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2" documentId="120_S{118792C3-22EF-5104-A093-F22BFE3913F3}" xr6:coauthVersionLast="47" xr6:coauthVersionMax="47" xr10:uidLastSave="{2D864E96-C854-4534-A04A-854CACBCD3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1" i="1" a="1"/>
  <c r="M91" i="1" s="1"/>
  <c r="L87" i="15" s="1"/>
  <c r="L91" i="1" a="1"/>
  <c r="L91" i="1" s="1"/>
  <c r="L63" i="15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1" i="1"/>
  <c r="R87" i="15" s="1"/>
  <c r="R88" i="15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L88" i="15"/>
  <c r="D88" i="15"/>
  <c r="E88" i="15"/>
  <c r="K73" i="10"/>
  <c r="M73" i="10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K91" i="15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<sst xmlns="http://schemas.openxmlformats.org/spreadsheetml/2006/main" count="3892" uniqueCount="1226">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</sst>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F62" activePane="topRight" state="frozen"/>
      <selection pane="topRight" activeCell="L66" sqref="L66:M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>
      <c r="A90" s="248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249" t="str">
        <f>IF(E90=0, "*", IFERROR(_xlfn.XLOOKUP(E90, BS_ATIVIDADE[ATIVIDADE], BS_ATIVIDADE[UNIDADE]), "*"))</f>
        <v>Nº DE DORMENTES</v>
      </c>
      <c r="R90" s="250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251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252">
        <f>IF(BS_CONTROLE[[#This Row],[SUB]]=0, "-", BS_CONTROLE[[#This Row],[SUB]])</f>
        <v>71</v>
      </c>
      <c r="AO90" s="105">
        <f>BS_CONTROLE[[#This Row],[KM - Inicio]]</f>
        <v>208</v>
      </c>
      <c r="AP90" s="252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253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25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X78:Y88 Y74:Y77 X62:Y65 Y89:Y90 Y66:Y72 X66:X74 X91:Y1019">
    <cfRule type="cellIs" dxfId="192" priority="54248" operator="equal">
      <formula>"OPORTUNIDADE"</formula>
    </cfRule>
  </conditionalFormatting>
  <conditionalFormatting sqref="X6:Y27 X41:Y41 Y40 X44:Y45 Y42:Y43 Y49:Y50 X51:Y51 Y30:Y38 X30:X40 Y52:Y56 Y58:Y61 X78:Y88 Y74:Y77 X62:Y65 Y89:Y90 Y66:Y72 X66:X74 X91:Y1019">
    <cfRule type="cellIs" dxfId="191" priority="11834" operator="equal">
      <formula>"NÃO"</formula>
    </cfRule>
    <cfRule type="cellIs" dxfId="190" priority="11835" operator="equal">
      <formula>"SIM"</formula>
    </cfRule>
  </conditionalFormatting>
  <conditionalFormatting sqref="AY6:AY1019">
    <cfRule type="expression" dxfId="189" priority="54290">
      <formula>#REF!=1</formula>
    </cfRule>
  </conditionalFormatting>
  <conditionalFormatting sqref="T6:T1019 AX6:AX1019 BD6:BD1019">
    <cfRule type="cellIs" dxfId="188" priority="54274" operator="equal">
      <formula>"ERRO"</formula>
    </cfRule>
  </conditionalFormatting>
  <conditionalFormatting sqref="BP6:BP1019">
    <cfRule type="cellIs" dxfId="187" priority="54269" operator="equal">
      <formula>"Produção e Intervalo"</formula>
    </cfRule>
    <cfRule type="cellIs" dxfId="186" priority="54270" operator="equal">
      <formula>"Aderente"</formula>
    </cfRule>
    <cfRule type="cellIs" dxfId="185" priority="54271" operator="equal">
      <formula>"Intervalo"</formula>
    </cfRule>
    <cfRule type="cellIs" dxfId="184" priority="54272" operator="equal">
      <formula>"Produção"</formula>
    </cfRule>
    <cfRule type="cellIs" dxfId="183" priority="54273" operator="equal">
      <formula>"ERRO"</formula>
    </cfRule>
  </conditionalFormatting>
  <conditionalFormatting sqref="BQ6:BR1019">
    <cfRule type="cellIs" dxfId="182" priority="54251" operator="equal">
      <formula>"*"</formula>
    </cfRule>
    <cfRule type="cellIs" dxfId="181" priority="54252" operator="greaterThanOrEqual">
      <formula>1</formula>
    </cfRule>
    <cfRule type="cellIs" dxfId="180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51" operator="equal">
      <formula>"OPORTUNIDADE"</formula>
    </cfRule>
  </conditionalFormatting>
  <conditionalFormatting sqref="X28:Y2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7" operator="equal">
      <formula>"OPORTUNIDADE"</formula>
    </cfRule>
  </conditionalFormatting>
  <conditionalFormatting sqref="Y39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X42:X43">
    <cfRule type="cellIs" dxfId="173" priority="124" operator="equal">
      <formula>"OPORTUNIDADE"</formula>
    </cfRule>
  </conditionalFormatting>
  <conditionalFormatting sqref="X42:X4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5" operator="equal">
      <formula>"OPORTUNIDADE"</formula>
    </cfRule>
  </conditionalFormatting>
  <conditionalFormatting sqref="X46:Y46 Y47:Y48 X47:X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7" operator="equal">
      <formula>"OPORTUNIDADE"</formula>
    </cfRule>
  </conditionalFormatting>
  <conditionalFormatting sqref="Y5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4" operator="equal">
      <formula>"OPORTUNIDADE"</formula>
    </cfRule>
  </conditionalFormatting>
  <conditionalFormatting sqref="X52:X6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8" operator="equal">
      <formula>"OPORTUNIDADE"</formula>
    </cfRule>
  </conditionalFormatting>
  <conditionalFormatting sqref="Y73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X75">
    <cfRule type="cellIs" dxfId="158" priority="12" operator="equal">
      <formula>"OPORTUNIDADE"</formula>
    </cfRule>
  </conditionalFormatting>
  <conditionalFormatting sqref="X7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89:X90">
    <cfRule type="cellIs" dxfId="155" priority="9" operator="equal">
      <formula>"OPORTUNIDADE"</formula>
    </cfRule>
  </conditionalFormatting>
  <conditionalFormatting sqref="X89:X90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IF(SP_NORTE!X91="","*",SP_NORTE!X91)</f>
        <v>*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>V83</v>
      </c>
      <c r="H87" s="145" t="str">
        <f>IF(SP_NORTE!E91="","*",SP_NORTE!E91)</f>
        <v>MECANIZAÇÃO - SOCADORA</v>
      </c>
      <c r="I87" s="145" t="str">
        <f>IF(SP_NORTE!G91="","*",SP_NORTE!G91)</f>
        <v>ZIQ2</v>
      </c>
      <c r="J87" s="145" t="str">
        <f>IF(SP_NORTE!H91="","*",SP_NORTE!H91)</f>
        <v>ZIQ</v>
      </c>
      <c r="K87" s="138" t="str">
        <f>IF(SP_NORTE!L91="","*",SP_NORTE!L91)</f>
        <v>ZRQ-ZQX</v>
      </c>
      <c r="L87" s="138" t="str">
        <f>IF(SP_NORTE!M91="","*",SP_NORTE!M91)</f>
        <v>139ZQX1</v>
      </c>
      <c r="M87" s="139">
        <f>IF(SP_NORTE!I91="","*",SP_NORTE!I91)</f>
        <v>70</v>
      </c>
      <c r="N87" s="144">
        <f>IF(SP_NORTE!J91="","*",SP_NORTE!J91)</f>
        <v>139.19999999999999</v>
      </c>
      <c r="O87" s="144">
        <f>IF(SP_NORTE!K91="","*",SP_NORTE!K91)</f>
        <v>135</v>
      </c>
      <c r="P87" s="143">
        <f>IF(SP_NORTE!N91="","*",SP_NORTE!N91)</f>
        <v>0.35416666666666669</v>
      </c>
      <c r="Q87" s="143">
        <f>IF(SP_NORTE!O91="","*",SP_NORTE!O91)</f>
        <v>8.3333333333333329E-2</v>
      </c>
      <c r="R87" s="145" t="str">
        <f>IF(SP_NORTE!P91="","*",CONCATENATE(SP_NORTE!P91," ",SP_NORTE!Q91))</f>
        <v>300 M</v>
      </c>
      <c r="S87" s="145" t="str">
        <f>IF(SP_NORTE!U91="","*",SP_NORTE!U91)</f>
        <v>Antonioni</v>
      </c>
      <c r="T87" s="145" t="str">
        <f>IF(SP_NORTE!V91="","*",SP_NORTE!V91)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e">
        <f>IF(SP_NORTE!#REF!="","*",SP_NORTE!#REF!)</f>
        <v>#REF!</v>
      </c>
      <c r="B88" s="146" t="e">
        <f>IF(SP_NORTE!#REF!="","*",SP_NORTE!#REF!)</f>
        <v>#REF!</v>
      </c>
      <c r="C88" s="146" t="e">
        <f>IF(SP_NORTE!#REF!="","*",SP_NORTE!#REF!)</f>
        <v>#REF!</v>
      </c>
      <c r="D88" s="138" t="e">
        <f>IF(SP_NORTE!#REF!="","*",SP_NORTE!#REF!)</f>
        <v>#REF!</v>
      </c>
      <c r="E88" s="138" t="e">
        <f>IF(SP_NORTE!#REF!="","*",SP_NORTE!#REF!)</f>
        <v>#REF!</v>
      </c>
      <c r="F88" s="145" t="e">
        <f>IF(SP_NORTE!#REF!="","*",SP_NORTE!#REF!)</f>
        <v>#REF!</v>
      </c>
      <c r="G88" s="145" t="e">
        <f>IF(SP_NORTE!#REF!="","*",SP_NORTE!#REF!)</f>
        <v>#REF!</v>
      </c>
      <c r="H88" s="145" t="e">
        <f>IF(SP_NORTE!#REF!="","*",SP_NORTE!#REF!)</f>
        <v>#REF!</v>
      </c>
      <c r="I88" s="145" t="e">
        <f>IF(SP_NORTE!#REF!="","*",SP_NORTE!#REF!)</f>
        <v>#REF!</v>
      </c>
      <c r="J88" s="145" t="e">
        <f>IF(SP_NORTE!#REF!="","*",SP_NORTE!#REF!)</f>
        <v>#REF!</v>
      </c>
      <c r="K88" s="138" t="e">
        <f>IF(SP_NORTE!#REF!="","*",SP_NORTE!#REF!)</f>
        <v>#REF!</v>
      </c>
      <c r="L88" s="138" t="e">
        <f>IF(SP_NORTE!#REF!="","*",SP_NORTE!#REF!)</f>
        <v>#REF!</v>
      </c>
      <c r="M88" s="139" t="e">
        <f>IF(SP_NORTE!#REF!="","*",SP_NORTE!#REF!)</f>
        <v>#REF!</v>
      </c>
      <c r="N88" s="144" t="e">
        <f>IF(SP_NORTE!#REF!="","*",SP_NORTE!#REF!)</f>
        <v>#REF!</v>
      </c>
      <c r="O88" s="144" t="e">
        <f>IF(SP_NORTE!#REF!="","*",SP_NORTE!#REF!)</f>
        <v>#REF!</v>
      </c>
      <c r="P88" s="143" t="e">
        <f>IF(SP_NORTE!#REF!="","*",SP_NORTE!#REF!)</f>
        <v>#REF!</v>
      </c>
      <c r="Q88" s="143" t="e">
        <f>IF(SP_NORTE!#REF!="","*",SP_NORTE!#REF!)</f>
        <v>#REF!</v>
      </c>
      <c r="R88" s="145" t="e">
        <f>IF(SP_NORTE!#REF!="","*",CONCATENATE(SP_NORTE!#REF!," ",SP_NORTE!#REF!))</f>
        <v>#REF!</v>
      </c>
      <c r="S88" s="145" t="e">
        <f>IF(SP_NORTE!#REF!="","*",SP_NORTE!#REF!)</f>
        <v>#REF!</v>
      </c>
      <c r="T88" s="145" t="e">
        <f>IF(SP_NORTE!#REF!="","*",SP_NORTE!#REF!)</f>
        <v>#REF!</v>
      </c>
      <c r="U88" s="136" t="e">
        <f ca="1">_xlfn.XLOOKUP(G88&amp;$U$2,BS_CONTROLE[CHAVE],BS_CONTROLE[Quantidade_11],"-")</f>
        <v>#REF!</v>
      </c>
      <c r="V88" s="136" t="e">
        <f ca="1">_xlfn.XLOOKUP(G88&amp;$V$2,BS_CONTROLE[CHAVE],BS_CONTROLE[Quantidade_11],"-")</f>
        <v>#REF!</v>
      </c>
      <c r="W88" s="136" t="e">
        <f ca="1">_xlfn.XLOOKUP(G88&amp;$W$2,BS_CONTROLE[CHAVE],BS_CONTROLE[Quantidade_11],"-")</f>
        <v>#REF!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*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2026-02-05T11:33:49Z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