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78" documentId="8_{B6337239-1A00-434D-AAD0-422EA1FEB5AE}" xr6:coauthVersionLast="47" xr6:coauthVersionMax="47" xr10:uidLastSave="{DDCCB316-1050-475C-BE34-4E906B7868EC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 s="1"/>
  <c r="D332" i="12" s="1"/>
  <c r="T334" i="1" a="1"/>
  <c r="T334" i="1"/>
  <c r="U334" i="1"/>
  <c r="AI334" i="1"/>
  <c r="AJ334" i="1"/>
  <c r="AK334" i="1"/>
  <c r="AL334" i="1"/>
  <c r="AM334" i="1"/>
  <c r="AN334" i="1"/>
  <c r="AO334" i="1"/>
  <c r="BE334" i="1" s="1"/>
  <c r="AP334" i="1"/>
  <c r="AQ334" i="1"/>
  <c r="BB334" i="1"/>
  <c r="BC334" i="1" a="1"/>
  <c r="BC334" i="1" s="1"/>
  <c r="BD334" i="1" a="1"/>
  <c r="BD334" i="1" s="1"/>
  <c r="BF334" i="1"/>
  <c r="BR334" i="1"/>
  <c r="BS334" i="1"/>
  <c r="A335" i="1"/>
  <c r="C335" i="1"/>
  <c r="G335" i="1"/>
  <c r="M335" i="1" a="1"/>
  <c r="M335" i="1" s="1"/>
  <c r="N335" i="1" a="1"/>
  <c r="N335" i="1"/>
  <c r="R335" i="1"/>
  <c r="S335" i="1" a="1"/>
  <c r="S335" i="1"/>
  <c r="T335" i="1" a="1"/>
  <c r="T335" i="1" s="1"/>
  <c r="E333" i="12" s="1"/>
  <c r="U335" i="1"/>
  <c r="AI335" i="1"/>
  <c r="AJ335" i="1"/>
  <c r="AK335" i="1"/>
  <c r="AL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K246" i="11" s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33" i="12"/>
  <c r="E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E288" i="12"/>
  <c r="D288" i="12"/>
  <c r="D287" i="12"/>
  <c r="D285" i="12"/>
  <c r="E283" i="12"/>
  <c r="D279" i="12"/>
  <c r="E278" i="12"/>
  <c r="D277" i="12"/>
  <c r="E276" i="12"/>
  <c r="D276" i="12"/>
  <c r="D275" i="12"/>
  <c r="E274" i="12"/>
  <c r="E273" i="12"/>
  <c r="D273" i="12"/>
  <c r="E272" i="12"/>
  <c r="D272" i="12"/>
  <c r="E271" i="12"/>
  <c r="D271" i="12"/>
  <c r="E270" i="12"/>
  <c r="E269" i="12"/>
  <c r="D268" i="12"/>
  <c r="E267" i="12"/>
  <c r="D267" i="12"/>
  <c r="E266" i="12"/>
  <c r="D266" i="12"/>
  <c r="E265" i="12"/>
  <c r="D265" i="12"/>
  <c r="E264" i="12"/>
  <c r="D263" i="12"/>
  <c r="E262" i="12"/>
  <c r="D261" i="12"/>
  <c r="E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6" i="11"/>
  <c r="K109" i="11"/>
  <c r="K112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M246" i="11"/>
  <c r="M247" i="11"/>
  <c r="K248" i="11"/>
  <c r="M248" i="11"/>
  <c r="K249" i="11"/>
  <c r="M250" i="11"/>
  <c r="K251" i="11"/>
  <c r="M251" i="11"/>
  <c r="K252" i="11"/>
  <c r="M252" i="11"/>
  <c r="M253" i="11"/>
  <c r="K254" i="11"/>
  <c r="M254" i="11"/>
  <c r="M255" i="11"/>
  <c r="K256" i="11"/>
  <c r="K257" i="11"/>
  <c r="K258" i="11"/>
  <c r="M258" i="11"/>
  <c r="K259" i="11"/>
  <c r="M259" i="11"/>
  <c r="M260" i="11"/>
  <c r="K261" i="11"/>
  <c r="M262" i="11"/>
  <c r="K263" i="11"/>
  <c r="M263" i="11"/>
  <c r="K264" i="11"/>
  <c r="M264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3" i="11"/>
  <c r="K284" i="11"/>
  <c r="K286" i="11"/>
  <c r="M287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63" i="1" l="1"/>
  <c r="K269" i="12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<sst xmlns="http://schemas.openxmlformats.org/spreadsheetml/2006/main" count="5004" uniqueCount="1318">
  <si>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</si>
  <si>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</si>
  <si>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</si>
  <si>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</si>
  <si>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</si>
  <si>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</si>
  <si>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</si>
  <si>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</si>
  <si>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</si>
  <si>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</si>
  <si>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</si>
  <si>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</si>
  <si>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</si>
  <si>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</si>
  <si>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</si>
  <si>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</si>
  <si>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</si>
  <si>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</si>
  <si>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</si>
  <si>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</si>
  <si>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</si>
  <si>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</si>
  <si>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</si>
  <si>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</si>
  <si>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</si>
  <si>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</si>
  <si>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</si>
  <si>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</si>
  <si>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</si>
  <si>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</si>
  <si>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</si>
  <si>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</si>
  <si>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</si>
  <si>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</si>
  <si>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</si>
  <si>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</si>
  <si>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</si>
  <si>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</si>
  <si>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</si>
  <si>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</si>
  <si>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</si>
  <si>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</si>
  <si>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</si>
  <si>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</si>
  <si>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</si>
  <si>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</si>
  <si>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</si>
  <si>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</si>
  <si>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</si>
  <si>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</si>
  <si>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</si>
  <si>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</si>
  <si>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</si>
  <si>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</si>
  <si>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</si>
  <si>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</si>
  <si>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</si>
  <si>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</si>
  <si>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</si>
  <si>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</si>
  <si>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</si>
  <si>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</si>
  <si>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</si>
  <si>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</si>
  <si>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</si>
  <si>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</si>
  <si>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</si>
  <si>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</si>
  <si>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</si>
  <si>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</si>
  <si>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</si>
  <si>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</si>
  <si>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</si>
  <si>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</si>
  <si>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</si>
  <si>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</si>
  <si>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</si>
  <si>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</si>
  <si>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</si>
  <si>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</si>
  <si>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</si>
  <si>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</si>
  <si>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</si>
  <si>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</si>
  <si>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</si>
  <si>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</si>
  <si>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</si>
  <si>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</si>
  <si>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</si>
  <si>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</si>
  <si>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</si>
  <si>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</si>
  <si>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</si>
  <si>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</si>
  <si>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</si>
  <si>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</si>
  <si>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</si>
  <si>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</si>
  <si>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</si>
  <si>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</si>
  <si>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</si>
  <si>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</si>
  <si>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</si>
  <si>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</si>
  <si>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</si>
  <si>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</si>
  <si>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</si>
  <si>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</si>
  <si>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</si>
  <si>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</si>
  <si>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</si>
  <si>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</si>
  <si>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</si>
  <si>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</si>
  <si>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</si>
  <si>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</si>
  <si>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</si>
  <si>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</si>
  <si>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</si>
  <si>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</si>
  <si>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</si>
  <si>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</si>
  <si>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</si>
  <si>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</si>
  <si>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</si>
  <si>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</si>
  <si>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</si>
  <si>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</si>
  <si>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</si>
  <si>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</si>
  <si>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</si>
  <si>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</si>
  <si>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</si>
  <si>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</si>
  <si>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</si>
  <si>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</si>
  <si>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</si>
  <si>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</si>
  <si>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</si>
  <si>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</si>
  <si>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</si>
  <si>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</si>
  <si>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</si>
  <si>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</si>
  <si>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</si>
  <si>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</si>
  <si>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</si>
  <si>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</si>
  <si>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</si>
  <si>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</si>
  <si>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</si>
  <si>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</si>
  <si>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</si>
  <si>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</si>
  <si>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</si>
  <si>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</si>
  <si>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</si>
  <si>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</si>
  <si>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</si>
  <si>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</si>
  <si>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</si>
  <si>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</si>
  <si>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</si>
  <si>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</si>
  <si>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</si>
  <si>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</si>
  <si>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</si>
  <si>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</si>
  <si>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</si>
  <si>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</si>
  <si>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</si>
  <si>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</si>
  <si>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</si>
  <si>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</si>
  <si>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</si>
  <si>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</si>
  <si>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</si>
  <si>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</si>
  <si>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</si>
  <si>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</si>
  <si>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</si>
  <si>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</si>
  <si>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</si>
  <si>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</si>
  <si>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</si>
  <si>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</si>
  <si>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</si>
  <si>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</si>
  <si>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</si>
  <si>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</si>
  <si>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</si>
  <si>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</si>
  <si>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</si>
  <si>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</si>
  <si>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</si>
  <si>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</si>
  <si>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</si>
  <si>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</si>
  <si>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</si>
  <si>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</si>
  <si>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</si>
  <si>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</si>
  <si>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</si>
  <si>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</si>
  <si>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</si>
  <si>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</si>
  <si>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</si>
  <si>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</si>
  <si>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</si>
  <si>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</si>
  <si>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</si>
  <si>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</si>
  <si>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</si>
  <si>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</si>
  <si>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</si>
  <si>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</si>
  <si>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</si>
  <si>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</si>
  <si>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</si>
  <si>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</si>
  <si>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</si>
  <si>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</si>
  <si>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</si>
  <si>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</si>
  <si>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</si>
  <si>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</si>
  <si>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</si>
  <si>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</si>
  <si>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</si>
  <si>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</si>
  <si>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</si>
  <si>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</si>
  <si>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</si>
  <si>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</si>
  <si>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</si>
  <si>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</si>
  <si>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</si>
  <si>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</si>
  <si>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</si>
  <si>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</si>
  <si>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</si>
  <si>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</si>
  <si>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</si>
  <si>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</si>
  <si>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</si>
  <si>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</si>
  <si>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</si>
  <si>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</si>
  <si>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</si>
  <si>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</si>
  <si>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</si>
  <si>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</si>
  <si>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</si>
  <si>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</si>
  <si>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</si>
  <si>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</si>
  <si>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</si>
  <si>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</si>
  <si>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</si>
  <si>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</si>
  <si>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</si>
  <si>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</si>
  <si>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</si>
  <si>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</si>
  <si>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</si>
  <si>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</si>
  <si>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</si>
  <si>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</si>
  <si>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</si>
  <si>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</si>
  <si>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</si>
  <si>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</si>
  <si>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</si>
  <si>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</si>
  <si>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</si>
  <si>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</si>
  <si>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</si>
  <si>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</si>
  <si>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</si>
  <si>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</si>
  <si>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</si>
  <si>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</si>
  <si>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</si>
  <si>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</si>
  <si>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</si>
  <si>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</si>
  <si>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</si>
  <si>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</si>
  <si>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</si>
  <si>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</si>
  <si>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</si>
  <si>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</si>
  <si>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</si>
  <si>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</si>
  <si>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</si>
  <si>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</si>
  <si>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</si>
  <si>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</si>
  <si>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</si>
  <si>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</si>
  <si>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</si>
  <si>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</si>
  <si>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</si>
  <si>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</si>
  <si>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</si>
  <si>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</si>
  <si>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</si>
  <si>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</si>
  <si>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</si>
  <si>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</si>
  <si>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</si>
  <si>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</si>
  <si>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</si>
  <si>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</si>
  <si>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</si>
  <si>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</si>
  <si>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</si>
  <si>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</si>
  <si>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</si>
  <si>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</si>
  <si>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</si>
  <si>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</si>
  <si>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</si>
  <si>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</si>
  <si>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</si>
  <si>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</si>
  <si>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</si>
  <si>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</si>
  <si>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</si>
  <si>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</si>
  <si>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</si>
  <si>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</si>
  <si>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</si>
  <si>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</si>
  <si>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</si>
  <si>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</si>
  <si>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</si>
  <si>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</si>
  <si>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</si>
  <si>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</si>
  <si>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</si>
  <si>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</si>
  <si>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</si>
  <si>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</si>
  <si>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</si>
  <si>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</si>
  <si>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</si>
  <si>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</si>
  <si>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</si>
  <si>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</si>
  <si>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</si>
  <si>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</si>
  <si>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</si>
  <si>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</si>
  <si>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</si>
  <si>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</si>
  <si>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</si>
  <si>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</si>
  <si>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</si>
  <si>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</si>
  <si>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</si>
  <si>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</si>
  <si>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</si>
  <si>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</si>
  <si>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</si>
  <si>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</si>
  <si>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</si>
  <si>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</si>
  <si>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</si>
  <si>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</si>
  <si>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</si>
  <si>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</si>
  <si>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</si>
  <si>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</si>
  <si>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</si>
  <si>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</si>
  <si>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</si>
  <si>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</si>
  <si>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</si>
  <si>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</si>
  <si>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</si>
  <si>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</si>
  <si>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</si>
  <si>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</si>
  <si>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</si>
  <si>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</si>
  <si>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</si>
  <si>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</si>
  <si>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</si>
  <si>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</si>
  <si>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</si>
  <si>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</si>
  <si>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</si>
  <si>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</si>
  <si>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</si>
  <si>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</si>
  <si>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</si>
  <si>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</si>
  <si>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</si>
  <si>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</si>
  <si>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</si>
  <si>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</si>
  <si>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</si>
  <si>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</si>
  <si>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</si>
  <si>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</si>
  <si>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</si>
  <si>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</si>
  <si>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</si>
  <si>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</si>
  <si>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</si>
  <si>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</si>
  <si>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</si>
  <si>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</si>
  <si>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</si>
  <si>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</si>
  <si>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</si>
  <si>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</si>
  <si>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</si>
  <si>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</si>
  <si>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</si>
  <si>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</si>
  <si>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</si>
  <si>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</si>
  <si>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</si>
  <si>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</si>
  <si>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</si>
  <si>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</si>
  <si>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</si>
  <si>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</si>
  <si>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</si>
  <si>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</si>
  <si>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</si>
  <si>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</si>
  <si>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</si>
  <si>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</si>
  <si>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</si>
  <si>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</si>
  <si>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</si>
  <si>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</si>
  <si>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</si>
  <si>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</si>
  <si>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</si>
  <si>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</si>
  <si>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</si>
  <si>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</si>
  <si>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</si>
  <si>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</si>
  <si>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</si>
  <si>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</si>
  <si>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</si>
  <si>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</si>
  <si>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</si>
  <si>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</si>
  <si>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</si>
  <si>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</si>
  <si>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</si>
  <si>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</si>
  <si>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</si>
  <si>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</si>
  <si>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</si>
  <si>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</si>
  <si>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</si>
  <si>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</si>
  <si>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</si>
  <si>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</si>
  <si>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</si>
  <si>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</si>
  <si>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</si>
  <si>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</si>
  <si>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</si>
  <si>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</si>
  <si>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</si>
  <si>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</si>
  <si>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</si>
  <si>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</si>
  <si>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</si>
  <si>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</si>
  <si>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</si>
  <si>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</si>
  <si>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</si>
  <si>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</si>
  <si>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</si>
  <si>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</si>
  <si>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</si>
  <si>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</si>
  <si>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</si>
  <si>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</si>
  <si>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</si>
  <si>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</si>
  <si>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</si>
  <si>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</si>
  <si>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</si>
  <si>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</si>
  <si>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</si>
  <si>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</si>
  <si>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</si>
  <si>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</si>
  <si>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</si>
  <si>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</si>
  <si>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</si>
  <si>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</si>
  <si>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</si>
  <si>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</si>
  <si>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</si>
  <si>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</si>
  <si>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</si>
  <si>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</si>
  <si>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</si>
  <si>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</si>
  <si>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</si>
  <si>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</si>
  <si>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</si>
  <si>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</si>
  <si>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</si>
  <si>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</si>
  <si>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</si>
  <si>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</si>
  <si>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</si>
  <si>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</si>
  <si>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</si>
  <si>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</si>
  <si>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</si>
  <si>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</si>
  <si>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</si>
  <si>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</si>
  <si>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</si>
  <si>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</si>
  <si>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</si>
  <si>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</si>
  <si>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</si>
  <si>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</si>
  <si>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</si>
  <si>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</si>
  <si>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</si>
  <si>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</si>
  <si>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</si>
  <si>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</si>
  <si>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</si>
  <si>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</si>
  <si>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</si>
  <si>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</si>
  <si>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</si>
  <si>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</si>
  <si>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</si>
  <si>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</si>
  <si>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</si>
  <si>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</si>
  <si>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</si>
  <si>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</si>
  <si>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</si>
  <si>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</si>
  <si>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</si>
  <si>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</si>
  <si>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</si>
  <si>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</si>
  <si>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</si>
  <si>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</si>
  <si>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</si>
  <si>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</si>
  <si>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</si>
  <si>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</si>
  <si>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</si>
  <si>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</si>
  <si>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</si>
  <si>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</si>
  <si>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</si>
  <si>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</si>
  <si>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</si>
  <si>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</si>
  <si>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</si>
  <si>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</si>
  <si>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</si>
  <si>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</si>
  <si>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</si>
  <si>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</si>
  <si>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</si>
  <si>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</si>
  <si>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</si>
  <si>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</si>
  <si>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</si>
  <si>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</si>
  <si>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</si>
  <si>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</si>
  <si>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</si>
  <si>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</si>
  <si>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</si>
  <si>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</si>
  <si>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</si>
  <si>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</si>
  <si>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</si>
  <si>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</si>
  <si>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</si>
  <si>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</si>
  <si>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</si>
  <si>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</si>
  <si>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</si>
  <si>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</si>
  <si>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</si>
  <si>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</si>
  <si>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</si>
  <si>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</si>
  <si>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</si>
  <si>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</si>
  <si>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</si>
  <si>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</si>
  <si>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</si>
  <si>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</si>
  <si>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</si>
  <si>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</si>
  <si>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</si>
  <si>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</si>
  <si>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</si>
  <si>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</si>
  <si>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</si>
  <si>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</si>
  <si>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</si>
  <si>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</si>
  <si>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</si>
  <si>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</si>
  <si>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</si>
  <si>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</si>
  <si>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</si>
  <si>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</si>
  <si>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</si>
  <si>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</si>
  <si>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</si>
  <si>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</si>
  <si>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</si>
  <si>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</si>
  <si>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</si>
  <si>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</si>
  <si>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</si>
  <si>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</si>
  <si>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</si>
  <si>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</si>
  <si>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</si>
  <si>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</si>
  <si>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</si>
  <si>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</si>
  <si>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</si>
  <si>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</si>
  <si>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</si>
  <si>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</si>
  <si>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</si>
  <si>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</si>
  <si>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</si>
  <si>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</si>
  <si>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</si>
  <si>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</si>
  <si>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</si>
  <si>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</si>
  <si>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</si>
  <si>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</si>
  <si>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</si>
  <si>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</si>
  <si>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</si>
  <si>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</si>
  <si>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</si>
  <si>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</si>
  <si>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</si>
  <si>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</si>
  <si>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</si>
  <si>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</si>
  <si>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</si>
  <si>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</si>
  <si>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</si>
  <si>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</si>
  <si>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</si>
  <si>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</si>
  <si>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</si>
  <si>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</si>
  <si>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</si>
  <si>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</si>
  <si>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</si>
  <si>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</si>
  <si>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</si>
  <si>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</si>
  <si>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</si>
  <si>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</si>
  <si>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</si>
  <si>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</si>
  <si>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</si>
  <si>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</si>
  <si>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</si>
  <si>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</si>
  <si>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</si>
  <si>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</si>
  <si>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</si>
  <si>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</si>
  <si>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</si>
  <si>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</si>
  <si>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</si>
  <si>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</si>
  <si>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</si>
  <si>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</si>
  <si>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</si>
  <si>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</si>
  <si>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</si>
  <si>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</si>
  <si>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</si>
  <si>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</si>
  <si>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</si>
  <si>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</si>
  <si>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</si>
  <si>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</si>
  <si>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</si>
  <si>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</si>
  <si>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</si>
  <si>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</si>
  <si>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</si>
  <si>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</si>
  <si>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</si>
  <si>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</si>
  <si>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</si>
  <si>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</si>
  <si>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</si>
  <si>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</si>
  <si>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</si>
  <si>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</si>
  <si>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</si>
  <si>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</si>
  <si>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</si>
  <si>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</si>
  <si>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</si>
  <si>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</si>
  <si>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</si>
  <si>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</si>
  <si>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</si>
  <si>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</si>
  <si>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</si>
  <si>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</si>
  <si>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</si>
  <si>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</si>
  <si>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</si>
  <si>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</si>
  <si>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</si>
  <si>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</si>
  <si>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</si>
  <si>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</si>
  <si>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</si>
  <si>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</si>
  <si>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</si>
  <si>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</si>
  <si>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</si>
  <si>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</si>
  <si>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</si>
  <si>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</si>
  <si>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</si>
  <si>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</si>
  <si>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</si>
  <si>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</si>
  <si>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</si>
  <si>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</si>
  <si>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</si>
  <si>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</si>
  <si>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</si>
  <si>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</si>
  <si>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</si>
  <si>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</si>
  <si>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</si>
  <si>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</si>
  <si>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</si>
  <si>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</si>
  <si>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</si>
  <si>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</si>
  <si>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</si>
  <si>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</si>
  <si>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</si>
  <si>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</si>
  <si>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</si>
  <si>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</si>
  <si>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</si>
  <si>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</si>
  <si>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</si>
  <si>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</si>
  <si>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</si>
  <si>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</si>
  <si>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</si>
  <si>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</si>
  <si>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</si>
  <si>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</si>
  <si>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</si>
  <si>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</si>
  <si>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</si>
  <si>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</si>
  <si>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</si>
  <si>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</si>
  <si>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</si>
  <si>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</si>
  <si>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</si>
  <si>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</si>
  <si>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</si>
  <si>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</si>
  <si>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</si>
  <si>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</si>
  <si>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</si>
  <si>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</si>
  <si>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</si>
  <si>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</si>
  <si>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</si>
  <si>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</si>
  <si>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</si>
  <si>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</si>
  <si>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</si>
  <si>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</si>
  <si>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</si>
  <si>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</si>
  <si>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</si>
  <si>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</si>
  <si>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</si>
  <si>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</si>
  <si>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</si>
  <si>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</si>
  <si>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</si>
  <si>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</si>
  <si>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</si>
  <si>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</si>
  <si>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</si>
  <si>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</si>
  <si>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</si>
  <si>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</si>
  <si>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</si>
  <si>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</si>
  <si>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</si>
  <si>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</si>
  <si>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</si>
  <si>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</si>
  <si>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</si>
  <si>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</si>
  <si>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</si>
  <si>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</si>
  <si>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</si>
  <si>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</si>
  <si>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</si>
  <si>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</si>
  <si>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</si>
  <si>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</si>
  <si>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</si>
  <si>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</si>
  <si>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</si>
  <si>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</si>
  <si>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</si>
  <si>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</si>
  <si>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</si>
  <si>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</si>
  <si>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</si>
  <si>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</si>
  <si>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</si>
  <si>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</si>
  <si>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</si>
  <si>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</si>
  <si>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</si>
  <si>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</si>
  <si>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</si>
  <si>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</si>
  <si>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</si>
  <si>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</si>
  <si>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</si>
  <si>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</si>
  <si>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</si>
  <si>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</si>
  <si>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</si>
  <si>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</si>
  <si>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</si>
  <si>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</si>
  <si>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</si>
  <si>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</si>
  <si>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</si>
  <si>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</si>
  <si>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</si>
  <si>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</si>
  <si>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</si>
  <si>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</si>
  <si>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</si>
  <si>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</si>
  <si>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</si>
  <si>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</si>
  <si>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</si>
  <si>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</si>
  <si>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</si>
  <si>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</si>
  <si>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</si>
  <si>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</si>
  <si>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</si>
  <si>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</si>
  <si>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</si>
  <si>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</si>
  <si>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</si>
  <si>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</si>
  <si>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</si>
  <si>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</si>
  <si>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</si>
  <si>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</si>
  <si>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</si>
  <si>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</si>
  <si>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</si>
  <si>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</si>
  <si>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</si>
  <si>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</si>
  <si>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</si>
  <si>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</si>
  <si>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</si>
  <si>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</si>
  <si>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</si>
  <si>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</si>
  <si>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</si>
  <si>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</si>
  <si>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</si>
  <si>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</si>
  <si>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</si>
  <si>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</si>
  <si>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</si>
  <si>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</si>
  <si>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</si>
  <si>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</si>
  <si>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</si>
  <si>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</si>
  <si>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</si>
  <si>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</si>
  <si>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</si>
  <si>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</si>
  <si>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</si>
  <si>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</si>
  <si>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</si>
  <si>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</si>
  <si>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</si>
  <si>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</si>
  <si>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</si>
  <si>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</si>
  <si>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</si>
  <si>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</si>
  <si>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</si>
  <si>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</si>
  <si>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</si>
  <si>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</si>
  <si>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</si>
  <si>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</si>
  <si>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</si>
  <si>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</si>
  <si>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</si>
  <si>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</si>
  <si>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</si>
  <si>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</si>
  <si>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</si>
  <si>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</si>
  <si>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</si>
  <si>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</si>
  <si>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</si>
  <si>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</si>
  <si>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</si>
  <si>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</si>
  <si>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</si>
  <si>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</si>
  <si>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</si>
  <si>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</si>
  <si>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</si>
  <si>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</si>
  <si>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</si>
  <si>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</si>
  <si>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</si>
  <si>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</si>
  <si>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</si>
  <si>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</si>
  <si>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</si>
  <si>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</si>
  <si>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</si>
  <si>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</si>
  <si>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</si>
  <si>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</si>
  <si>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</si>
  <si>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</si>
  <si>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</si>
  <si>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</si>
  <si>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</si>
  <si>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</si>
  <si>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</si>
  <si>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</si>
  <si>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</si>
  <si>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</si>
  <si>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</si>
  <si>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</si>
  <si>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</si>
  <si>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</si>
  <si>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</si>
  <si>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</si>
  <si>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</si>
  <si>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</si>
  <si>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</si>
  <si>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</si>
  <si>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</si>
  <si>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</si>
  <si>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</si>
  <si>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</si>
  <si>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</si>
  <si>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</si>
  <si>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</si>
  <si>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</si>
  <si>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</si>
  <si>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</si>
  <si>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</si>
  <si>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</si>
  <si>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</si>
  <si>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</si>
  <si>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</si>
  <si>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</si>
  <si>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</si>
  <si>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</si>
  <si>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</si>
  <si>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</si>
  <si>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</si>
  <si>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</si>
  <si>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</si>
  <si>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</si>
  <si>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</si>
  <si>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</si>
  <si>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</si>
  <si>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</si>
  <si>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</si>
  <si>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</si>
  <si>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</si>
  <si>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</si>
  <si>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</si>
  <si>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</si>
  <si>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</si>
  <si>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</si>
  <si>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</si>
  <si>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</si>
  <si>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</si>
  <si>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</si>
  <si>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</si>
  <si>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</si>
  <si>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</si>
  <si>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</si>
  <si>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</si>
  <si>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</si>
  <si>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</si>
  <si>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</si>
  <si>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</si>
  <si>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</si>
  <si>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</si>
  <si>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</si>
  <si>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</si>
  <si>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</si>
  <si>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</si>
  <si>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</si>
  <si>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</si>
  <si>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</si>
  <si>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</si>
  <si>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</si>
  <si>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</si>
  <si>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</si>
  <si>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</si>
  <si>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</si>
  <si>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</si>
  <si>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</si>
  <si>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</si>
  <si>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</si>
  <si>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</si>
  <si>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</si>
  <si>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</si>
  <si>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</si>
  <si>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</si>
  <si>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</si>
  <si>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</si>
  <si>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</si>
  <si>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</si>
  <si>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</si>
  <si>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</si>
  <si>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</si>
  <si>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</si>
  <si>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</si>
  <si>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</si>
  <si>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</si>
  <si>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</si>
  <si>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</si>
  <si>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</si>
  <si>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</si>
  <si>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</si>
  <si>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</si>
  <si>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</si>
  <si>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</si>
  <si>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</si>
  <si>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</si>
  <si>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</si>
  <si>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</si>
  <si>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</si>
  <si>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</si>
  <si>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</si>
  <si>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</si>
  <si>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</si>
  <si>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</si>
  <si>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</si>
  <si>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</si>
  <si>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</si>
  <si>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</si>
  <si>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</si>
  <si>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</si>
  <si>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</si>
  <si>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</si>
  <si>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</si>
  <si>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</si>
  <si>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</si>
  <si>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</si>
  <si>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</si>
  <si>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</si>
  <si>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</si>
  <si>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</si>
  <si>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</si>
  <si>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</si>
  <si>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</si>
  <si>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</si>
  <si>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</si>
  <si>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</si>
  <si>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</si>
  <si>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</si>
  <si>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</si>
  <si>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</si>
  <si>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</si>
  <si>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</si>
  <si>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</si>
  <si>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</si>
  <si>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</si>
  <si>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</si>
  <si>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</si>
  <si>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</si>
  <si>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</si>
  <si>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</si>
  <si>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</si>
  <si>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</si>
  <si>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</si>
  <si>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</si>
  <si>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</si>
  <si>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</si>
  <si>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</si>
  <si>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</si>
  <si>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</si>
  <si>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</si>
  <si>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</si>
  <si>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</si>
  <si>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</si>
  <si>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</si>
  <si>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</si>
  <si>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</si>
  <si>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</si>
  <si>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</si>
  <si>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</si>
  <si>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</si>
  <si>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</si>
  <si>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</si>
  <si>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</si>
  <si>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</si>
  <si>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</si>
  <si>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</si>
  <si>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</si>
  <si>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</si>
  <si>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</si>
  <si>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</si>
  <si>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</si>
  <si>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</si>
  <si>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</si>
  <si>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</si>
  <si>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</si>
  <si>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</si>
  <si>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</si>
  <si>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</si>
  <si>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</si>
  <si>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</si>
  <si>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</si>
  <si>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</si>
  <si>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</si>
  <si>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</si>
  <si>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</si>
  <si>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</si>
  <si>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</si>
  <si>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</si>
  <si>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</si>
  <si>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</si>
  <si>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</si>
  <si>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</si>
  <si>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</si>
  <si>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</si>
  <si>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</si>
  <si>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</si>
  <si>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</si>
  <si>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</si>
  <si>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</si>
  <si>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</si>
  <si>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</si>
  <si>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</si>
  <si>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</si>
  <si>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</si>
  <si>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</si>
  <si>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</si>
  <si>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</si>
  <si>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</si>
  <si>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</si>
  <si>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</si>
  <si>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</si>
  <si>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</si>
  <si>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</si>
  <si>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</si>
  <si>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</si>
  <si>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</si>
  <si>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</si>
  <si>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</si>
  <si>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</si>
  <si>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</si>
  <si>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</si>
  <si>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</si>
  <si>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</si>
  <si>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</si>
  <si>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</si>
  <si>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</si>
  <si>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</si>
  <si>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</si>
  <si>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</si>
  <si>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</si>
  <si>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</si>
  <si>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</si>
  <si>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</si>
  <si>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</si>
  <si>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</si>
  <si>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</si>
  <si>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</si>
  <si>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</si>
  <si>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</si>
  <si>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</si>
  <si>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</si>
  <si>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</si>
  <si>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</si>
  <si>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</si>
  <si>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</si>
  <si>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</si>
  <si>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</si>
  <si>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</si>
  <si>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</si>
  <si>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</si>
  <si>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</si>
  <si>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</si>
  <si>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</si>
  <si>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</si>
  <si>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</si>
  <si>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</si>
  <si>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</si>
  <si>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</si>
  <si>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</si>
  <si>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</si>
  <si>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</si>
  <si>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</si>
  <si>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</si>
  <si>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</si>
  <si>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</si>
  <si>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</si>
  <si>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</si>
  <si>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</si>
  <si>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</si>
  <si>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</si>
  <si>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</si>
  <si>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</si>
  <si>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</si>
  <si>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</si>
  <si>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o intervalo execução da solda 14:50 ate 16:20 km 446/prod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</si>
  <si>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</si>
  <si>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</si>
  <si>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</si>
  <si>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</si>
  <si>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</si>
  <si>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</si>
  <si>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</si>
  <si>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</si>
  <si>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</si>
  <si>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>MC1 08;52, realizado intervalo francionado da socada 10:18 ate 12:03, segundo intervalo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</si>
  <si>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</si>
  <si>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</si>
  <si>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</si>
  <si>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</si>
  <si>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</si>
  <si>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</si>
  <si>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</si>
  <si>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</si>
  <si>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</si>
  <si>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</si>
  <si>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</si>
  <si>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</si>
  <si>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</si>
  <si>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</si>
  <si>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</si>
  <si>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pmd</t>
  </si>
  <si>
    <t>Descarga de pedra em TAG2</t>
  </si>
  <si>
    <t>Enio  e Daniel</t>
  </si>
  <si>
    <t>Execução de solda (VIA 1)</t>
  </si>
  <si>
    <t xml:space="preserve">TCS2 </t>
  </si>
  <si>
    <t>TCS-TMI</t>
  </si>
  <si>
    <t>TCSTMI</t>
  </si>
  <si>
    <t>Efrain</t>
  </si>
  <si>
    <t xml:space="preserve">Descarga de dormentes </t>
  </si>
  <si>
    <t>2 Alex e Maicon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</si>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</sst>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56" tableBorderDxfId="55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54"/>
    <tableColumn id="8" xr3:uid="{69D5AC3B-4F64-4F8F-AD2A-0AD158918DDD}" name="CORRELATO" dataDxfId="5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8" activePane="bottomRight" state="frozen"/>
      <selection pane="bottomRight" activeCell="AA40" sqref="AA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978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0.68055555555555558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6.25E-2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0.5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1272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1273</v>
      </c>
      <c r="BK27" s="16" t="s">
        <v>1273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1274</v>
      </c>
      <c r="BK28" s="16" t="s">
        <v>1274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1275</v>
      </c>
      <c r="N29" s="217" t="s">
        <v>1276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1277</v>
      </c>
      <c r="W29" s="173" t="s">
        <v>1278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1279</v>
      </c>
      <c r="BK29" s="16" t="s">
        <v>1279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1280</v>
      </c>
      <c r="N30" s="204" t="s">
        <v>1281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1282</v>
      </c>
      <c r="W30" s="173" t="s">
        <v>1283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1284</v>
      </c>
      <c r="BK30" s="16" t="s">
        <v>1284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1285</v>
      </c>
      <c r="W31" s="173" t="s">
        <v>1286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1287</v>
      </c>
      <c r="BK31" s="16" t="s">
        <v>1287</v>
      </c>
      <c r="BL31" s="15"/>
      <c r="BM31" s="14" t="s">
        <v>978</v>
      </c>
      <c r="BN31" s="14" t="s">
        <v>998</v>
      </c>
      <c r="BO31" s="165" t="s">
        <v>1069</v>
      </c>
      <c r="BP31" s="16" t="s">
        <v>1287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853</v>
      </c>
      <c r="E34" s="320">
        <v>14</v>
      </c>
      <c r="F34" s="172" t="s">
        <v>766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609</v>
      </c>
      <c r="J34" s="217">
        <v>98</v>
      </c>
      <c r="K34" s="217">
        <v>615.41999999999996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BASE_MAPA!$E$2:$E$359, BASE_MAPA!$J$2:$J$359), "ERRO")</f>
        <v>ALTO ARAGUAIA - RONDONOPOLIS</v>
      </c>
      <c r="V34" s="198" t="s">
        <v>1250</v>
      </c>
      <c r="W34" s="173" t="s">
        <v>1251</v>
      </c>
      <c r="X34" s="218" t="s">
        <v>957</v>
      </c>
      <c r="Y34" s="158"/>
      <c r="Z34" s="158" t="s">
        <v>958</v>
      </c>
      <c r="AA34" s="83" t="s">
        <v>609</v>
      </c>
      <c r="AB34" s="70" t="s">
        <v>609</v>
      </c>
      <c r="AC34" s="70" t="s">
        <v>609</v>
      </c>
      <c r="AD34" s="17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84" t="str">
        <f>IF(BS_CONTROLE[[#This Row],[Local - Partida]]=0, "-", BS_CONTROLE[[#This Row],[Local - Partida]])</f>
        <v>TIQ1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TIQ</v>
      </c>
      <c r="AN34" s="284" t="str">
        <f>IF(BS_CONTROLE[[#This Row],[SB]]=0, "-", BS_CONTROLE[[#This Row],[SB]])</f>
        <v>TIQ1</v>
      </c>
      <c r="AO34" s="285">
        <f>IF(BS_CONTROLE[[#This Row],[SUB]]=0, "-", BS_CONTROLE[[#This Row],[SUB]])</f>
        <v>98</v>
      </c>
      <c r="AP34" s="286">
        <f>IF(BS_CONTROLE[[#This Row],[KM - Inicio]]=0, "-", BS_CONTROLE[[#This Row],[KM - Inicio]])</f>
        <v>615.41999999999996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BASE_MAPA!$E$2:$E$359, BASE_MAPA!$J$2:$J$359), "ERRO")</f>
        <v>ALTO ARAGUAIA - RONDONOPOLIS</v>
      </c>
      <c r="BF34" s="287" t="str">
        <f>IF(BS_CONTROLE[[#This Row],[Responsavel pelo boletim]]=0, "-", BS_CONTROLE[[#This Row],[Responsavel pelo boletim]])</f>
        <v xml:space="preserve">camila 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837</v>
      </c>
      <c r="E35" s="320" t="s">
        <v>1288</v>
      </c>
      <c r="F35" s="172" t="s">
        <v>785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597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BASE_MAPA!$E$2:$E$359, BASE_MAPA!$J$2:$J$359), "ERRO")</f>
        <v>MARCO INICIAL - ALTO ARAGUAIA</v>
      </c>
      <c r="V35" s="198" t="s">
        <v>1260</v>
      </c>
      <c r="W35" s="173" t="s">
        <v>1289</v>
      </c>
      <c r="X35" s="218" t="s">
        <v>957</v>
      </c>
      <c r="Y35" s="158"/>
      <c r="Z35" s="158" t="s">
        <v>953</v>
      </c>
      <c r="AA35" s="83" t="s">
        <v>1290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609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84" t="str">
        <f>IF(BS_CONTROLE[[#This Row],[Local - Partida]]=0, "-", BS_CONTROLE[[#This Row],[Local - Partida]])</f>
        <v>TAG</v>
      </c>
      <c r="AL35" s="284" t="str">
        <f>IF(BS_CONTROLE[[#This Row],[Local - Encerramento]]=0, "-", BS_CONTROLE[[#This Row],[Local - Encerramento]])</f>
        <v>TAG</v>
      </c>
      <c r="AM35" s="284" t="str">
        <f>IF(BS_CONTROLE[[#This Row],[Entre - Estações]]=0, "-", BS_CONTROLE[[#This Row],[Entre - Estações]])</f>
        <v>TGR</v>
      </c>
      <c r="AN35" s="284" t="str">
        <f>IF(BS_CONTROLE[[#This Row],[SB]]=0, "-", BS_CONTROLE[[#This Row],[SB]])</f>
        <v>TGR2</v>
      </c>
      <c r="AO35" s="285">
        <f>IF(BS_CONTROLE[[#This Row],[SUB]]=0, "-", BS_CONTROLE[[#This Row],[SUB]])</f>
        <v>74</v>
      </c>
      <c r="AP35" s="286">
        <f>IF(BS_CONTROLE[[#This Row],[KM - Inicio]]=0, "-", BS_CONTROLE[[#This Row],[KM - Inicio]])</f>
        <v>501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BASE_MAPA!$E$2:$E$359, BASE_MAPA!$J$2:$J$359), "ERRO")</f>
        <v>MARCO INICIAL - ALTO ARAGUAIA</v>
      </c>
      <c r="BF35" s="287" t="str">
        <f>IF(BS_CONTROLE[[#This Row],[Responsavel pelo boletim]]=0, "-", BS_CONTROLE[[#This Row],[Responsavel pelo boletim]])</f>
        <v xml:space="preserve">elton 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1291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705</v>
      </c>
      <c r="E39" s="320">
        <v>313</v>
      </c>
      <c r="F39" s="172" t="s">
        <v>631</v>
      </c>
      <c r="G39" s="9" t="str">
        <f>IF(D39="","*",VLOOKUP(F39,BS_ATIVIDADE[#All],3,FALSE))</f>
        <v>DETECÇÃO</v>
      </c>
      <c r="H39" s="173" t="s">
        <v>1292</v>
      </c>
      <c r="I39" s="173" t="s">
        <v>228</v>
      </c>
      <c r="J39" s="217">
        <v>74</v>
      </c>
      <c r="K39" s="217">
        <v>290</v>
      </c>
      <c r="L39" s="83" t="s">
        <v>609</v>
      </c>
      <c r="M39" s="217" t="s">
        <v>1293</v>
      </c>
      <c r="N39" s="217" t="s">
        <v>1294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1228</v>
      </c>
      <c r="W39" s="173" t="s">
        <v>1254</v>
      </c>
      <c r="X39" s="218" t="s">
        <v>952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 xml:space="preserve">TCS2 </v>
      </c>
      <c r="AL39" s="284" t="str">
        <f>IF(BS_CONTROLE[[#This Row],[Local - Encerramento]]=0, "-", BS_CONTROLE[[#This Row],[Local - Encerramento]])</f>
        <v>TIN</v>
      </c>
      <c r="AM39" s="284" t="str">
        <f>IF(BS_CONTROLE[[#This Row],[Entre - Estações]]=0, "-", BS_CONTROLE[[#This Row],[Entre - Estações]])</f>
        <v>TCS-TMI</v>
      </c>
      <c r="AN39" s="284" t="str">
        <f>IF(BS_CONTROLE[[#This Row],[SB]]=0, "-", BS_CONTROLE[[#This Row],[SB]])</f>
        <v>TCSTMI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290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Miguel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828</v>
      </c>
      <c r="E40" s="320">
        <v>274</v>
      </c>
      <c r="F40" s="172" t="s">
        <v>732</v>
      </c>
      <c r="G40" s="9" t="str">
        <f>IF(D40="","*",VLOOKUP(F40,BS_ATIVIDADE[#All],3,FALSE))</f>
        <v>MODERNIZAÇÃO</v>
      </c>
      <c r="H40" s="173" t="s">
        <v>266</v>
      </c>
      <c r="I40" s="173" t="s">
        <v>266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600</v>
      </c>
      <c r="R40" s="10" t="str">
        <f>IFERROR(_xlfn.XLOOKUP(F40, BS_ATIVIDADE[ATIVIDADE],BS_ATIVIDADE[UNIDADE] ), "*")</f>
        <v>Nº DE DORMENTES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1295</v>
      </c>
      <c r="W40" s="173" t="s">
        <v>1296</v>
      </c>
      <c r="X40" s="218" t="s">
        <v>957</v>
      </c>
      <c r="Y40" s="158"/>
      <c r="Z40" s="158" t="s">
        <v>958</v>
      </c>
      <c r="AA40" s="83" t="s">
        <v>1297</v>
      </c>
      <c r="AB40" s="70" t="s">
        <v>948</v>
      </c>
      <c r="AC40" s="70" t="s">
        <v>609</v>
      </c>
      <c r="AD40" s="173">
        <v>0.29166666666666669</v>
      </c>
      <c r="AE40" s="83">
        <v>7671</v>
      </c>
      <c r="AF40" s="83">
        <v>9322</v>
      </c>
      <c r="AG40" s="83" t="s">
        <v>609</v>
      </c>
      <c r="AH40" s="48"/>
      <c r="AI40" s="142" t="str">
        <f>IF(BS_CONTROLE[[#This Row],[Atividade]]=0, "-", BS_CONTROLE[[#This Row],[Atividade]])</f>
        <v>MODERNIZAÇÃO - DORMENTE - DESCARGA</v>
      </c>
      <c r="AJ40" s="9" t="str">
        <f>IF(D40="","*",VLOOKUP(AI40,BS_ATIVIDADE[#Data],3,FALSE))</f>
        <v>MODERNIZAÇÃO</v>
      </c>
      <c r="AK40" s="284" t="str">
        <f>IF(BS_CONTROLE[[#This Row],[Local - Partida]]=0, "-", BS_CONTROLE[[#This Row],[Local - Partida]])</f>
        <v>TCS2</v>
      </c>
      <c r="AL40" s="284" t="str">
        <f>IF(BS_CONTROLE[[#This Row],[Local - Encerramento]]=0, "-", BS_CONTROLE[[#This Row],[Local - Encerramento]])</f>
        <v>TCS2</v>
      </c>
      <c r="AM40" s="284" t="str">
        <f>IF(BS_CONTROLE[[#This Row],[Entre - Estações]]=0, "-", BS_CONTROLE[[#This Row],[Entre - Estações]])</f>
        <v>TJA-TCS</v>
      </c>
      <c r="AN40" s="284" t="str">
        <f>IF(BS_CONTROLE[[#This Row],[SB]]=0, "-", BS_CONTROLE[[#This Row],[SB]])</f>
        <v>TJA277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273</v>
      </c>
      <c r="AQ40" s="286">
        <f>IF(BS_CONTROLE[[#This Row],[KM - Fim]]=0, "-", BS_CONTROLE[[#This Row],[KM - Fim]])</f>
        <v>267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DORMENTES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Efrain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24">
        <v>324</v>
      </c>
      <c r="F41" s="172" t="s">
        <v>715</v>
      </c>
      <c r="G41" s="9" t="str">
        <f>IF(D41="","*",VLOOKUP(F41,BS_ATIVIDADE[#All],3,FALSE))</f>
        <v>MECANIZAÇÃO - SOCADORA</v>
      </c>
      <c r="H41" s="173" t="s">
        <v>250</v>
      </c>
      <c r="I41" s="173" t="s">
        <v>250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BASE_MAPA!$E$2:$E$359, BASE_MAPA!$J$2:$J$359), "ERRO")</f>
        <v>MARCO INICIAL - ALTO ARAGUAIA</v>
      </c>
      <c r="V41" s="198" t="s">
        <v>1231</v>
      </c>
      <c r="W41" s="173" t="s">
        <v>1232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609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TID2</v>
      </c>
      <c r="AL41" s="284" t="str">
        <f>IF(BS_CONTROLE[[#This Row],[Local - Encerramento]]=0, "-", BS_CONTROLE[[#This Row],[Local - Encerramento]])</f>
        <v>TID2</v>
      </c>
      <c r="AM41" s="284" t="str">
        <f>IF(BS_CONTROLE[[#This Row],[Entre - Estações]]=0, "-", BS_CONTROLE[[#This Row],[Entre - Estações]])</f>
        <v>TID-TVI</v>
      </c>
      <c r="AN41" s="284" t="str">
        <f>IF(BS_CONTROLE[[#This Row],[SB]]=0, "-", BS_CONTROLE[[#This Row],[SB]])</f>
        <v>TID201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200</v>
      </c>
      <c r="AQ41" s="286">
        <f>IF(BS_CONTROLE[[#This Row],[KM - Fim]]=0, "-", BS_CONTROLE[[#This Row],[KM - Fim]])</f>
        <v>194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889</v>
      </c>
      <c r="E42" s="320">
        <v>326</v>
      </c>
      <c r="F42" s="172" t="s">
        <v>792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609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1232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609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84" t="str">
        <f>IF(BS_CONTROLE[[#This Row],[Local - Partida]]=0, "-", BS_CONTROLE[[#This Row],[Local - Partida]])</f>
        <v>TQIK73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TQI-TSP</v>
      </c>
      <c r="AN42" s="284" t="str">
        <f>IF(BS_CONTROLE[[#This Row],[SB]]=0, "-", BS_CONTROLE[[#This Row],[SB]])</f>
        <v>TQIK73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64.563999999999993</v>
      </c>
      <c r="AQ42" s="286">
        <f>IF(BS_CONTROLE[[#This Row],[KM - Fim]]=0, "-", BS_CONTROLE[[#This Row],[KM - Fim]])</f>
        <v>63.7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Saulo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24">
        <v>313</v>
      </c>
      <c r="F43" s="172" t="s">
        <v>611</v>
      </c>
      <c r="G43" s="9" t="str">
        <f>IF(D43="","*",VLOOKUP(F43,BS_ATIVIDADE[#All],3,FALSE))</f>
        <v>CAMINHÂO - SOLDA</v>
      </c>
      <c r="H43" s="173" t="s">
        <v>470</v>
      </c>
      <c r="I43" s="173" t="s">
        <v>470</v>
      </c>
      <c r="J43" s="217">
        <v>78</v>
      </c>
      <c r="K43" s="217">
        <v>251</v>
      </c>
      <c r="L43" s="83">
        <v>244</v>
      </c>
      <c r="M43" s="217" t="s">
        <v>1275</v>
      </c>
      <c r="N43" s="217" t="s">
        <v>1276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BASE_MAPA!$E$2:$E$359, BASE_MAPA!$J$2:$J$359), "ERRO")</f>
        <v>ITIRAPINA - BAURU</v>
      </c>
      <c r="V43" s="198" t="s">
        <v>1270</v>
      </c>
      <c r="W43" s="173" t="s">
        <v>1223</v>
      </c>
      <c r="X43" s="218" t="s">
        <v>957</v>
      </c>
      <c r="Y43" s="158"/>
      <c r="Z43" s="158" t="s">
        <v>958</v>
      </c>
      <c r="AA43" s="83" t="s">
        <v>609</v>
      </c>
      <c r="AB43" s="70" t="s">
        <v>609</v>
      </c>
      <c r="AC43" s="70" t="s">
        <v>609</v>
      </c>
      <c r="AD43" s="173" t="s">
        <v>609</v>
      </c>
      <c r="AE43" s="83" t="s">
        <v>609</v>
      </c>
      <c r="AF43" s="83" t="s">
        <v>609</v>
      </c>
      <c r="AG43" s="83" t="s">
        <v>609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84" t="str">
        <f>IF(BS_CONTROLE[[#This Row],[Local - Partida]]=0, "-", BS_CONTROLE[[#This Row],[Local - Partida]])</f>
        <v>ZDK1</v>
      </c>
      <c r="AL43" s="284" t="str">
        <f>IF(BS_CONTROLE[[#This Row],[Local - Encerramento]]=0, "-", BS_CONTROLE[[#This Row],[Local - Encerramento]])</f>
        <v>ZDK1</v>
      </c>
      <c r="AM43" s="284" t="str">
        <f>IF(BS_CONTROLE[[#This Row],[Entre - Estações]]=0, "-", BS_CONTROLE[[#This Row],[Entre - Estações]])</f>
        <v>ZDK-ZVT</v>
      </c>
      <c r="AN43" s="284" t="str">
        <f>IF(BS_CONTROLE[[#This Row],[SB]]=0, "-", BS_CONTROLE[[#This Row],[SB]])</f>
        <v>ZDK1/ZDKZVT</v>
      </c>
      <c r="AO43" s="285">
        <f>IF(BS_CONTROLE[[#This Row],[SUB]]=0, "-", BS_CONTROLE[[#This Row],[SUB]])</f>
        <v>78</v>
      </c>
      <c r="AP43" s="286">
        <f>IF(BS_CONTROLE[[#This Row],[KM - Inicio]]=0, "-", BS_CONTROLE[[#This Row],[KM - Inicio]])</f>
        <v>251</v>
      </c>
      <c r="AQ43" s="286">
        <f>IF(BS_CONTROLE[[#This Row],[KM - Fim]]=0, "-", BS_CONTROLE[[#This Row],[KM - Fim]])</f>
        <v>244</v>
      </c>
      <c r="AR43" s="242"/>
      <c r="AS43" s="242"/>
      <c r="AT43" s="242"/>
      <c r="AU43" s="38"/>
      <c r="AV43" s="38"/>
      <c r="AW43" s="38"/>
      <c r="AX43" s="38"/>
      <c r="AY43" s="319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BASE_MAPA!$E$2:$E$359, BASE_MAPA!$J$2:$J$359), "ERRO")</f>
        <v>ITIRAPINA - BAURU</v>
      </c>
      <c r="BF43" s="287" t="str">
        <f>IF(BS_CONTROLE[[#This Row],[Responsavel pelo boletim]]=0, "-", BS_CONTROLE[[#This Row],[Responsavel pelo boletim]])</f>
        <v>herbert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846</v>
      </c>
      <c r="E44" s="320">
        <v>359</v>
      </c>
      <c r="F44" s="172" t="s">
        <v>753</v>
      </c>
      <c r="G44" s="9" t="str">
        <f>IF(D44="","*",VLOOKUP(F44,BS_ATIVIDADE[#All],3,FALSE))</f>
        <v>OUTROS</v>
      </c>
      <c r="H44" s="173" t="s">
        <v>307</v>
      </c>
      <c r="I44" s="173" t="s">
        <v>337</v>
      </c>
      <c r="J44" s="217">
        <v>103</v>
      </c>
      <c r="K44" s="217">
        <v>1882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BASE_MAPA!$E$2:$E$359, BASE_MAPA!$J$2:$J$359), "ERRO")</f>
        <v>OURO VERDE - LIGAÇÃO</v>
      </c>
      <c r="V44" s="198" t="s">
        <v>1277</v>
      </c>
      <c r="W44" s="173" t="s">
        <v>1278</v>
      </c>
      <c r="X44" s="218" t="s">
        <v>957</v>
      </c>
      <c r="Y44" s="158"/>
      <c r="Z44" s="158" t="s">
        <v>953</v>
      </c>
      <c r="AA44" s="83">
        <v>1</v>
      </c>
      <c r="AB44" s="70" t="s">
        <v>948</v>
      </c>
      <c r="AC44" s="70" t="s">
        <v>943</v>
      </c>
      <c r="AD44" s="173">
        <v>0.33333333333333331</v>
      </c>
      <c r="AE44" s="83">
        <v>6251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PSG</v>
      </c>
      <c r="AL44" s="284" t="str">
        <f>IF(BS_CONTROLE[[#This Row],[Local - Encerramento]]=0, "-", BS_CONTROLE[[#This Row],[Local - Encerramento]])</f>
        <v>PPR</v>
      </c>
      <c r="AM44" s="284" t="str">
        <f>IF(BS_CONTROLE[[#This Row],[Entre - Estações]]=0, "-", BS_CONTROLE[[#This Row],[Entre - Estações]])</f>
        <v>POA-PAM</v>
      </c>
      <c r="AN44" s="284" t="str">
        <f>IF(BS_CONTROLE[[#This Row],[SB]]=0, "-", BS_CONTROLE[[#This Row],[SB]])</f>
        <v>POAPAM</v>
      </c>
      <c r="AO44" s="285">
        <f>IF(BS_CONTROLE[[#This Row],[SUB]]=0, "-", BS_CONTROLE[[#This Row],[SUB]])</f>
        <v>103</v>
      </c>
      <c r="AP44" s="286">
        <f>IF(BS_CONTROLE[[#This Row],[KM - Inicio]]=0, "-", BS_CONTROLE[[#This Row],[KM - Inicio]])</f>
        <v>1882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BASE_MAPA!$E$2:$E$359, BASE_MAPA!$J$2:$J$359), "ERRO")</f>
        <v>OURO VERDE - LIGAÇÃO</v>
      </c>
      <c r="BF44" s="287" t="str">
        <f>IF(BS_CONTROLE[[#This Row],[Responsavel pelo boletim]]=0, "-", BS_CONTROLE[[#This Row],[Responsavel pelo boletim]])</f>
        <v>Higor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400 Y37:Y38 Y40:Y44 V36:Y36 Y35 V32:Y34" name="Range1_11_1"/>
    <protectedRange sqref="Z408:AD450 Z6:Z15 Z21:AD21 Z16:AD18 Z23:Z28 Z45:AD400 Z37 Z41:Z43 Z36:AD36 Z32:AD34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" name="Range1_11_1_2_2"/>
    <protectedRange sqref="Z39:AD39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552" priority="18868" operator="equal">
      <formula>"ERRO"</formula>
    </cfRule>
  </conditionalFormatting>
  <conditionalFormatting sqref="X4 Y475:Y550 Y408:Z474 Y1:Z18 Y21:Z21 Y23:Z26 Z27:Z28 Z31 Y27:Y31 Y40:Z400 Y36:Z37 Y32:Z34">
    <cfRule type="cellIs" dxfId="551" priority="18857" operator="equal">
      <formula>"OPORTUNIDADE"</formula>
    </cfRule>
  </conditionalFormatting>
  <conditionalFormatting sqref="AZ6:AZ522">
    <cfRule type="expression" dxfId="550" priority="18852">
      <formula>$BU6=1</formula>
    </cfRule>
  </conditionalFormatting>
  <conditionalFormatting sqref="BQ6:BQ599">
    <cfRule type="cellIs" dxfId="549" priority="18863" operator="equal">
      <formula>"Produção e Intervalo"</formula>
    </cfRule>
    <cfRule type="cellIs" dxfId="548" priority="18864" operator="equal">
      <formula>"Aderente"</formula>
    </cfRule>
    <cfRule type="cellIs" dxfId="547" priority="18865" operator="equal">
      <formula>"Intervalo"</formula>
    </cfRule>
    <cfRule type="cellIs" dxfId="546" priority="18866" operator="equal">
      <formula>"Produção"</formula>
    </cfRule>
    <cfRule type="cellIs" dxfId="545" priority="18867" operator="equal">
      <formula>"ERRO"</formula>
    </cfRule>
  </conditionalFormatting>
  <conditionalFormatting sqref="BR6:BS552">
    <cfRule type="cellIs" dxfId="544" priority="18845" operator="equal">
      <formula>"*"</formula>
    </cfRule>
    <cfRule type="cellIs" dxfId="543" priority="18846" operator="greaterThanOrEqual">
      <formula>1</formula>
    </cfRule>
    <cfRule type="cellIs" dxfId="542" priority="18847" operator="lessThan">
      <formula>1</formula>
    </cfRule>
  </conditionalFormatting>
  <conditionalFormatting sqref="X475:X522 Y475:Y550 Y408:Z474 Y6:Z18 Y21:Z21 Y23:Z26 Z27:Z28 Z31 Y27:Y31 Y40:Z400 Y36:Z37 Y32:Z34">
    <cfRule type="cellIs" dxfId="541" priority="18793" operator="equal">
      <formula>"NÃO"</formula>
    </cfRule>
    <cfRule type="cellIs" dxfId="540" priority="18794" operator="equal">
      <formula>"SIM"</formula>
    </cfRule>
  </conditionalFormatting>
  <conditionalFormatting sqref="X475:X522">
    <cfRule type="cellIs" dxfId="539" priority="18792" operator="equal">
      <formula>"OPORTUNIDADE"</formula>
    </cfRule>
  </conditionalFormatting>
  <conditionalFormatting sqref="Z475:Z522">
    <cfRule type="cellIs" dxfId="538" priority="18790" operator="equal">
      <formula>"NÃO"</formula>
    </cfRule>
    <cfRule type="cellIs" dxfId="537" priority="18791" operator="equal">
      <formula>"SIM"</formula>
    </cfRule>
  </conditionalFormatting>
  <conditionalFormatting sqref="Z475:Z522">
    <cfRule type="cellIs" dxfId="536" priority="18789" operator="equal">
      <formula>"OPORTUNIDADE"</formula>
    </cfRule>
  </conditionalFormatting>
  <conditionalFormatting sqref="Y1048575:Y1048576">
    <cfRule type="cellIs" dxfId="535" priority="18674" operator="equal">
      <formula>"OPORTUNIDADE"</formula>
    </cfRule>
  </conditionalFormatting>
  <conditionalFormatting sqref="Y1048575:Y1048576">
    <cfRule type="cellIs" dxfId="534" priority="18672" operator="equal">
      <formula>"NÃO"</formula>
    </cfRule>
    <cfRule type="cellIs" dxfId="533" priority="18673" operator="equal">
      <formula>"SIM"</formula>
    </cfRule>
  </conditionalFormatting>
  <conditionalFormatting sqref="Z523:Z548">
    <cfRule type="cellIs" dxfId="532" priority="18409" operator="equal">
      <formula>"OPORTUNIDADE"</formula>
    </cfRule>
  </conditionalFormatting>
  <conditionalFormatting sqref="Z523:Z548">
    <cfRule type="cellIs" dxfId="531" priority="18407" operator="equal">
      <formula>"NÃO"</formula>
    </cfRule>
    <cfRule type="cellIs" dxfId="530" priority="18408" operator="equal">
      <formula>"SIM"</formula>
    </cfRule>
  </conditionalFormatting>
  <conditionalFormatting sqref="X549">
    <cfRule type="cellIs" dxfId="529" priority="18395" operator="equal">
      <formula>"NÃO"</formula>
    </cfRule>
    <cfRule type="cellIs" dxfId="528" priority="18396" operator="equal">
      <formula>"SIM"</formula>
    </cfRule>
  </conditionalFormatting>
  <conditionalFormatting sqref="X549">
    <cfRule type="cellIs" dxfId="527" priority="18394" operator="equal">
      <formula>"OPORTUNIDADE"</formula>
    </cfRule>
  </conditionalFormatting>
  <conditionalFormatting sqref="Z549">
    <cfRule type="cellIs" dxfId="526" priority="18392" operator="equal">
      <formula>"NÃO"</formula>
    </cfRule>
    <cfRule type="cellIs" dxfId="525" priority="18393" operator="equal">
      <formula>"SIM"</formula>
    </cfRule>
  </conditionalFormatting>
  <conditionalFormatting sqref="Z549">
    <cfRule type="cellIs" dxfId="524" priority="18391" operator="equal">
      <formula>"OPORTUNIDADE"</formula>
    </cfRule>
  </conditionalFormatting>
  <conditionalFormatting sqref="BI549">
    <cfRule type="iconSet" priority="1840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401">
      <iconSet showValue="0">
        <cfvo type="percent" val="0"/>
        <cfvo type="num" val="1"/>
        <cfvo type="num" val="1" gte="0"/>
      </iconSet>
    </cfRule>
    <cfRule type="iconSet" priority="1840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40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23" priority="19011">
      <formula>$BU492=1</formula>
    </cfRule>
  </conditionalFormatting>
  <conditionalFormatting sqref="AZ525:AZ549">
    <cfRule type="expression" dxfId="522" priority="19171">
      <formula>$BU497=1</formula>
    </cfRule>
  </conditionalFormatting>
  <conditionalFormatting sqref="BI523:BI548">
    <cfRule type="iconSet" priority="1917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174">
      <iconSet showValue="0">
        <cfvo type="percent" val="0"/>
        <cfvo type="num" val="1"/>
        <cfvo type="num" val="1" gte="0"/>
      </iconSet>
    </cfRule>
    <cfRule type="iconSet" priority="1917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17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18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18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21" priority="13806" operator="equal">
      <formula>"*"</formula>
    </cfRule>
    <cfRule type="cellIs" dxfId="520" priority="13807" operator="greaterThanOrEqual">
      <formula>1</formula>
    </cfRule>
    <cfRule type="cellIs" dxfId="519" priority="13808" operator="lessThan">
      <formula>1</formula>
    </cfRule>
  </conditionalFormatting>
  <conditionalFormatting sqref="BI6:BI522">
    <cfRule type="iconSet" priority="1919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196">
      <iconSet showValue="0">
        <cfvo type="percent" val="0"/>
        <cfvo type="num" val="1"/>
        <cfvo type="num" val="1" gte="0"/>
      </iconSet>
    </cfRule>
    <cfRule type="iconSet" priority="19197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213">
      <iconSet showValue="0">
        <cfvo type="percent" val="0"/>
        <cfvo type="num" val="1"/>
        <cfvo type="num" val="1" gte="0"/>
      </iconSet>
    </cfRule>
  </conditionalFormatting>
  <conditionalFormatting sqref="BK16:BK17 BK20 BK32:BK599">
    <cfRule type="iconSet" priority="192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:BP30 BP32:BP599">
    <cfRule type="iconSet" priority="1921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18" priority="514" operator="equal">
      <formula>"OPORTUNIDADE"</formula>
    </cfRule>
  </conditionalFormatting>
  <conditionalFormatting sqref="Y401:Z407">
    <cfRule type="cellIs" dxfId="517" priority="512" operator="equal">
      <formula>"NÃO"</formula>
    </cfRule>
    <cfRule type="cellIs" dxfId="516" priority="513" operator="equal">
      <formula>"SIM"</formula>
    </cfRule>
  </conditionalFormatting>
  <conditionalFormatting sqref="Z404">
    <cfRule type="cellIs" dxfId="515" priority="511" operator="equal">
      <formula>"OPORTUNIDADE"</formula>
    </cfRule>
  </conditionalFormatting>
  <conditionalFormatting sqref="Z40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404">
    <cfRule type="cellIs" dxfId="512" priority="508" operator="equal">
      <formula>"OPORTUNIDADE"</formula>
    </cfRule>
  </conditionalFormatting>
  <conditionalFormatting sqref="Z40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404">
    <cfRule type="cellIs" dxfId="509" priority="505" operator="equal">
      <formula>"OPORTUNIDADE"</formula>
    </cfRule>
  </conditionalFormatting>
  <conditionalFormatting sqref="Z404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404">
    <cfRule type="cellIs" dxfId="506" priority="502" operator="equal">
      <formula>"OPORTUNIDADE"</formula>
    </cfRule>
  </conditionalFormatting>
  <conditionalFormatting sqref="Z404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404">
    <cfRule type="cellIs" dxfId="503" priority="499" operator="equal">
      <formula>"OPORTUNIDADE"</formula>
    </cfRule>
  </conditionalFormatting>
  <conditionalFormatting sqref="Z404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Z404">
    <cfRule type="cellIs" dxfId="500" priority="496" operator="equal">
      <formula>"OPORTUNIDADE"</formula>
    </cfRule>
  </conditionalFormatting>
  <conditionalFormatting sqref="Z404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Z404">
    <cfRule type="cellIs" dxfId="497" priority="493" operator="equal">
      <formula>"OPORTUNIDADE"</formula>
    </cfRule>
  </conditionalFormatting>
  <conditionalFormatting sqref="Z404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Z404">
    <cfRule type="cellIs" dxfId="494" priority="490" operator="equal">
      <formula>"OPORTUNIDADE"</formula>
    </cfRule>
  </conditionalFormatting>
  <conditionalFormatting sqref="Z404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Z404">
    <cfRule type="cellIs" dxfId="491" priority="487" operator="equal">
      <formula>"OPORTUNIDADE"</formula>
    </cfRule>
  </conditionalFormatting>
  <conditionalFormatting sqref="Z404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Z404">
    <cfRule type="cellIs" dxfId="488" priority="484" operator="equal">
      <formula>"OPORTUNIDADE"</formula>
    </cfRule>
  </conditionalFormatting>
  <conditionalFormatting sqref="Z404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Z404">
    <cfRule type="cellIs" dxfId="485" priority="481" operator="equal">
      <formula>"OPORTUNIDADE"</formula>
    </cfRule>
  </conditionalFormatting>
  <conditionalFormatting sqref="Z404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404">
    <cfRule type="cellIs" dxfId="482" priority="478" operator="equal">
      <formula>"OPORTUNIDADE"</formula>
    </cfRule>
  </conditionalFormatting>
  <conditionalFormatting sqref="Z404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404">
    <cfRule type="cellIs" dxfId="479" priority="475" operator="equal">
      <formula>"OPORTUNIDADE"</formula>
    </cfRule>
  </conditionalFormatting>
  <conditionalFormatting sqref="Z404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Z404">
    <cfRule type="cellIs" dxfId="476" priority="472" operator="equal">
      <formula>"OPORTUNIDADE"</formula>
    </cfRule>
  </conditionalFormatting>
  <conditionalFormatting sqref="Z404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Z404">
    <cfRule type="cellIs" dxfId="473" priority="469" operator="equal">
      <formula>"OPORTUNIDADE"</formula>
    </cfRule>
  </conditionalFormatting>
  <conditionalFormatting sqref="Z404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Z404">
    <cfRule type="cellIs" dxfId="470" priority="466" operator="equal">
      <formula>"OPORTUNIDADE"</formula>
    </cfRule>
  </conditionalFormatting>
  <conditionalFormatting sqref="Z404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Z404">
    <cfRule type="cellIs" dxfId="467" priority="463" operator="equal">
      <formula>"OPORTUNIDADE"</formula>
    </cfRule>
  </conditionalFormatting>
  <conditionalFormatting sqref="Z404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Z404">
    <cfRule type="cellIs" dxfId="464" priority="460" operator="equal">
      <formula>"OPORTUNIDADE"</formula>
    </cfRule>
  </conditionalFormatting>
  <conditionalFormatting sqref="Z404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Z404">
    <cfRule type="cellIs" dxfId="461" priority="457" operator="equal">
      <formula>"OPORTUNIDADE"</formula>
    </cfRule>
  </conditionalFormatting>
  <conditionalFormatting sqref="Z404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Z404">
    <cfRule type="cellIs" dxfId="458" priority="454" operator="equal">
      <formula>"OPORTUNIDADE"</formula>
    </cfRule>
  </conditionalFormatting>
  <conditionalFormatting sqref="Z404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Z404">
    <cfRule type="cellIs" dxfId="455" priority="451" operator="equal">
      <formula>"OPORTUNIDADE"</formula>
    </cfRule>
  </conditionalFormatting>
  <conditionalFormatting sqref="Z404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Z404">
    <cfRule type="cellIs" dxfId="452" priority="448" operator="equal">
      <formula>"OPORTUNIDADE"</formula>
    </cfRule>
  </conditionalFormatting>
  <conditionalFormatting sqref="Z404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Z404">
    <cfRule type="cellIs" dxfId="449" priority="445" operator="equal">
      <formula>"OPORTUNIDADE"</formula>
    </cfRule>
  </conditionalFormatting>
  <conditionalFormatting sqref="Z404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Z404">
    <cfRule type="cellIs" dxfId="446" priority="442" operator="equal">
      <formula>"OPORTUNIDADE"</formula>
    </cfRule>
  </conditionalFormatting>
  <conditionalFormatting sqref="Z404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404">
    <cfRule type="cellIs" dxfId="443" priority="439" operator="equal">
      <formula>"OPORTUNIDADE"</formula>
    </cfRule>
  </conditionalFormatting>
  <conditionalFormatting sqref="Y404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404">
    <cfRule type="cellIs" dxfId="440" priority="436" operator="equal">
      <formula>"OPORTUNIDADE"</formula>
    </cfRule>
  </conditionalFormatting>
  <conditionalFormatting sqref="Y404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Y404">
    <cfRule type="cellIs" dxfId="437" priority="433" operator="equal">
      <formula>"OPORTUNIDADE"</formula>
    </cfRule>
  </conditionalFormatting>
  <conditionalFormatting sqref="Y404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Y404">
    <cfRule type="cellIs" dxfId="434" priority="430" operator="equal">
      <formula>"OPORTUNIDADE"</formula>
    </cfRule>
  </conditionalFormatting>
  <conditionalFormatting sqref="Y404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Y404">
    <cfRule type="cellIs" dxfId="431" priority="427" operator="equal">
      <formula>"OPORTUNIDADE"</formula>
    </cfRule>
  </conditionalFormatting>
  <conditionalFormatting sqref="Y404">
    <cfRule type="cellIs" dxfId="430" priority="425" operator="equal">
      <formula>"NÃO"</formula>
    </cfRule>
    <cfRule type="cellIs" dxfId="429" priority="426" operator="equal">
      <formula>"SIM"</formula>
    </cfRule>
  </conditionalFormatting>
  <conditionalFormatting sqref="Y404">
    <cfRule type="cellIs" dxfId="428" priority="424" operator="equal">
      <formula>"OPORTUNIDADE"</formula>
    </cfRule>
  </conditionalFormatting>
  <conditionalFormatting sqref="Y404">
    <cfRule type="cellIs" dxfId="427" priority="422" operator="equal">
      <formula>"NÃO"</formula>
    </cfRule>
    <cfRule type="cellIs" dxfId="426" priority="423" operator="equal">
      <formula>"SIM"</formula>
    </cfRule>
  </conditionalFormatting>
  <conditionalFormatting sqref="Y404">
    <cfRule type="cellIs" dxfId="425" priority="421" operator="equal">
      <formula>"OPORTUNIDADE"</formula>
    </cfRule>
  </conditionalFormatting>
  <conditionalFormatting sqref="Y404">
    <cfRule type="cellIs" dxfId="424" priority="419" operator="equal">
      <formula>"NÃO"</formula>
    </cfRule>
    <cfRule type="cellIs" dxfId="423" priority="420" operator="equal">
      <formula>"SIM"</formula>
    </cfRule>
  </conditionalFormatting>
  <conditionalFormatting sqref="Y404">
    <cfRule type="cellIs" dxfId="422" priority="418" operator="equal">
      <formula>"OPORTUNIDADE"</formula>
    </cfRule>
  </conditionalFormatting>
  <conditionalFormatting sqref="Y404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404">
    <cfRule type="cellIs" dxfId="419" priority="415" operator="equal">
      <formula>"OPORTUNIDADE"</formula>
    </cfRule>
  </conditionalFormatting>
  <conditionalFormatting sqref="Y404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404">
    <cfRule type="cellIs" dxfId="416" priority="412" operator="equal">
      <formula>"OPORTUNIDADE"</formula>
    </cfRule>
  </conditionalFormatting>
  <conditionalFormatting sqref="Y404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404">
    <cfRule type="cellIs" dxfId="413" priority="409" operator="equal">
      <formula>"OPORTUNIDADE"</formula>
    </cfRule>
  </conditionalFormatting>
  <conditionalFormatting sqref="Y404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404">
    <cfRule type="cellIs" dxfId="410" priority="406" operator="equal">
      <formula>"OPORTUNIDADE"</formula>
    </cfRule>
  </conditionalFormatting>
  <conditionalFormatting sqref="Y404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404">
    <cfRule type="cellIs" dxfId="407" priority="403" operator="equal">
      <formula>"OPORTUNIDADE"</formula>
    </cfRule>
  </conditionalFormatting>
  <conditionalFormatting sqref="Y404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404">
    <cfRule type="cellIs" dxfId="404" priority="400" operator="equal">
      <formula>"OPORTUNIDADE"</formula>
    </cfRule>
  </conditionalFormatting>
  <conditionalFormatting sqref="Y404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404">
    <cfRule type="cellIs" dxfId="401" priority="397" operator="equal">
      <formula>"OPORTUNIDADE"</formula>
    </cfRule>
  </conditionalFormatting>
  <conditionalFormatting sqref="Y404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404">
    <cfRule type="cellIs" dxfId="398" priority="394" operator="equal">
      <formula>"OPORTUNIDADE"</formula>
    </cfRule>
  </conditionalFormatting>
  <conditionalFormatting sqref="Y404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Y404">
    <cfRule type="cellIs" dxfId="395" priority="391" operator="equal">
      <formula>"OPORTUNIDADE"</formula>
    </cfRule>
  </conditionalFormatting>
  <conditionalFormatting sqref="Y404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Y404">
    <cfRule type="cellIs" dxfId="392" priority="388" operator="equal">
      <formula>"OPORTUNIDADE"</formula>
    </cfRule>
  </conditionalFormatting>
  <conditionalFormatting sqref="Y404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Y404">
    <cfRule type="cellIs" dxfId="389" priority="385" operator="equal">
      <formula>"OPORTUNIDADE"</formula>
    </cfRule>
  </conditionalFormatting>
  <conditionalFormatting sqref="Y404">
    <cfRule type="cellIs" dxfId="388" priority="383" operator="equal">
      <formula>"NÃO"</formula>
    </cfRule>
    <cfRule type="cellIs" dxfId="387" priority="384" operator="equal">
      <formula>"SIM"</formula>
    </cfRule>
  </conditionalFormatting>
  <conditionalFormatting sqref="Y404">
    <cfRule type="cellIs" dxfId="386" priority="382" operator="equal">
      <formula>"OPORTUNIDADE"</formula>
    </cfRule>
  </conditionalFormatting>
  <conditionalFormatting sqref="Y404">
    <cfRule type="cellIs" dxfId="385" priority="380" operator="equal">
      <formula>"NÃO"</formula>
    </cfRule>
    <cfRule type="cellIs" dxfId="384" priority="381" operator="equal">
      <formula>"SIM"</formula>
    </cfRule>
  </conditionalFormatting>
  <conditionalFormatting sqref="Y404">
    <cfRule type="cellIs" dxfId="383" priority="379" operator="equal">
      <formula>"OPORTUNIDADE"</formula>
    </cfRule>
  </conditionalFormatting>
  <conditionalFormatting sqref="Y404">
    <cfRule type="cellIs" dxfId="382" priority="377" operator="equal">
      <formula>"NÃO"</formula>
    </cfRule>
    <cfRule type="cellIs" dxfId="381" priority="378" operator="equal">
      <formula>"SIM"</formula>
    </cfRule>
  </conditionalFormatting>
  <conditionalFormatting sqref="Y404">
    <cfRule type="cellIs" dxfId="380" priority="376" operator="equal">
      <formula>"OPORTUNIDADE"</formula>
    </cfRule>
  </conditionalFormatting>
  <conditionalFormatting sqref="Y404">
    <cfRule type="cellIs" dxfId="379" priority="374" operator="equal">
      <formula>"NÃO"</formula>
    </cfRule>
    <cfRule type="cellIs" dxfId="378" priority="375" operator="equal">
      <formula>"SIM"</formula>
    </cfRule>
  </conditionalFormatting>
  <conditionalFormatting sqref="Y404">
    <cfRule type="cellIs" dxfId="377" priority="373" operator="equal">
      <formula>"OPORTUNIDADE"</formula>
    </cfRule>
  </conditionalFormatting>
  <conditionalFormatting sqref="Y404">
    <cfRule type="cellIs" dxfId="376" priority="371" operator="equal">
      <formula>"NÃO"</formula>
    </cfRule>
    <cfRule type="cellIs" dxfId="375" priority="372" operator="equal">
      <formula>"SIM"</formula>
    </cfRule>
  </conditionalFormatting>
  <conditionalFormatting sqref="Y404">
    <cfRule type="cellIs" dxfId="374" priority="370" operator="equal">
      <formula>"OPORTUNIDADE"</formula>
    </cfRule>
  </conditionalFormatting>
  <conditionalFormatting sqref="Y404">
    <cfRule type="cellIs" dxfId="373" priority="368" operator="equal">
      <formula>"NÃO"</formula>
    </cfRule>
    <cfRule type="cellIs" dxfId="372" priority="369" operator="equal">
      <formula>"SIM"</formula>
    </cfRule>
  </conditionalFormatting>
  <conditionalFormatting sqref="Y404">
    <cfRule type="cellIs" dxfId="371" priority="367" operator="equal">
      <formula>"OPORTUNIDADE"</formula>
    </cfRule>
  </conditionalFormatting>
  <conditionalFormatting sqref="Y404">
    <cfRule type="cellIs" dxfId="370" priority="365" operator="equal">
      <formula>"NÃO"</formula>
    </cfRule>
    <cfRule type="cellIs" dxfId="369" priority="366" operator="equal">
      <formula>"SIM"</formula>
    </cfRule>
  </conditionalFormatting>
  <conditionalFormatting sqref="Y404">
    <cfRule type="cellIs" dxfId="368" priority="364" operator="equal">
      <formula>"OPORTUNIDADE"</formula>
    </cfRule>
  </conditionalFormatting>
  <conditionalFormatting sqref="Y404">
    <cfRule type="cellIs" dxfId="367" priority="362" operator="equal">
      <formula>"NÃO"</formula>
    </cfRule>
    <cfRule type="cellIs" dxfId="366" priority="363" operator="equal">
      <formula>"SIM"</formula>
    </cfRule>
  </conditionalFormatting>
  <conditionalFormatting sqref="Y404">
    <cfRule type="cellIs" dxfId="365" priority="361" operator="equal">
      <formula>"OPORTUNIDADE"</formula>
    </cfRule>
  </conditionalFormatting>
  <conditionalFormatting sqref="Y404">
    <cfRule type="cellIs" dxfId="364" priority="359" operator="equal">
      <formula>"NÃO"</formula>
    </cfRule>
    <cfRule type="cellIs" dxfId="363" priority="360" operator="equal">
      <formula>"SIM"</formula>
    </cfRule>
  </conditionalFormatting>
  <conditionalFormatting sqref="Y404">
    <cfRule type="cellIs" dxfId="362" priority="358" operator="equal">
      <formula>"OPORTUNIDADE"</formula>
    </cfRule>
  </conditionalFormatting>
  <conditionalFormatting sqref="Y404">
    <cfRule type="cellIs" dxfId="361" priority="356" operator="equal">
      <formula>"NÃO"</formula>
    </cfRule>
    <cfRule type="cellIs" dxfId="360" priority="357" operator="equal">
      <formula>"SIM"</formula>
    </cfRule>
  </conditionalFormatting>
  <conditionalFormatting sqref="Y404">
    <cfRule type="cellIs" dxfId="359" priority="355" operator="equal">
      <formula>"OPORTUNIDADE"</formula>
    </cfRule>
  </conditionalFormatting>
  <conditionalFormatting sqref="Y404">
    <cfRule type="cellIs" dxfId="358" priority="353" operator="equal">
      <formula>"NÃO"</formula>
    </cfRule>
    <cfRule type="cellIs" dxfId="357" priority="354" operator="equal">
      <formula>"SIM"</formula>
    </cfRule>
  </conditionalFormatting>
  <conditionalFormatting sqref="Y404">
    <cfRule type="cellIs" dxfId="356" priority="352" operator="equal">
      <formula>"OPORTUNIDADE"</formula>
    </cfRule>
  </conditionalFormatting>
  <conditionalFormatting sqref="Y404">
    <cfRule type="cellIs" dxfId="355" priority="350" operator="equal">
      <formula>"NÃO"</formula>
    </cfRule>
    <cfRule type="cellIs" dxfId="354" priority="351" operator="equal">
      <formula>"SIM"</formula>
    </cfRule>
  </conditionalFormatting>
  <conditionalFormatting sqref="Y404">
    <cfRule type="cellIs" dxfId="353" priority="349" operator="equal">
      <formula>"OPORTUNIDADE"</formula>
    </cfRule>
  </conditionalFormatting>
  <conditionalFormatting sqref="Y404">
    <cfRule type="cellIs" dxfId="352" priority="347" operator="equal">
      <formula>"NÃO"</formula>
    </cfRule>
    <cfRule type="cellIs" dxfId="351" priority="348" operator="equal">
      <formula>"SIM"</formula>
    </cfRule>
  </conditionalFormatting>
  <conditionalFormatting sqref="Y404">
    <cfRule type="cellIs" dxfId="350" priority="346" operator="equal">
      <formula>"OPORTUNIDADE"</formula>
    </cfRule>
  </conditionalFormatting>
  <conditionalFormatting sqref="Y404">
    <cfRule type="cellIs" dxfId="349" priority="344" operator="equal">
      <formula>"NÃO"</formula>
    </cfRule>
    <cfRule type="cellIs" dxfId="348" priority="345" operator="equal">
      <formula>"SIM"</formula>
    </cfRule>
  </conditionalFormatting>
  <conditionalFormatting sqref="Y404">
    <cfRule type="cellIs" dxfId="347" priority="343" operator="equal">
      <formula>"OPORTUNIDADE"</formula>
    </cfRule>
  </conditionalFormatting>
  <conditionalFormatting sqref="Y404">
    <cfRule type="cellIs" dxfId="346" priority="341" operator="equal">
      <formula>"NÃO"</formula>
    </cfRule>
    <cfRule type="cellIs" dxfId="345" priority="342" operator="equal">
      <formula>"SIM"</formula>
    </cfRule>
  </conditionalFormatting>
  <conditionalFormatting sqref="Y407">
    <cfRule type="cellIs" dxfId="344" priority="340" operator="equal">
      <formula>"OPORTUNIDADE"</formula>
    </cfRule>
  </conditionalFormatting>
  <conditionalFormatting sqref="Y407">
    <cfRule type="cellIs" dxfId="343" priority="338" operator="equal">
      <formula>"NÃO"</formula>
    </cfRule>
    <cfRule type="cellIs" dxfId="342" priority="339" operator="equal">
      <formula>"SIM"</formula>
    </cfRule>
  </conditionalFormatting>
  <conditionalFormatting sqref="Z407">
    <cfRule type="cellIs" dxfId="341" priority="337" operator="equal">
      <formula>"OPORTUNIDADE"</formula>
    </cfRule>
  </conditionalFormatting>
  <conditionalFormatting sqref="Z407">
    <cfRule type="cellIs" dxfId="340" priority="335" operator="equal">
      <formula>"NÃO"</formula>
    </cfRule>
    <cfRule type="cellIs" dxfId="339" priority="336" operator="equal">
      <formula>"SIM"</formula>
    </cfRule>
  </conditionalFormatting>
  <conditionalFormatting sqref="Z407">
    <cfRule type="cellIs" dxfId="338" priority="334" operator="equal">
      <formula>"OPORTUNIDADE"</formula>
    </cfRule>
  </conditionalFormatting>
  <conditionalFormatting sqref="Z407">
    <cfRule type="cellIs" dxfId="337" priority="332" operator="equal">
      <formula>"NÃO"</formula>
    </cfRule>
    <cfRule type="cellIs" dxfId="336" priority="333" operator="equal">
      <formula>"SIM"</formula>
    </cfRule>
  </conditionalFormatting>
  <conditionalFormatting sqref="Z407">
    <cfRule type="cellIs" dxfId="335" priority="331" operator="equal">
      <formula>"OPORTUNIDADE"</formula>
    </cfRule>
  </conditionalFormatting>
  <conditionalFormatting sqref="Z407">
    <cfRule type="cellIs" dxfId="334" priority="329" operator="equal">
      <formula>"NÃO"</formula>
    </cfRule>
    <cfRule type="cellIs" dxfId="333" priority="330" operator="equal">
      <formula>"SIM"</formula>
    </cfRule>
  </conditionalFormatting>
  <conditionalFormatting sqref="Z407">
    <cfRule type="cellIs" dxfId="332" priority="328" operator="equal">
      <formula>"OPORTUNIDADE"</formula>
    </cfRule>
  </conditionalFormatting>
  <conditionalFormatting sqref="Z407">
    <cfRule type="cellIs" dxfId="331" priority="326" operator="equal">
      <formula>"NÃO"</formula>
    </cfRule>
    <cfRule type="cellIs" dxfId="330" priority="327" operator="equal">
      <formula>"SIM"</formula>
    </cfRule>
  </conditionalFormatting>
  <conditionalFormatting sqref="Z407">
    <cfRule type="cellIs" dxfId="329" priority="325" operator="equal">
      <formula>"OPORTUNIDADE"</formula>
    </cfRule>
  </conditionalFormatting>
  <conditionalFormatting sqref="Z407">
    <cfRule type="cellIs" dxfId="328" priority="323" operator="equal">
      <formula>"NÃO"</formula>
    </cfRule>
    <cfRule type="cellIs" dxfId="327" priority="324" operator="equal">
      <formula>"SIM"</formula>
    </cfRule>
  </conditionalFormatting>
  <conditionalFormatting sqref="BK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26" priority="318" operator="equal">
      <formula>"OPORTUNIDADE"</formula>
    </cfRule>
  </conditionalFormatting>
  <conditionalFormatting sqref="Z20">
    <cfRule type="cellIs" dxfId="325" priority="316" operator="equal">
      <formula>"NÃO"</formula>
    </cfRule>
    <cfRule type="cellIs" dxfId="324" priority="317" operator="equal">
      <formula>"SIM"</formula>
    </cfRule>
  </conditionalFormatting>
  <conditionalFormatting sqref="Y20">
    <cfRule type="cellIs" dxfId="323" priority="315" operator="equal">
      <formula>"OPORTUNIDADE"</formula>
    </cfRule>
  </conditionalFormatting>
  <conditionalFormatting sqref="Y20">
    <cfRule type="cellIs" dxfId="322" priority="313" operator="equal">
      <formula>"NÃO"</formula>
    </cfRule>
    <cfRule type="cellIs" dxfId="321" priority="314" operator="equal">
      <formula>"SIM"</formula>
    </cfRule>
  </conditionalFormatting>
  <conditionalFormatting sqref="Z19">
    <cfRule type="cellIs" dxfId="320" priority="312" operator="equal">
      <formula>"OPORTUNIDADE"</formula>
    </cfRule>
  </conditionalFormatting>
  <conditionalFormatting sqref="Z19">
    <cfRule type="cellIs" dxfId="319" priority="310" operator="equal">
      <formula>"NÃO"</formula>
    </cfRule>
    <cfRule type="cellIs" dxfId="318" priority="311" operator="equal">
      <formula>"SIM"</formula>
    </cfRule>
  </conditionalFormatting>
  <conditionalFormatting sqref="Z19">
    <cfRule type="cellIs" dxfId="317" priority="294" operator="equal">
      <formula>"OPORTUNIDADE"</formula>
    </cfRule>
  </conditionalFormatting>
  <conditionalFormatting sqref="Z19">
    <cfRule type="cellIs" dxfId="316" priority="292" operator="equal">
      <formula>"NÃO"</formula>
    </cfRule>
    <cfRule type="cellIs" dxfId="315" priority="293" operator="equal">
      <formula>"SIM"</formula>
    </cfRule>
  </conditionalFormatting>
  <conditionalFormatting sqref="Z19">
    <cfRule type="cellIs" dxfId="314" priority="291" operator="equal">
      <formula>"OPORTUNIDADE"</formula>
    </cfRule>
  </conditionalFormatting>
  <conditionalFormatting sqref="Z19">
    <cfRule type="cellIs" dxfId="313" priority="289" operator="equal">
      <formula>"NÃO"</formula>
    </cfRule>
    <cfRule type="cellIs" dxfId="312" priority="290" operator="equal">
      <formula>"SIM"</formula>
    </cfRule>
  </conditionalFormatting>
  <conditionalFormatting sqref="Z19">
    <cfRule type="cellIs" dxfId="311" priority="288" operator="equal">
      <formula>"OPORTUNIDADE"</formula>
    </cfRule>
  </conditionalFormatting>
  <conditionalFormatting sqref="Z19">
    <cfRule type="cellIs" dxfId="310" priority="286" operator="equal">
      <formula>"NÃO"</formula>
    </cfRule>
    <cfRule type="cellIs" dxfId="309" priority="287" operator="equal">
      <formula>"SIM"</formula>
    </cfRule>
  </conditionalFormatting>
  <conditionalFormatting sqref="Z19">
    <cfRule type="cellIs" dxfId="308" priority="285" operator="equal">
      <formula>"OPORTUNIDADE"</formula>
    </cfRule>
  </conditionalFormatting>
  <conditionalFormatting sqref="Z19">
    <cfRule type="cellIs" dxfId="307" priority="283" operator="equal">
      <formula>"NÃO"</formula>
    </cfRule>
    <cfRule type="cellIs" dxfId="306" priority="284" operator="equal">
      <formula>"SIM"</formula>
    </cfRule>
  </conditionalFormatting>
  <conditionalFormatting sqref="Z19">
    <cfRule type="cellIs" dxfId="305" priority="282" operator="equal">
      <formula>"OPORTUNIDADE"</formula>
    </cfRule>
  </conditionalFormatting>
  <conditionalFormatting sqref="Z19">
    <cfRule type="cellIs" dxfId="304" priority="280" operator="equal">
      <formula>"NÃO"</formula>
    </cfRule>
    <cfRule type="cellIs" dxfId="303" priority="281" operator="equal">
      <formula>"SIM"</formula>
    </cfRule>
  </conditionalFormatting>
  <conditionalFormatting sqref="Z19">
    <cfRule type="cellIs" dxfId="302" priority="279" operator="equal">
      <formula>"OPORTUNIDADE"</formula>
    </cfRule>
  </conditionalFormatting>
  <conditionalFormatting sqref="Z19">
    <cfRule type="cellIs" dxfId="301" priority="277" operator="equal">
      <formula>"NÃO"</formula>
    </cfRule>
    <cfRule type="cellIs" dxfId="300" priority="278" operator="equal">
      <formula>"SIM"</formula>
    </cfRule>
  </conditionalFormatting>
  <conditionalFormatting sqref="Z19">
    <cfRule type="cellIs" dxfId="299" priority="276" operator="equal">
      <formula>"OPORTUNIDADE"</formula>
    </cfRule>
  </conditionalFormatting>
  <conditionalFormatting sqref="Z19">
    <cfRule type="cellIs" dxfId="298" priority="274" operator="equal">
      <formula>"NÃO"</formula>
    </cfRule>
    <cfRule type="cellIs" dxfId="297" priority="275" operator="equal">
      <formula>"SIM"</formula>
    </cfRule>
  </conditionalFormatting>
  <conditionalFormatting sqref="Z19">
    <cfRule type="cellIs" dxfId="296" priority="273" operator="equal">
      <formula>"OPORTUNIDADE"</formula>
    </cfRule>
  </conditionalFormatting>
  <conditionalFormatting sqref="Z19">
    <cfRule type="cellIs" dxfId="295" priority="271" operator="equal">
      <formula>"NÃO"</formula>
    </cfRule>
    <cfRule type="cellIs" dxfId="294" priority="272" operator="equal">
      <formula>"SIM"</formula>
    </cfRule>
  </conditionalFormatting>
  <conditionalFormatting sqref="Z19">
    <cfRule type="cellIs" dxfId="293" priority="270" operator="equal">
      <formula>"OPORTUNIDADE"</formula>
    </cfRule>
  </conditionalFormatting>
  <conditionalFormatting sqref="Z19">
    <cfRule type="cellIs" dxfId="292" priority="268" operator="equal">
      <formula>"NÃO"</formula>
    </cfRule>
    <cfRule type="cellIs" dxfId="291" priority="269" operator="equal">
      <formula>"SIM"</formula>
    </cfRule>
  </conditionalFormatting>
  <conditionalFormatting sqref="Z19">
    <cfRule type="cellIs" dxfId="290" priority="264" operator="equal">
      <formula>"OPORTUNIDADE"</formula>
    </cfRule>
  </conditionalFormatting>
  <conditionalFormatting sqref="Z19">
    <cfRule type="cellIs" dxfId="289" priority="262" operator="equal">
      <formula>"NÃO"</formula>
    </cfRule>
    <cfRule type="cellIs" dxfId="288" priority="263" operator="equal">
      <formula>"SIM"</formula>
    </cfRule>
  </conditionalFormatting>
  <conditionalFormatting sqref="Z19">
    <cfRule type="cellIs" dxfId="287" priority="261" operator="equal">
      <formula>"OPORTUNIDADE"</formula>
    </cfRule>
  </conditionalFormatting>
  <conditionalFormatting sqref="Z19">
    <cfRule type="cellIs" dxfId="286" priority="259" operator="equal">
      <formula>"NÃO"</formula>
    </cfRule>
    <cfRule type="cellIs" dxfId="285" priority="260" operator="equal">
      <formula>"SIM"</formula>
    </cfRule>
  </conditionalFormatting>
  <conditionalFormatting sqref="Y19">
    <cfRule type="cellIs" dxfId="284" priority="228" operator="equal">
      <formula>"OPORTUNIDADE"</formula>
    </cfRule>
  </conditionalFormatting>
  <conditionalFormatting sqref="Y19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Y22:Z22">
    <cfRule type="cellIs" dxfId="281" priority="225" operator="equal">
      <formula>"OPORTUNIDADE"</formula>
    </cfRule>
  </conditionalFormatting>
  <conditionalFormatting sqref="Y22:Z22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78" priority="215" operator="equal">
      <formula>"OPORTUNIDADE"</formula>
    </cfRule>
  </conditionalFormatting>
  <conditionalFormatting sqref="Z30">
    <cfRule type="cellIs" dxfId="277" priority="213" operator="equal">
      <formula>"NÃO"</formula>
    </cfRule>
    <cfRule type="cellIs" dxfId="276" priority="214" operator="equal">
      <formula>"SIM"</formula>
    </cfRule>
  </conditionalFormatting>
  <conditionalFormatting sqref="BK1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75" priority="208" operator="equal">
      <formula>"OPORTUNIDADE"</formula>
    </cfRule>
  </conditionalFormatting>
  <conditionalFormatting sqref="Z27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Z28">
    <cfRule type="cellIs" dxfId="272" priority="202" operator="equal">
      <formula>"OPORTUNIDADE"</formula>
    </cfRule>
  </conditionalFormatting>
  <conditionalFormatting sqref="Z28">
    <cfRule type="cellIs" dxfId="271" priority="200" operator="equal">
      <formula>"NÃO"</formula>
    </cfRule>
    <cfRule type="cellIs" dxfId="270" priority="201" operator="equal">
      <formula>"SIM"</formula>
    </cfRule>
  </conditionalFormatting>
  <conditionalFormatting sqref="Z29">
    <cfRule type="cellIs" dxfId="269" priority="199" operator="equal">
      <formula>"OPORTUNIDADE"</formula>
    </cfRule>
  </conditionalFormatting>
  <conditionalFormatting sqref="Z29">
    <cfRule type="cellIs" dxfId="268" priority="197" operator="equal">
      <formula>"NÃO"</formula>
    </cfRule>
    <cfRule type="cellIs" dxfId="267" priority="198" operator="equal">
      <formula>"SIM"</formula>
    </cfRule>
  </conditionalFormatting>
  <conditionalFormatting sqref="BK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6" priority="191" operator="equal">
      <formula>"OPORTUNIDADE"</formula>
    </cfRule>
  </conditionalFormatting>
  <conditionalFormatting sqref="Z29">
    <cfRule type="cellIs" dxfId="265" priority="189" operator="equal">
      <formula>"NÃO"</formula>
    </cfRule>
    <cfRule type="cellIs" dxfId="264" priority="190" operator="equal">
      <formula>"SIM"</formula>
    </cfRule>
  </conditionalFormatting>
  <conditionalFormatting sqref="Z30">
    <cfRule type="cellIs" dxfId="263" priority="188" operator="equal">
      <formula>"OPORTUNIDADE"</formula>
    </cfRule>
  </conditionalFormatting>
  <conditionalFormatting sqref="Z30">
    <cfRule type="cellIs" dxfId="262" priority="186" operator="equal">
      <formula>"NÃO"</formula>
    </cfRule>
    <cfRule type="cellIs" dxfId="261" priority="187" operator="equal">
      <formula>"SIM"</formula>
    </cfRule>
  </conditionalFormatting>
  <conditionalFormatting sqref="Z31">
    <cfRule type="cellIs" dxfId="260" priority="185" operator="equal">
      <formula>"OPORTUNIDADE"</formula>
    </cfRule>
  </conditionalFormatting>
  <conditionalFormatting sqref="Z31">
    <cfRule type="cellIs" dxfId="259" priority="183" operator="equal">
      <formula>"NÃO"</formula>
    </cfRule>
    <cfRule type="cellIs" dxfId="258" priority="184" operator="equal">
      <formula>"SIM"</formula>
    </cfRule>
  </conditionalFormatting>
  <conditionalFormatting sqref="BK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57" priority="168" operator="equal">
      <formula>"OPORTUNIDADE"</formula>
    </cfRule>
  </conditionalFormatting>
  <conditionalFormatting sqref="Z40:Z43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38">
    <cfRule type="cellIs" dxfId="254" priority="165" operator="equal">
      <formula>"OPORTUNIDADE"</formula>
    </cfRule>
  </conditionalFormatting>
  <conditionalFormatting sqref="Z38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38 Y40">
    <cfRule type="cellIs" dxfId="251" priority="162" operator="equal">
      <formula>"OPORTUNIDADE"</formula>
    </cfRule>
  </conditionalFormatting>
  <conditionalFormatting sqref="Y38 Y40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41:Z44">
    <cfRule type="cellIs" dxfId="248" priority="159" operator="equal">
      <formula>"OPORTUNIDADE"</formula>
    </cfRule>
  </conditionalFormatting>
  <conditionalFormatting sqref="Z41:Z44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41:Z44">
    <cfRule type="cellIs" dxfId="245" priority="156" operator="equal">
      <formula>"OPORTUNIDADE"</formula>
    </cfRule>
  </conditionalFormatting>
  <conditionalFormatting sqref="Z41:Z44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42:Z44">
    <cfRule type="cellIs" dxfId="242" priority="153" operator="equal">
      <formula>"OPORTUNIDADE"</formula>
    </cfRule>
  </conditionalFormatting>
  <conditionalFormatting sqref="Z42:Z44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BJ24:BJ2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39" priority="140" operator="equal">
      <formula>"OPORTUNIDADE"</formula>
    </cfRule>
  </conditionalFormatting>
  <conditionalFormatting sqref="Z40">
    <cfRule type="cellIs" dxfId="238" priority="138" operator="equal">
      <formula>"NÃO"</formula>
    </cfRule>
    <cfRule type="cellIs" dxfId="237" priority="139" operator="equal">
      <formula>"SIM"</formula>
    </cfRule>
  </conditionalFormatting>
  <conditionalFormatting sqref="Y39:Z39">
    <cfRule type="cellIs" dxfId="236" priority="137" operator="equal">
      <formula>"OPORTUNIDADE"</formula>
    </cfRule>
  </conditionalFormatting>
  <conditionalFormatting sqref="Y39:Z39">
    <cfRule type="cellIs" dxfId="235" priority="135" operator="equal">
      <formula>"NÃO"</formula>
    </cfRule>
    <cfRule type="cellIs" dxfId="234" priority="136" operator="equal">
      <formula>"SIM"</formula>
    </cfRule>
  </conditionalFormatting>
  <conditionalFormatting sqref="Y39">
    <cfRule type="cellIs" dxfId="233" priority="134" operator="equal">
      <formula>"OPORTUNIDADE"</formula>
    </cfRule>
  </conditionalFormatting>
  <conditionalFormatting sqref="Y39">
    <cfRule type="cellIs" dxfId="232" priority="132" operator="equal">
      <formula>"NÃO"</formula>
    </cfRule>
    <cfRule type="cellIs" dxfId="231" priority="133" operator="equal">
      <formula>"SIM"</formula>
    </cfRule>
  </conditionalFormatting>
  <conditionalFormatting sqref="Y39">
    <cfRule type="cellIs" dxfId="230" priority="131" operator="equal">
      <formula>"OPORTUNIDADE"</formula>
    </cfRule>
  </conditionalFormatting>
  <conditionalFormatting sqref="Y39">
    <cfRule type="cellIs" dxfId="229" priority="129" operator="equal">
      <formula>"NÃO"</formula>
    </cfRule>
    <cfRule type="cellIs" dxfId="228" priority="130" operator="equal">
      <formula>"SIM"</formula>
    </cfRule>
  </conditionalFormatting>
  <conditionalFormatting sqref="Y39">
    <cfRule type="cellIs" dxfId="227" priority="128" operator="equal">
      <formula>"OPORTUNIDADE"</formula>
    </cfRule>
  </conditionalFormatting>
  <conditionalFormatting sqref="Y39">
    <cfRule type="cellIs" dxfId="226" priority="126" operator="equal">
      <formula>"NÃO"</formula>
    </cfRule>
    <cfRule type="cellIs" dxfId="225" priority="127" operator="equal">
      <formula>"SIM"</formula>
    </cfRule>
  </conditionalFormatting>
  <conditionalFormatting sqref="Y39">
    <cfRule type="cellIs" dxfId="224" priority="125" operator="equal">
      <formula>"OPORTUNIDADE"</formula>
    </cfRule>
  </conditionalFormatting>
  <conditionalFormatting sqref="Y39">
    <cfRule type="cellIs" dxfId="223" priority="123" operator="equal">
      <formula>"NÃO"</formula>
    </cfRule>
    <cfRule type="cellIs" dxfId="222" priority="124" operator="equal">
      <formula>"SIM"</formula>
    </cfRule>
  </conditionalFormatting>
  <conditionalFormatting sqref="Y39">
    <cfRule type="cellIs" dxfId="221" priority="122" operator="equal">
      <formula>"OPORTUNIDADE"</formula>
    </cfRule>
  </conditionalFormatting>
  <conditionalFormatting sqref="Y39">
    <cfRule type="cellIs" dxfId="220" priority="120" operator="equal">
      <formula>"NÃO"</formula>
    </cfRule>
    <cfRule type="cellIs" dxfId="219" priority="121" operator="equal">
      <formula>"SIM"</formula>
    </cfRule>
  </conditionalFormatting>
  <conditionalFormatting sqref="Z39">
    <cfRule type="cellIs" dxfId="218" priority="119" operator="equal">
      <formula>"OPORTUNIDADE"</formula>
    </cfRule>
  </conditionalFormatting>
  <conditionalFormatting sqref="Z39">
    <cfRule type="cellIs" dxfId="217" priority="117" operator="equal">
      <formula>"NÃO"</formula>
    </cfRule>
    <cfRule type="cellIs" dxfId="216" priority="118" operator="equal">
      <formula>"SIM"</formula>
    </cfRule>
  </conditionalFormatting>
  <conditionalFormatting sqref="Z39">
    <cfRule type="cellIs" dxfId="215" priority="116" operator="equal">
      <formula>"OPORTUNIDADE"</formula>
    </cfRule>
  </conditionalFormatting>
  <conditionalFormatting sqref="Z39">
    <cfRule type="cellIs" dxfId="214" priority="114" operator="equal">
      <formula>"NÃO"</formula>
    </cfRule>
    <cfRule type="cellIs" dxfId="213" priority="115" operator="equal">
      <formula>"SIM"</formula>
    </cfRule>
  </conditionalFormatting>
  <conditionalFormatting sqref="Z39">
    <cfRule type="cellIs" dxfId="212" priority="113" operator="equal">
      <formula>"OPORTUNIDADE"</formula>
    </cfRule>
  </conditionalFormatting>
  <conditionalFormatting sqref="Z39">
    <cfRule type="cellIs" dxfId="211" priority="111" operator="equal">
      <formula>"NÃO"</formula>
    </cfRule>
    <cfRule type="cellIs" dxfId="210" priority="112" operator="equal">
      <formula>"SIM"</formula>
    </cfRule>
  </conditionalFormatting>
  <conditionalFormatting sqref="Y39">
    <cfRule type="cellIs" dxfId="209" priority="110" operator="equal">
      <formula>"OPORTUNIDADE"</formula>
    </cfRule>
  </conditionalFormatting>
  <conditionalFormatting sqref="Y39">
    <cfRule type="cellIs" dxfId="208" priority="108" operator="equal">
      <formula>"NÃO"</formula>
    </cfRule>
    <cfRule type="cellIs" dxfId="207" priority="109" operator="equal">
      <formula>"SIM"</formula>
    </cfRule>
  </conditionalFormatting>
  <conditionalFormatting sqref="Y39">
    <cfRule type="cellIs" dxfId="206" priority="107" operator="equal">
      <formula>"OPORTUNIDADE"</formula>
    </cfRule>
  </conditionalFormatting>
  <conditionalFormatting sqref="Y39">
    <cfRule type="cellIs" dxfId="205" priority="105" operator="equal">
      <formula>"NÃO"</formula>
    </cfRule>
    <cfRule type="cellIs" dxfId="204" priority="106" operator="equal">
      <formula>"SIM"</formula>
    </cfRule>
  </conditionalFormatting>
  <conditionalFormatting sqref="Y39">
    <cfRule type="cellIs" dxfId="203" priority="104" operator="equal">
      <formula>"OPORTUNIDADE"</formula>
    </cfRule>
  </conditionalFormatting>
  <conditionalFormatting sqref="Y39">
    <cfRule type="cellIs" dxfId="202" priority="102" operator="equal">
      <formula>"NÃO"</formula>
    </cfRule>
    <cfRule type="cellIs" dxfId="201" priority="103" operator="equal">
      <formula>"SIM"</formula>
    </cfRule>
  </conditionalFormatting>
  <conditionalFormatting sqref="Y39">
    <cfRule type="cellIs" dxfId="200" priority="101" operator="equal">
      <formula>"OPORTUNIDADE"</formula>
    </cfRule>
  </conditionalFormatting>
  <conditionalFormatting sqref="Y39">
    <cfRule type="cellIs" dxfId="199" priority="99" operator="equal">
      <formula>"NÃO"</formula>
    </cfRule>
    <cfRule type="cellIs" dxfId="198" priority="100" operator="equal">
      <formula>"SIM"</formula>
    </cfRule>
  </conditionalFormatting>
  <conditionalFormatting sqref="Y39">
    <cfRule type="cellIs" dxfId="197" priority="98" operator="equal">
      <formula>"OPORTUNIDADE"</formula>
    </cfRule>
  </conditionalFormatting>
  <conditionalFormatting sqref="Y39">
    <cfRule type="cellIs" dxfId="196" priority="96" operator="equal">
      <formula>"NÃO"</formula>
    </cfRule>
    <cfRule type="cellIs" dxfId="195" priority="97" operator="equal">
      <formula>"SIM"</formula>
    </cfRule>
  </conditionalFormatting>
  <conditionalFormatting sqref="Y39">
    <cfRule type="cellIs" dxfId="194" priority="95" operator="equal">
      <formula>"OPORTUNIDADE"</formula>
    </cfRule>
  </conditionalFormatting>
  <conditionalFormatting sqref="Y39">
    <cfRule type="cellIs" dxfId="193" priority="93" operator="equal">
      <formula>"NÃO"</formula>
    </cfRule>
    <cfRule type="cellIs" dxfId="192" priority="94" operator="equal">
      <formula>"SIM"</formula>
    </cfRule>
  </conditionalFormatting>
  <conditionalFormatting sqref="Z39">
    <cfRule type="cellIs" dxfId="191" priority="92" operator="equal">
      <formula>"OPORTUNIDADE"</formula>
    </cfRule>
  </conditionalFormatting>
  <conditionalFormatting sqref="Z39">
    <cfRule type="cellIs" dxfId="190" priority="90" operator="equal">
      <formula>"NÃO"</formula>
    </cfRule>
    <cfRule type="cellIs" dxfId="189" priority="91" operator="equal">
      <formula>"SIM"</formula>
    </cfRule>
  </conditionalFormatting>
  <conditionalFormatting sqref="Z39">
    <cfRule type="cellIs" dxfId="188" priority="89" operator="equal">
      <formula>"OPORTUNIDADE"</formula>
    </cfRule>
  </conditionalFormatting>
  <conditionalFormatting sqref="Z39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9">
    <cfRule type="cellIs" dxfId="185" priority="86" operator="equal">
      <formula>"OPORTUNIDADE"</formula>
    </cfRule>
  </conditionalFormatting>
  <conditionalFormatting sqref="Y39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Y39">
    <cfRule type="cellIs" dxfId="182" priority="83" operator="equal">
      <formula>"OPORTUNIDADE"</formula>
    </cfRule>
  </conditionalFormatting>
  <conditionalFormatting sqref="Y39">
    <cfRule type="cellIs" dxfId="181" priority="81" operator="equal">
      <formula>"NÃO"</formula>
    </cfRule>
    <cfRule type="cellIs" dxfId="180" priority="82" operator="equal">
      <formula>"SIM"</formula>
    </cfRule>
  </conditionalFormatting>
  <conditionalFormatting sqref="Y39">
    <cfRule type="cellIs" dxfId="179" priority="80" operator="equal">
      <formula>"OPORTUNIDADE"</formula>
    </cfRule>
  </conditionalFormatting>
  <conditionalFormatting sqref="Y39">
    <cfRule type="cellIs" dxfId="178" priority="78" operator="equal">
      <formula>"NÃO"</formula>
    </cfRule>
    <cfRule type="cellIs" dxfId="177" priority="79" operator="equal">
      <formula>"SIM"</formula>
    </cfRule>
  </conditionalFormatting>
  <conditionalFormatting sqref="Y39">
    <cfRule type="cellIs" dxfId="176" priority="77" operator="equal">
      <formula>"OPORTUNIDADE"</formula>
    </cfRule>
  </conditionalFormatting>
  <conditionalFormatting sqref="Y39">
    <cfRule type="cellIs" dxfId="175" priority="75" operator="equal">
      <formula>"NÃO"</formula>
    </cfRule>
    <cfRule type="cellIs" dxfId="174" priority="76" operator="equal">
      <formula>"SIM"</formula>
    </cfRule>
  </conditionalFormatting>
  <conditionalFormatting sqref="Z39">
    <cfRule type="cellIs" dxfId="173" priority="74" operator="equal">
      <formula>"OPORTUNIDADE"</formula>
    </cfRule>
  </conditionalFormatting>
  <conditionalFormatting sqref="Z39">
    <cfRule type="cellIs" dxfId="172" priority="72" operator="equal">
      <formula>"NÃO"</formula>
    </cfRule>
    <cfRule type="cellIs" dxfId="171" priority="73" operator="equal">
      <formula>"SIM"</formula>
    </cfRule>
  </conditionalFormatting>
  <conditionalFormatting sqref="Z39">
    <cfRule type="cellIs" dxfId="170" priority="71" operator="equal">
      <formula>"OPORTUNIDADE"</formula>
    </cfRule>
  </conditionalFormatting>
  <conditionalFormatting sqref="Z39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Z39">
    <cfRule type="cellIs" dxfId="167" priority="68" operator="equal">
      <formula>"OPORTUNIDADE"</formula>
    </cfRule>
  </conditionalFormatting>
  <conditionalFormatting sqref="Z39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39">
    <cfRule type="cellIs" dxfId="164" priority="65" operator="equal">
      <formula>"OPORTUNIDADE"</formula>
    </cfRule>
  </conditionalFormatting>
  <conditionalFormatting sqref="Y39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39">
    <cfRule type="cellIs" dxfId="161" priority="62" operator="equal">
      <formula>"OPORTUNIDADE"</formula>
    </cfRule>
  </conditionalFormatting>
  <conditionalFormatting sqref="Y39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39">
    <cfRule type="cellIs" dxfId="158" priority="59" operator="equal">
      <formula>"OPORTUNIDADE"</formula>
    </cfRule>
  </conditionalFormatting>
  <conditionalFormatting sqref="Y39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39">
    <cfRule type="cellIs" dxfId="155" priority="56" operator="equal">
      <formula>"OPORTUNIDADE"</formula>
    </cfRule>
  </conditionalFormatting>
  <conditionalFormatting sqref="Y39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39">
    <cfRule type="cellIs" dxfId="152" priority="53" operator="equal">
      <formula>"OPORTUNIDADE"</formula>
    </cfRule>
  </conditionalFormatting>
  <conditionalFormatting sqref="Y39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39">
    <cfRule type="cellIs" dxfId="149" priority="50" operator="equal">
      <formula>"OPORTUNIDADE"</formula>
    </cfRule>
  </conditionalFormatting>
  <conditionalFormatting sqref="Y39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39">
    <cfRule type="cellIs" dxfId="146" priority="47" operator="equal">
      <formula>"OPORTUNIDADE"</formula>
    </cfRule>
  </conditionalFormatting>
  <conditionalFormatting sqref="Y39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39">
    <cfRule type="cellIs" dxfId="143" priority="44" operator="equal">
      <formula>"OPORTUNIDADE"</formula>
    </cfRule>
  </conditionalFormatting>
  <conditionalFormatting sqref="Y39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Y39">
    <cfRule type="cellIs" dxfId="140" priority="41" operator="equal">
      <formula>"OPORTUNIDADE"</formula>
    </cfRule>
  </conditionalFormatting>
  <conditionalFormatting sqref="Y39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39:Z39">
    <cfRule type="cellIs" dxfId="137" priority="38" operator="equal">
      <formula>"OPORTUNIDADE"</formula>
    </cfRule>
  </conditionalFormatting>
  <conditionalFormatting sqref="Y39:Z39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Y39:Z39">
    <cfRule type="cellIs" dxfId="134" priority="35" operator="equal">
      <formula>"OPORTUNIDADE"</formula>
    </cfRule>
  </conditionalFormatting>
  <conditionalFormatting sqref="Y39:Z39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39:Z39">
    <cfRule type="cellIs" dxfId="131" priority="32" operator="equal">
      <formula>"OPORTUNIDADE"</formula>
    </cfRule>
  </conditionalFormatting>
  <conditionalFormatting sqref="Y39:Z39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39:Z39">
    <cfRule type="cellIs" dxfId="128" priority="29" operator="equal">
      <formula>"OPORTUNIDADE"</formula>
    </cfRule>
  </conditionalFormatting>
  <conditionalFormatting sqref="Y39:Z39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39:Z39">
    <cfRule type="cellIs" dxfId="125" priority="26" operator="equal">
      <formula>"OPORTUNIDADE"</formula>
    </cfRule>
  </conditionalFormatting>
  <conditionalFormatting sqref="Y39:Z39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39:Z39">
    <cfRule type="cellIs" dxfId="122" priority="23" operator="equal">
      <formula>"OPORTUNIDADE"</formula>
    </cfRule>
  </conditionalFormatting>
  <conditionalFormatting sqref="Y39:Z39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39:Z39">
    <cfRule type="cellIs" dxfId="119" priority="20" operator="equal">
      <formula>"OPORTUNIDADE"</formula>
    </cfRule>
  </conditionalFormatting>
  <conditionalFormatting sqref="Y39:Z3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39:Z39">
    <cfRule type="cellIs" dxfId="116" priority="17" operator="equal">
      <formula>"OPORTUNIDADE"</formula>
    </cfRule>
  </conditionalFormatting>
  <conditionalFormatting sqref="Y39:Z3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39:Z39">
    <cfRule type="cellIs" dxfId="113" priority="14" operator="equal">
      <formula>"OPORTUNIDADE"</formula>
    </cfRule>
  </conditionalFormatting>
  <conditionalFormatting sqref="Y39:Z39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35">
    <cfRule type="cellIs" dxfId="110" priority="11" operator="equal">
      <formula>"OPORTUNIDADE"</formula>
    </cfRule>
  </conditionalFormatting>
  <conditionalFormatting sqref="Z35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35">
    <cfRule type="cellIs" dxfId="107" priority="8" operator="equal">
      <formula>"OPORTUNIDADE"</formula>
    </cfRule>
  </conditionalFormatting>
  <conditionalFormatting sqref="Y35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1298</v>
      </c>
      <c r="D5" s="353"/>
      <c r="E5" s="353"/>
      <c r="F5" s="353"/>
      <c r="G5" s="353"/>
      <c r="H5" s="353"/>
      <c r="I5" s="353"/>
      <c r="J5" s="354"/>
      <c r="K5" s="355" t="s">
        <v>1299</v>
      </c>
      <c r="L5" s="356"/>
      <c r="M5" s="356"/>
      <c r="N5" s="356"/>
      <c r="O5" s="357" t="s">
        <v>1300</v>
      </c>
      <c r="P5" s="358"/>
      <c r="Q5" s="359"/>
    </row>
    <row r="6" spans="1:17" s="93" customFormat="1" ht="15.75" customHeight="1">
      <c r="A6" s="87" t="s">
        <v>1301</v>
      </c>
      <c r="B6" s="94" t="s">
        <v>1302</v>
      </c>
      <c r="C6" s="95" t="s">
        <v>1164</v>
      </c>
      <c r="D6" s="96" t="s">
        <v>1165</v>
      </c>
      <c r="E6" s="95" t="s">
        <v>1303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1304</v>
      </c>
      <c r="M6" s="139" t="s">
        <v>628</v>
      </c>
      <c r="N6" s="140" t="s">
        <v>1159</v>
      </c>
      <c r="O6" s="246" t="s">
        <v>1202</v>
      </c>
      <c r="P6" s="157"/>
      <c r="Q6" s="193" t="s">
        <v>1305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o intervalo execução da solda 14:50 ate 16:20 km 446/prod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1305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1306</v>
      </c>
      <c r="W1" s="365"/>
      <c r="X1" s="365"/>
      <c r="Y1" s="104"/>
    </row>
    <row r="2" spans="1:25" s="100" customFormat="1" ht="11.25" customHeight="1">
      <c r="A2" s="105" t="s">
        <v>1307</v>
      </c>
      <c r="B2" s="105" t="s">
        <v>1302</v>
      </c>
      <c r="C2" s="105" t="s">
        <v>605</v>
      </c>
      <c r="D2" s="106" t="s">
        <v>1164</v>
      </c>
      <c r="E2" s="106" t="s">
        <v>1165</v>
      </c>
      <c r="F2" s="106" t="s">
        <v>1301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1308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6">
        <f>IF(FN_MC!K34="","*",FN_MC!K34)</f>
        <v>615.41999999999996</v>
      </c>
      <c r="O32" s="296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6">
        <f>IF(FN_MC!K35="","*",FN_MC!K35)</f>
        <v>501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6">
        <f>IF(FN_MC!K39="","*",FN_MC!K39)</f>
        <v>290</v>
      </c>
      <c r="O37" s="296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180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DORMENTE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6">
        <f>IF(FN_MC!K40="","*",FN_MC!K40)</f>
        <v>273</v>
      </c>
      <c r="O38" s="296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600 Nº DE DORMENTES</v>
      </c>
      <c r="T38" s="110" t="str">
        <f>IF(FN_MC!V40="","*",FN_MC!V40)</f>
        <v>Efrain</v>
      </c>
      <c r="U38" s="110" t="str">
        <f>IF(FN_MC!W40="","*",FN_MC!W40)</f>
        <v xml:space="preserve">Descarga de dormentes 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6">
        <f>IF(FN_MC!K41="","*",FN_MC!K41)</f>
        <v>200</v>
      </c>
      <c r="O39" s="296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6">
        <f>IF(FN_MC!K42="","*",FN_MC!K42)</f>
        <v>64.563999999999993</v>
      </c>
      <c r="O40" s="296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6">
        <f>IF(FN_MC!K43="","*",FN_MC!K43)</f>
        <v>251</v>
      </c>
      <c r="O41" s="296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6">
        <f>IF(FN_MC!K44="","*",FN_MC!K44)</f>
        <v>1882</v>
      </c>
      <c r="O42" s="296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1310</v>
      </c>
      <c r="C2" s="95" t="s">
        <v>1149</v>
      </c>
      <c r="D2" s="95" t="s">
        <v>1151</v>
      </c>
      <c r="E2" s="95" t="s">
        <v>1311</v>
      </c>
      <c r="F2" s="95" t="s">
        <v>1312</v>
      </c>
      <c r="G2" s="95" t="s">
        <v>1313</v>
      </c>
      <c r="H2" s="95" t="s">
        <v>1314</v>
      </c>
      <c r="I2" s="95" t="s">
        <v>1315</v>
      </c>
      <c r="J2" s="95" t="s">
        <v>1316</v>
      </c>
      <c r="K2" s="131" t="s">
        <v>1317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*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2025-12-02T18:07:32Z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