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712" documentId="120_S{118792C3-22EF-5104-A093-F22BFE3913F3}" xr6:coauthVersionLast="47" xr6:coauthVersionMax="47" xr10:uidLastSave="{84F71517-0701-41B9-96AB-0E2E54DF824C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8" i="1" l="1" a="1"/>
  <c r="N218" i="1"/>
  <c r="M218" i="1" a="1"/>
  <c r="M218" i="1"/>
  <c r="N215" i="1" a="1"/>
  <c r="N215" i="1" s="1"/>
  <c r="M215" i="1" a="1"/>
  <c r="M215" i="1" s="1"/>
  <c r="N214" i="1" a="1"/>
  <c r="N214" i="1" s="1"/>
  <c r="M214" i="1" a="1"/>
  <c r="M214" i="1" s="1"/>
  <c r="N213" i="1" a="1"/>
  <c r="N213" i="1" s="1"/>
  <c r="M213" i="1" a="1"/>
  <c r="M213" i="1" s="1"/>
  <c r="N211" i="1" a="1"/>
  <c r="N211" i="1" s="1"/>
  <c r="M211" i="1" a="1"/>
  <c r="M211" i="1" s="1"/>
  <c r="N210" i="1" a="1"/>
  <c r="N210" i="1" s="1"/>
  <c r="M210" i="1" a="1"/>
  <c r="M210" i="1" s="1"/>
  <c r="N209" i="1" a="1"/>
  <c r="N209" i="1" s="1"/>
  <c r="M209" i="1" a="1"/>
  <c r="M209" i="1" s="1"/>
  <c r="N206" i="1" a="1"/>
  <c r="N206" i="1" s="1"/>
  <c r="M206" i="1" a="1"/>
  <c r="M206" i="1" s="1"/>
  <c r="N205" i="1" a="1"/>
  <c r="N205" i="1" s="1"/>
  <c r="M205" i="1" a="1"/>
  <c r="M205" i="1" s="1"/>
  <c r="N204" i="1" a="1"/>
  <c r="N204" i="1" s="1"/>
  <c r="M204" i="1" a="1"/>
  <c r="M204" i="1" s="1"/>
  <c r="N203" i="1" a="1"/>
  <c r="N203" i="1" s="1"/>
  <c r="M203" i="1" a="1"/>
  <c r="M203" i="1" s="1"/>
  <c r="N202" i="1" a="1"/>
  <c r="N202" i="1" s="1"/>
  <c r="M202" i="1" a="1"/>
  <c r="M202" i="1" s="1"/>
  <c r="N198" i="1" a="1"/>
  <c r="N198" i="1" s="1"/>
  <c r="M198" i="1" a="1"/>
  <c r="M198" i="1" s="1"/>
  <c r="N195" i="1" a="1"/>
  <c r="N195" i="1" s="1"/>
  <c r="M195" i="1" a="1"/>
  <c r="M195" i="1" s="1"/>
  <c r="N190" i="1" a="1"/>
  <c r="N190" i="1"/>
  <c r="M190" i="1" a="1"/>
  <c r="M190" i="1"/>
  <c r="H190" i="1" a="1"/>
  <c r="H190" i="1"/>
  <c r="H186" i="1" a="1"/>
  <c r="H186" i="1"/>
  <c r="M186" i="1" a="1"/>
  <c r="M186" i="1"/>
  <c r="N186" i="1" a="1"/>
  <c r="N186" i="1"/>
  <c r="M187" i="1" a="1"/>
  <c r="M187" i="1"/>
  <c r="N185" i="1" a="1"/>
  <c r="N185" i="1"/>
  <c r="M185" i="1" a="1"/>
  <c r="M185" i="1"/>
  <c r="N184" i="1" a="1"/>
  <c r="N184" i="1"/>
  <c r="M184" i="1" a="1"/>
  <c r="M184" i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G173" i="1"/>
  <c r="N163" i="1" a="1"/>
  <c r="N163" i="1" s="1"/>
  <c r="M163" i="1" a="1"/>
  <c r="M163" i="1" s="1"/>
  <c r="N161" i="1" a="1"/>
  <c r="N161" i="1" s="1"/>
  <c r="M161" i="1" a="1"/>
  <c r="M161" i="1" s="1"/>
  <c r="G161" i="1"/>
  <c r="M160" i="1" a="1"/>
  <c r="M160" i="1"/>
  <c r="N158" i="1" a="1"/>
  <c r="N158" i="1" s="1"/>
  <c r="M158" i="1" a="1"/>
  <c r="M158" i="1" s="1"/>
  <c r="H155" i="1" a="1"/>
  <c r="H155" i="1" s="1"/>
  <c r="M155" i="1" a="1"/>
  <c r="M155" i="1" s="1"/>
  <c r="N155" i="1" a="1"/>
  <c r="N155" i="1" s="1"/>
  <c r="L152" i="15" s="1"/>
  <c r="N152" i="1" a="1"/>
  <c r="N152" i="1" s="1"/>
  <c r="M152" i="1" a="1"/>
  <c r="M152" i="1" s="1"/>
  <c r="H152" i="1" a="1"/>
  <c r="H152" i="1" s="1"/>
  <c r="N150" i="1" a="1"/>
  <c r="N150" i="1" s="1"/>
  <c r="M150" i="1" a="1"/>
  <c r="M150" i="1" s="1"/>
  <c r="F147" i="12" s="1"/>
  <c r="N149" i="1" a="1"/>
  <c r="N149" i="1" s="1"/>
  <c r="M149" i="1" a="1"/>
  <c r="M149" i="1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 s="1"/>
  <c r="BE35" i="1" a="1"/>
  <c r="BE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BD58" i="1" s="1" a="1"/>
  <c r="BD58" i="1" s="1"/>
  <c r="AQ58" i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F210" i="12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F143" i="12" l="1"/>
  <c r="F151" i="12"/>
  <c r="F146" i="12"/>
  <c r="E149" i="12"/>
  <c r="E150" i="12"/>
  <c r="F149" i="12"/>
  <c r="F150" i="12"/>
  <c r="F152" i="12"/>
  <c r="E152" i="12"/>
  <c r="E155" i="12"/>
  <c r="F155" i="12"/>
  <c r="F157" i="12"/>
  <c r="F158" i="12"/>
  <c r="F160" i="12"/>
  <c r="F170" i="12"/>
  <c r="F167" i="12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<sst xmlns="http://schemas.openxmlformats.org/spreadsheetml/2006/main" count="5650" uniqueCount="1380">
  <si>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</si>
  <si>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</si>
  <si>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</si>
  <si>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</si>
  <si>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</si>
  <si>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</si>
  <si>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</si>
  <si>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</si>
  <si>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</si>
  <si>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</si>
  <si>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</si>
  <si>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</si>
  <si>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</si>
  <si>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</si>
  <si>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</si>
  <si>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</si>
  <si>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</si>
  <si>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</si>
  <si>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</si>
  <si>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</si>
  <si>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</si>
  <si>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</si>
  <si>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</si>
  <si>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</si>
  <si>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</si>
  <si>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</si>
  <si>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</si>
  <si>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</si>
  <si>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</si>
  <si>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</si>
  <si>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</si>
  <si>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</si>
  <si>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</si>
  <si>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</si>
  <si>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</si>
  <si>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</si>
  <si>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</si>
  <si>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</si>
  <si>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</si>
  <si>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</si>
  <si>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</si>
  <si>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</si>
  <si>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</si>
  <si>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</si>
  <si>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</si>
  <si>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</si>
  <si>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</si>
  <si>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</si>
  <si>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</si>
  <si>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</si>
  <si>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</si>
  <si>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</si>
  <si>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</si>
  <si>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</si>
  <si>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</si>
  <si>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</si>
  <si>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</si>
  <si>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</si>
  <si>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</si>
  <si>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</si>
  <si>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</si>
  <si>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</si>
  <si>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</si>
  <si>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</si>
  <si>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</si>
  <si>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</si>
  <si>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</si>
  <si>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</si>
  <si>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</si>
  <si>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</si>
  <si>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</si>
  <si>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</si>
  <si>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</si>
  <si>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</si>
  <si>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</si>
  <si>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</si>
  <si>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</si>
  <si>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</si>
  <si>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</si>
  <si>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</si>
  <si>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</si>
  <si>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</si>
  <si>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</si>
  <si>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</si>
  <si>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</si>
  <si>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</si>
  <si>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</si>
  <si>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</si>
  <si>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</si>
  <si>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</si>
  <si>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</si>
  <si>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</si>
  <si>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</si>
  <si>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</si>
  <si>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</si>
  <si>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</si>
  <si>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</si>
  <si>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</si>
  <si>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</si>
  <si>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</si>
  <si>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</si>
  <si>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</si>
  <si>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</si>
  <si>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</si>
  <si>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</si>
  <si>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</si>
  <si>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</si>
  <si>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</si>
  <si>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</si>
  <si>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</si>
  <si>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</si>
  <si>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</si>
  <si>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</si>
  <si>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</si>
  <si>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</si>
  <si>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</si>
  <si>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</si>
  <si>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</si>
  <si>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</si>
  <si>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</si>
  <si>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</si>
  <si>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</si>
  <si>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</si>
  <si>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</si>
  <si>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</si>
  <si>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</si>
  <si>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</si>
  <si>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</si>
  <si>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</si>
  <si>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</si>
  <si>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</si>
  <si>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</si>
  <si>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</si>
  <si>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</si>
  <si>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</si>
  <si>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</si>
  <si>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</si>
  <si>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</si>
  <si>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</si>
  <si>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</si>
  <si>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</si>
  <si>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</si>
  <si>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</si>
  <si>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</si>
  <si>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</si>
  <si>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</si>
  <si>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</si>
  <si>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</si>
  <si>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</si>
  <si>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</si>
  <si>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</si>
  <si>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</si>
  <si>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</si>
  <si>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</si>
  <si>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</si>
  <si>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</si>
  <si>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</si>
  <si>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</si>
  <si>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</si>
  <si>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</si>
  <si>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</si>
  <si>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</si>
  <si>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</si>
  <si>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</si>
  <si>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</si>
  <si>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</si>
  <si>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</si>
  <si>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</si>
  <si>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</si>
  <si>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</si>
  <si>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</si>
  <si>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</si>
  <si>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</si>
  <si>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</si>
  <si>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</si>
  <si>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</si>
  <si>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</si>
  <si>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</si>
  <si>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</si>
  <si>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</si>
  <si>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</si>
  <si>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</si>
  <si>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</si>
  <si>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</si>
  <si>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</si>
  <si>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</si>
  <si>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</si>
  <si>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</si>
  <si>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</si>
  <si>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</si>
  <si>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</si>
  <si>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</si>
  <si>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</si>
  <si>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</si>
  <si>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</si>
  <si>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</si>
  <si>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</si>
  <si>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</si>
  <si>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</si>
  <si>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</si>
  <si>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</si>
  <si>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</si>
  <si>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</si>
  <si>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</si>
  <si>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</si>
  <si>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</si>
  <si>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</si>
  <si>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</si>
  <si>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</si>
  <si>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</si>
  <si>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</si>
  <si>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</si>
  <si>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</si>
  <si>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</si>
  <si>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</si>
  <si>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</si>
  <si>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</si>
  <si>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</si>
  <si>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</si>
  <si>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</si>
  <si>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</si>
  <si>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</si>
  <si>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</si>
  <si>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</si>
  <si>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</si>
  <si>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</si>
  <si>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</si>
  <si>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</si>
  <si>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</si>
  <si>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</si>
  <si>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</si>
  <si>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</si>
  <si>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</si>
  <si>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</si>
  <si>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</si>
  <si>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</si>
  <si>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</si>
  <si>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</si>
  <si>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</si>
  <si>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</si>
  <si>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</si>
  <si>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</si>
  <si>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</si>
  <si>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</si>
  <si>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</si>
  <si>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</si>
  <si>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</si>
  <si>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</si>
  <si>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</si>
  <si>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</si>
  <si>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</si>
  <si>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</si>
  <si>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</si>
  <si>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</si>
  <si>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</si>
  <si>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</si>
  <si>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</si>
  <si>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</si>
  <si>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</si>
  <si>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</si>
  <si>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</si>
  <si>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</si>
  <si>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</si>
  <si>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</si>
  <si>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</si>
  <si>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</si>
  <si>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</si>
  <si>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</si>
  <si>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</si>
  <si>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</si>
  <si>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</si>
  <si>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</si>
  <si>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</si>
  <si>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</si>
  <si>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</si>
  <si>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</si>
  <si>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</si>
  <si>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</si>
  <si>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</si>
  <si>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</si>
  <si>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</si>
  <si>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</si>
  <si>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</si>
  <si>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</si>
  <si>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</si>
  <si>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</si>
  <si>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</si>
  <si>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</si>
  <si>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</si>
  <si>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</si>
  <si>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</si>
  <si>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</si>
  <si>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</si>
  <si>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</si>
  <si>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</si>
  <si>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</si>
  <si>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</si>
  <si>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</si>
  <si>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</si>
  <si>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</si>
  <si>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</si>
  <si>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</si>
  <si>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</si>
  <si>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</si>
  <si>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</si>
  <si>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</si>
  <si>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</si>
  <si>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</si>
  <si>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</si>
  <si>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</si>
  <si>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</si>
  <si>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</si>
  <si>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</si>
  <si>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</si>
  <si>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</si>
  <si>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</si>
  <si>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</si>
  <si>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</si>
  <si>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</si>
  <si>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</si>
  <si>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</si>
  <si>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</si>
  <si>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</si>
  <si>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</si>
  <si>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</si>
  <si>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</si>
  <si>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</si>
  <si>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</si>
  <si>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</si>
  <si>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</si>
  <si>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</si>
  <si>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</si>
  <si>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</si>
  <si>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</si>
  <si>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</si>
  <si>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</si>
  <si>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</si>
  <si>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</si>
  <si>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</si>
  <si>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</si>
  <si>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</si>
  <si>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</si>
  <si>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</si>
  <si>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</si>
  <si>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</si>
  <si>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</si>
  <si>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</si>
  <si>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</si>
  <si>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</si>
  <si>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</si>
  <si>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</si>
  <si>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</si>
  <si>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</si>
  <si>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</si>
  <si>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</si>
  <si>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</si>
  <si>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</si>
  <si>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</si>
  <si>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</si>
  <si>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</si>
  <si>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</si>
  <si>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</si>
  <si>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</si>
  <si>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</si>
  <si>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</si>
  <si>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</si>
  <si>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</si>
  <si>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</si>
  <si>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</si>
  <si>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</si>
  <si>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</si>
  <si>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</si>
  <si>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</si>
  <si>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</si>
  <si>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</si>
  <si>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</si>
  <si>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</si>
  <si>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</si>
  <si>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</si>
  <si>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</si>
  <si>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</si>
  <si>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</si>
  <si>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</si>
  <si>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</si>
  <si>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</si>
  <si>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</si>
  <si>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</si>
  <si>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</si>
  <si>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</si>
  <si>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</si>
  <si>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</si>
  <si>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</si>
  <si>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</si>
  <si>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</si>
  <si>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</si>
  <si>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</si>
  <si>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</si>
  <si>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</si>
  <si>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</si>
  <si>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</si>
  <si>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</si>
  <si>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</si>
  <si>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</si>
  <si>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</si>
  <si>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</si>
  <si>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</si>
  <si>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</si>
  <si>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</si>
  <si>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</si>
  <si>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</si>
  <si>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</si>
  <si>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</si>
  <si>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</si>
  <si>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</si>
  <si>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</si>
  <si>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</si>
  <si>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</si>
  <si>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</si>
  <si>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</si>
  <si>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</si>
  <si>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</si>
  <si>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</si>
  <si>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</si>
  <si>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</si>
  <si>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</si>
  <si>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</si>
  <si>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</si>
  <si>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</si>
  <si>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</si>
  <si>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</si>
  <si>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</si>
  <si>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</si>
  <si>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</si>
  <si>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</si>
  <si>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</si>
  <si>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</si>
  <si>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</si>
  <si>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</si>
  <si>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</si>
  <si>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</si>
  <si>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</si>
  <si>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</si>
  <si>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</si>
  <si>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</si>
  <si>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</si>
  <si>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</si>
  <si>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</si>
  <si>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</si>
  <si>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</si>
  <si>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</si>
  <si>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</si>
  <si>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</si>
  <si>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</si>
  <si>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</si>
  <si>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</si>
  <si>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</si>
  <si>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</si>
  <si>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</si>
  <si>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</si>
  <si>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</si>
  <si>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</si>
  <si>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</si>
  <si>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</si>
  <si>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</si>
  <si>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</si>
  <si>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</si>
  <si>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</si>
  <si>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</si>
  <si>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</si>
  <si>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</si>
  <si>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</si>
  <si>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</si>
  <si>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</si>
  <si>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</si>
  <si>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</si>
  <si>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</si>
  <si>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</si>
  <si>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</si>
  <si>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</si>
  <si>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</si>
  <si>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</si>
  <si>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</si>
  <si>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</si>
  <si>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</si>
  <si>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</si>
  <si>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</si>
  <si>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</si>
  <si>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</si>
  <si>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</si>
  <si>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</si>
  <si>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</si>
  <si>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</si>
  <si>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</si>
  <si>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</si>
  <si>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</si>
  <si>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</si>
  <si>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</si>
  <si>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</si>
  <si>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</si>
  <si>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</si>
  <si>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</si>
  <si>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</si>
  <si>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</si>
  <si>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</si>
  <si>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</si>
  <si>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</si>
  <si>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</si>
  <si>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</si>
  <si>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</si>
  <si>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</si>
  <si>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</si>
  <si>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</si>
  <si>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</si>
  <si>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</si>
  <si>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</si>
  <si>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</si>
  <si>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</si>
  <si>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</si>
  <si>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</si>
  <si>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</si>
  <si>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</si>
  <si>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</si>
  <si>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</si>
  <si>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</si>
  <si>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</si>
  <si>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</si>
  <si>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</si>
  <si>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</si>
  <si>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</si>
  <si>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</si>
  <si>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</si>
  <si>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</si>
  <si>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</si>
  <si>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</si>
  <si>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</si>
  <si>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</si>
  <si>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</si>
  <si>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</si>
  <si>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</si>
  <si>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</si>
  <si>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</si>
  <si>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</si>
  <si>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</si>
  <si>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</si>
  <si>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</si>
  <si>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</si>
  <si>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</si>
  <si>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</si>
  <si>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</si>
  <si>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</si>
  <si>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</si>
  <si>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</si>
  <si>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</si>
  <si>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</si>
  <si>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</si>
  <si>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</si>
  <si>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</si>
  <si>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</si>
  <si>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</si>
  <si>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</si>
  <si>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</si>
  <si>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</si>
  <si>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</si>
  <si>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</si>
  <si>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</si>
  <si>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</si>
  <si>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</si>
  <si>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</si>
  <si>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</si>
  <si>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</si>
  <si>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</si>
  <si>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</si>
  <si>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</si>
  <si>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</si>
  <si>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</si>
  <si>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</si>
  <si>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</si>
  <si>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</si>
  <si>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</si>
  <si>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</si>
  <si>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</si>
  <si>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</si>
  <si>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</si>
  <si>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</si>
  <si>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</si>
  <si>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</si>
  <si>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</si>
  <si>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</si>
  <si>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</si>
  <si>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</si>
  <si>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</si>
  <si>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</si>
  <si>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</si>
  <si>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</si>
  <si>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</si>
  <si>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</si>
  <si>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</si>
  <si>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</si>
  <si>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</si>
  <si>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</si>
  <si>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</si>
  <si>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</si>
  <si>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</si>
  <si>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</si>
  <si>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</si>
  <si>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</si>
  <si>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</si>
  <si>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</si>
  <si>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</si>
  <si>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</si>
  <si>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</si>
  <si>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</si>
  <si>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</si>
  <si>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</si>
  <si>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</si>
  <si>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</si>
  <si>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</si>
  <si>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</si>
  <si>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</si>
  <si>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</si>
  <si>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</si>
  <si>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</si>
  <si>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</si>
  <si>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</si>
  <si>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</si>
  <si>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</si>
  <si>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</si>
  <si>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</si>
  <si>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</si>
  <si>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</si>
  <si>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</si>
  <si>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</si>
  <si>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</si>
  <si>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</si>
  <si>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</si>
  <si>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</si>
  <si>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</si>
  <si>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</si>
  <si>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</si>
  <si>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</si>
  <si>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</si>
  <si>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</si>
  <si>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</si>
  <si>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</si>
  <si>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</si>
  <si>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</si>
  <si>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</si>
  <si>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</si>
  <si>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</si>
  <si>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</si>
  <si>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</si>
  <si>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</si>
  <si>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</si>
  <si>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</si>
  <si>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</si>
  <si>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</si>
  <si>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</si>
  <si>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</si>
  <si>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</si>
  <si>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</si>
  <si>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</si>
  <si>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</si>
  <si>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</si>
  <si>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</si>
  <si>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</si>
  <si>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</si>
  <si>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</si>
  <si>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</si>
  <si>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</si>
  <si>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</si>
  <si>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</si>
  <si>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</si>
  <si>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</si>
  <si>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</si>
  <si>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</si>
  <si>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</si>
  <si>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</si>
  <si>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</si>
  <si>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</si>
  <si>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</si>
  <si>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</si>
  <si>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</si>
  <si>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</si>
  <si>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</si>
  <si>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</si>
  <si>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</si>
  <si>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</si>
  <si>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</si>
  <si>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</si>
  <si>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</si>
  <si>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</si>
  <si>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</si>
  <si>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</si>
  <si>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</si>
  <si>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</si>
  <si>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</si>
  <si>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</si>
  <si>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</si>
  <si>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</si>
  <si>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</si>
  <si>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</si>
  <si>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</si>
  <si>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</si>
  <si>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</si>
  <si>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</si>
  <si>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</si>
  <si>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</si>
  <si>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</si>
  <si>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</si>
  <si>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</si>
  <si>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</si>
  <si>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</si>
  <si>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</si>
  <si>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</si>
  <si>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</si>
  <si>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</si>
  <si>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</si>
  <si>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</si>
  <si>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</si>
  <si>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</si>
  <si>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</si>
  <si>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</si>
  <si>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</si>
  <si>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</si>
  <si>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</si>
  <si>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</si>
  <si>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</si>
  <si>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</si>
  <si>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</si>
  <si>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</si>
  <si>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</si>
  <si>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</si>
  <si>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</si>
  <si>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</si>
  <si>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</si>
  <si>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</si>
  <si>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</si>
  <si>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</si>
  <si>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</si>
  <si>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</si>
  <si>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</si>
  <si>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</si>
  <si>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</si>
  <si>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</si>
  <si>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</si>
  <si>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</si>
  <si>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</si>
  <si>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</si>
  <si>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</si>
  <si>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</si>
  <si>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</si>
  <si>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</si>
  <si>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</si>
  <si>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</si>
  <si>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</si>
  <si>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</si>
  <si>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</si>
  <si>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</si>
  <si>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</si>
  <si>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</si>
  <si>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</si>
  <si>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</si>
  <si>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</si>
  <si>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</si>
  <si>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</si>
  <si>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</si>
  <si>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</si>
  <si>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</si>
  <si>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</si>
  <si>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</si>
  <si>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</si>
  <si>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</si>
  <si>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</si>
  <si>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</si>
  <si>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</si>
  <si>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</si>
  <si>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</si>
  <si>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</si>
  <si>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</si>
  <si>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</si>
  <si>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</si>
  <si>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</si>
  <si>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</si>
  <si>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</si>
  <si>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</si>
  <si>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</si>
  <si>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</si>
  <si>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</si>
  <si>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</si>
  <si>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</si>
  <si>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</si>
  <si>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</si>
  <si>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</si>
  <si>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</si>
  <si>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</si>
  <si>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</si>
  <si>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</si>
  <si>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</si>
  <si>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</si>
  <si>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</si>
  <si>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</si>
  <si>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</si>
  <si>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</si>
  <si>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</si>
  <si>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</si>
  <si>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</si>
  <si>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</si>
  <si>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</si>
  <si>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</si>
  <si>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</si>
  <si>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</si>
  <si>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</si>
  <si>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</si>
  <si>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</si>
  <si>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</si>
  <si>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</si>
  <si>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</si>
  <si>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</si>
  <si>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</si>
  <si>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</si>
  <si>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</si>
  <si>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</si>
  <si>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</si>
  <si>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</si>
  <si>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</si>
  <si>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</si>
  <si>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</si>
  <si>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</si>
  <si>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</si>
  <si>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</si>
  <si>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</si>
  <si>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</si>
  <si>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</si>
  <si>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</si>
  <si>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</si>
  <si>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</si>
  <si>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</si>
  <si>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</si>
  <si>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</si>
  <si>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</si>
  <si>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</si>
  <si>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</si>
  <si>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</si>
  <si>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</si>
  <si>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</si>
  <si>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</si>
  <si>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</si>
  <si>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</si>
  <si>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</si>
  <si>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</si>
  <si>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</si>
  <si>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</si>
  <si>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</si>
  <si>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</si>
  <si>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</si>
  <si>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</si>
  <si>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</si>
  <si>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</si>
  <si>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</si>
  <si>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</si>
  <si>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</si>
  <si>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</si>
  <si>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</si>
  <si>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</si>
  <si>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</si>
  <si>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</si>
  <si>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</si>
  <si>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</si>
  <si>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</si>
  <si>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</si>
  <si>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</si>
  <si>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</si>
  <si>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</si>
  <si>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</si>
  <si>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</si>
  <si>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</si>
  <si>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</si>
  <si>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</si>
  <si>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</si>
  <si>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</si>
  <si>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</si>
  <si>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</si>
  <si>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</si>
  <si>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</si>
  <si>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</si>
  <si>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</si>
  <si>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</si>
  <si>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</si>
  <si>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</si>
  <si>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</si>
  <si>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</si>
  <si>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</si>
  <si>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</si>
  <si>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</si>
  <si>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</si>
  <si>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</si>
  <si>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</si>
  <si>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</si>
  <si>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</si>
  <si>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</si>
  <si>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</si>
  <si>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</si>
  <si>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</si>
  <si>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</si>
  <si>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</si>
  <si>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</si>
  <si>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</si>
  <si>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</si>
  <si>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</si>
  <si>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</si>
  <si>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</si>
  <si>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</si>
  <si>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</si>
  <si>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</si>
  <si>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</si>
  <si>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</si>
  <si>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</si>
  <si>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</si>
  <si>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</si>
  <si>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</si>
  <si>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</si>
  <si>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</si>
  <si>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</si>
  <si>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</si>
  <si>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</si>
  <si>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</si>
  <si>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</si>
  <si>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</si>
  <si>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</si>
  <si>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</si>
  <si>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</si>
  <si>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</si>
  <si>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</si>
  <si>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</si>
  <si>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</si>
  <si>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</si>
  <si>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</si>
  <si>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</si>
  <si>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</si>
  <si>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</si>
  <si>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</si>
  <si>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</si>
  <si>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</si>
  <si>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</si>
  <si>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</si>
  <si>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</si>
  <si>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</si>
  <si>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</si>
  <si>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</si>
  <si>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</si>
  <si>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</si>
  <si>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</si>
  <si>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</si>
  <si>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</si>
  <si>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</si>
  <si>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</si>
  <si>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</si>
  <si>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</si>
  <si>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</si>
  <si>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</si>
  <si>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</si>
  <si>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</si>
  <si>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</si>
  <si>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</si>
  <si>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</si>
  <si>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</si>
  <si>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</si>
  <si>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</si>
  <si>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</si>
  <si>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</si>
  <si>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</si>
  <si>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</si>
  <si>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</si>
  <si>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</si>
  <si>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</si>
  <si>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</si>
  <si>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</si>
  <si>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</si>
  <si>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</si>
  <si>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</si>
  <si>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</si>
  <si>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</si>
  <si>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</si>
  <si>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</si>
  <si>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</si>
  <si>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</si>
  <si>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</si>
  <si>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</si>
  <si>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</si>
  <si>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</si>
  <si>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</si>
  <si>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</si>
  <si>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</si>
  <si>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</si>
  <si>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</si>
  <si>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</si>
  <si>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</si>
  <si>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</si>
  <si>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</si>
  <si>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</si>
  <si>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</si>
  <si>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</si>
  <si>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</si>
  <si>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</si>
  <si>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</si>
  <si>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</si>
  <si>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</si>
  <si>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</si>
  <si>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</si>
  <si>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</si>
  <si>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</si>
  <si>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</si>
  <si>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</si>
  <si>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</si>
  <si>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</si>
  <si>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</si>
  <si>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</si>
  <si>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</si>
  <si>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</si>
  <si>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</si>
  <si>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</si>
  <si>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</si>
  <si>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</si>
  <si>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</si>
  <si>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</si>
  <si>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</si>
  <si>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</si>
  <si>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</si>
  <si>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</si>
  <si>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</si>
  <si>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</si>
  <si>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</si>
  <si>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</si>
  <si>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</si>
  <si>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</si>
  <si>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</si>
  <si>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</si>
  <si>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</si>
  <si>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</si>
  <si>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</si>
  <si>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</si>
  <si>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</si>
  <si>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</si>
  <si>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</si>
  <si>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</si>
  <si>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</si>
  <si>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</si>
  <si>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</si>
  <si>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</si>
  <si>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</si>
  <si>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</si>
  <si>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</si>
  <si>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</si>
  <si>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</si>
  <si>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</si>
  <si>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</si>
  <si>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</si>
  <si>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</si>
  <si>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</si>
  <si>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</si>
  <si>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</si>
  <si>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</si>
  <si>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</si>
  <si>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</si>
  <si>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</si>
  <si>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</si>
  <si>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</si>
  <si>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</si>
  <si>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</si>
  <si>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</si>
  <si>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</si>
  <si>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</si>
  <si>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</si>
  <si>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</si>
  <si>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</si>
  <si>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</si>
  <si>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</si>
  <si>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</si>
  <si>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</si>
  <si>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</si>
  <si>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</si>
  <si>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</si>
  <si>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</si>
  <si>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</si>
  <si>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</si>
  <si>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</si>
  <si>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</si>
  <si>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</si>
  <si>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</si>
  <si>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</si>
  <si>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</si>
  <si>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</si>
  <si>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</si>
  <si>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</si>
  <si>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</si>
  <si>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</si>
  <si>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</si>
  <si>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</si>
  <si>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</si>
  <si>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</si>
  <si>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</si>
  <si>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</si>
  <si>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</si>
  <si>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</si>
  <si>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</si>
  <si>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</si>
  <si>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</si>
  <si>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</si>
  <si>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</si>
  <si>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</si>
  <si>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</si>
  <si>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</si>
  <si>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</si>
  <si>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</si>
  <si>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</si>
  <si>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</si>
  <si>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</si>
  <si>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</si>
  <si>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</si>
  <si>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</si>
  <si>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</si>
  <si>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</si>
  <si>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</si>
  <si>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</si>
  <si>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</si>
  <si>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</si>
  <si>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</si>
  <si>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</si>
  <si>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</si>
  <si>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</si>
  <si>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</si>
  <si>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</si>
  <si>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</si>
  <si>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</si>
  <si>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</si>
  <si>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</si>
  <si>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</si>
  <si>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</si>
  <si>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</si>
  <si>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</si>
  <si>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</si>
  <si>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</si>
  <si>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</si>
  <si>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</si>
  <si>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</si>
  <si>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</si>
  <si>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</si>
  <si>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</si>
  <si>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</si>
  <si>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</si>
  <si>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</si>
  <si>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</si>
  <si>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</si>
  <si>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</si>
  <si>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</si>
  <si>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</si>
  <si>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</si>
  <si>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</si>
  <si>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</si>
  <si>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</si>
  <si>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</si>
  <si>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</si>
  <si>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</si>
  <si>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</si>
  <si>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</si>
  <si>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</si>
  <si>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</si>
  <si>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</si>
  <si>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</si>
  <si>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</si>
  <si>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</si>
  <si>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</si>
  <si>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</si>
  <si>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</si>
  <si>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</si>
  <si>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</si>
  <si>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</si>
  <si>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</si>
  <si>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</si>
  <si>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</si>
  <si>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</si>
  <si>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</si>
  <si>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</si>
  <si>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</si>
  <si>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</si>
  <si>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</si>
  <si>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</si>
  <si>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</si>
  <si>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</si>
  <si>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</si>
  <si>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</si>
  <si>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</si>
  <si>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</si>
  <si>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</si>
  <si>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</si>
  <si>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</si>
  <si>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</si>
  <si>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</si>
  <si>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</si>
  <si>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</si>
  <si>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</si>
  <si>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</si>
  <si>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</si>
  <si>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</si>
  <si>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</si>
  <si>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</si>
  <si>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</si>
  <si>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</si>
  <si>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</si>
  <si>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</si>
  <si>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</si>
  <si>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</si>
  <si>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</si>
  <si>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</si>
  <si>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</si>
  <si>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</si>
  <si>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</si>
  <si>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</si>
  <si>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</si>
  <si>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</si>
  <si>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</si>
  <si>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</si>
  <si>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</si>
  <si>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</si>
  <si>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</si>
  <si>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</si>
  <si>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</si>
  <si>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</si>
  <si>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</si>
  <si>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</si>
  <si>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</si>
  <si>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</si>
  <si>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</si>
  <si>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</si>
  <si>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</si>
  <si>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</si>
  <si>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</si>
  <si>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</si>
  <si>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</si>
  <si>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</si>
  <si>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</si>
  <si>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</si>
  <si>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</si>
  <si>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</si>
  <si>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</si>
  <si>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</si>
  <si>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</si>
  <si>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</si>
  <si>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</si>
  <si>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</si>
  <si>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</si>
  <si>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</si>
  <si>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</si>
  <si>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</si>
  <si>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</si>
  <si>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</si>
  <si>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</si>
  <si>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</si>
  <si>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</si>
  <si>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</si>
  <si>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</si>
  <si>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</si>
  <si>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</si>
  <si>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</si>
  <si>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</si>
  <si>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</si>
  <si>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</si>
  <si>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</si>
  <si>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</si>
  <si>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</si>
  <si>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</si>
  <si>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</si>
  <si>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</si>
  <si>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TP pronto 08h13 / Em intervalo 08h45 até 1h15</t>
  </si>
  <si>
    <t>Descarga de barra</t>
  </si>
  <si>
    <t>Descanso da equipe 12h40, previsão de solicitar MC1 14h00</t>
  </si>
  <si>
    <t>ZQBZB-ZRX</t>
  </si>
  <si>
    <t>ZQBZBVZRX</t>
  </si>
  <si>
    <t>Em inspeção R7D.</t>
  </si>
  <si>
    <t xml:space="preserve">TP pronto 09h00 / </t>
  </si>
  <si>
    <t>Jonas</t>
  </si>
  <si>
    <t>TP pronto 10h00 / Em intervalo das 10h00 até 11h30.</t>
  </si>
  <si>
    <t>TP pronto 09h00 / Em intervalo das 10h26 até 11h56</t>
  </si>
  <si>
    <t>ZXP-2</t>
  </si>
  <si>
    <t>189ZFY/ZXP189</t>
  </si>
  <si>
    <t>MC1 07h39 / autorizado entrada na via / em deslocamento para km de trabalho</t>
  </si>
  <si>
    <t>PDM -Substituição de dormentes</t>
  </si>
  <si>
    <t>Limpeza de lastro</t>
  </si>
  <si>
    <t>TP pronto 09h00 / Em intervalo das 10h44 até 12h44.</t>
  </si>
  <si>
    <t>ZYQZEM</t>
  </si>
  <si>
    <t>Bloco - TP's Dormentes + Solda + V89</t>
  </si>
  <si>
    <t>TP's pronto 09h00 / Em intervalo das 09h40 até 11h40/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</si>
  <si>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</si>
  <si>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</si>
  <si>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</si>
  <si>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1oq</t>
  </si>
  <si>
    <t>Aguardando Ativos entrar no bloco</t>
  </si>
  <si>
    <t>MC1 07h41 / Em deslocamento para km de trabalho</t>
  </si>
  <si>
    <t xml:space="preserve">MC1 07h20 / Em deslocamento para  km de trabalho / </t>
  </si>
  <si>
    <t xml:space="preserve">MC1 07h32 / Em deslocamento para km de trabalho / </t>
  </si>
  <si>
    <t>Aguardando MC1</t>
  </si>
  <si>
    <t>MC1 08h56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</si>
  <si>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</si>
  <si>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Recolhimento de dormentes</t>
  </si>
  <si>
    <t>MC1 08h17 / aguardando passagem do Y52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</si>
  <si>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</si>
  <si>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</si>
  <si>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Socaria Mecanizada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</si>
  <si>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</si>
  <si>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</si>
  <si>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</si>
  <si>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pronto 08h17 / Em intervalo das 08h36 até 11h36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</si>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</sst>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32" headerRowBorderDxfId="230" tableBorderDxfId="231" totalsRowBorderDxfId="229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28"/>
    <tableColumn id="4" xr3:uid="{062C67FE-0D06-4582-BA9C-B087681F34EC}" name="SUB" dataDxfId="227"/>
    <tableColumn id="5" xr3:uid="{1DF130D1-4D15-4DFF-8266-F1B81CAA897E}" name="KM Inicio" dataDxfId="226"/>
    <tableColumn id="6" xr3:uid="{A344A0E9-F964-4FE5-9EB0-2661309404E9}" name="KM Fim" dataDxfId="225"/>
    <tableColumn id="7" xr3:uid="{B0ED4DF3-274E-46B6-A2D1-0985F47224C1}" name="Trecho" dataDxfId="224"/>
    <tableColumn id="8" xr3:uid="{1DE44FFC-B2F5-4DE5-A7E5-915DA69A16F8}" name="SB" dataDxfId="223"/>
    <tableColumn id="9" xr3:uid="{7841069B-E29E-4A5E-B561-931B24D14782}" name="NOME SUB" dataDxfId="222"/>
    <tableColumn id="10" xr3:uid="{01B251F8-5EA1-4C87-81E3-9BD14100B544}" name="Trecho Coordenação" dataDxfId="22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0"/>
    <tableColumn id="8" xr3:uid="{98E82858-1ECA-4DB3-8AE4-BBB972FC487D}" name="CORRELATO" dataDxfId="219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18" dataDxfId="217" headerRowBorderDxfId="215" tableBorderDxfId="216">
  <autoFilter ref="A1:A216" xr:uid="{0436727B-5FB8-4B0E-A1C6-DFB9231E4B16}"/>
  <tableColumns count="1">
    <tableColumn id="1" xr3:uid="{D0196BA9-8675-415E-BBE0-E5D0002285D2}" name="BLOCO" dataDxfId="214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6" dateTimeGrouping="day"/>
      </filters>
    </filterColumn>
    <filterColumn colId="3">
      <filters>
        <filter val="MOD ZEZ"/>
        <filter val="MOD ZGP"/>
        <filter val="MOD ZRB"/>
      </filters>
    </filterColumn>
    <filterColumn colId="5">
      <filters>
        <filter val="BLOCO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P4" activePane="bottomRight" state="frozen"/>
      <selection pane="bottomRight" activeCell="BJ193" sqref="BJ193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7" t="s">
        <v>920</v>
      </c>
      <c r="C1" s="198"/>
      <c r="D1" s="198"/>
      <c r="E1" s="3"/>
      <c r="F1" s="197" t="s">
        <v>921</v>
      </c>
      <c r="G1" s="198"/>
      <c r="H1" s="199"/>
      <c r="I1" s="198"/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  <c r="V1" s="198"/>
      <c r="W1" s="198"/>
      <c r="X1" s="198"/>
      <c r="Y1" s="198"/>
      <c r="Z1" s="198"/>
      <c r="AA1" s="198"/>
      <c r="AB1" s="198"/>
      <c r="AC1" s="198"/>
      <c r="AD1" s="198"/>
      <c r="AE1" s="198"/>
      <c r="AF1" s="198"/>
      <c r="AG1" s="200"/>
      <c r="AH1" s="5"/>
      <c r="AI1" s="204" t="s">
        <v>922</v>
      </c>
      <c r="AJ1" s="205"/>
      <c r="AK1" s="205"/>
      <c r="AL1" s="205"/>
      <c r="AM1" s="206"/>
      <c r="AN1" s="207"/>
      <c r="AO1" s="205"/>
      <c r="AP1" s="205"/>
      <c r="AQ1" s="205"/>
      <c r="AR1" s="205"/>
      <c r="AS1" s="205"/>
      <c r="AT1" s="205"/>
      <c r="AU1" s="205"/>
      <c r="AV1" s="205"/>
      <c r="AW1" s="205"/>
      <c r="AX1" s="205"/>
      <c r="AY1" s="205"/>
      <c r="AZ1" s="205"/>
      <c r="BA1" s="205"/>
      <c r="BB1" s="205"/>
      <c r="BC1" s="205"/>
      <c r="BD1" s="205"/>
      <c r="BE1" s="205"/>
      <c r="BF1" s="208"/>
      <c r="BG1" s="5"/>
      <c r="BH1" s="209" t="s">
        <v>923</v>
      </c>
      <c r="BI1" s="210"/>
      <c r="BJ1" s="210"/>
      <c r="BK1" s="211"/>
      <c r="BL1" s="5"/>
      <c r="BM1" s="201" t="s">
        <v>924</v>
      </c>
      <c r="BN1" s="202"/>
      <c r="BO1" s="202"/>
      <c r="BP1" s="202"/>
      <c r="BQ1" s="202"/>
      <c r="BR1" s="202"/>
      <c r="BS1" s="203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4" t="s">
        <v>925</v>
      </c>
      <c r="AJ2" s="205"/>
      <c r="AK2" s="205"/>
      <c r="AL2" s="205"/>
      <c r="AM2" s="206"/>
      <c r="AN2" s="207"/>
      <c r="AO2" s="205"/>
      <c r="AP2" s="205"/>
      <c r="AQ2" s="208"/>
      <c r="AR2" s="6"/>
      <c r="AS2" s="204" t="s">
        <v>928</v>
      </c>
      <c r="AT2" s="205"/>
      <c r="AU2" s="205"/>
      <c r="AV2" s="205"/>
      <c r="AW2" s="205"/>
      <c r="AX2" s="205"/>
      <c r="AY2" s="208"/>
      <c r="AZ2" s="6"/>
      <c r="BA2" s="190" t="s">
        <v>929</v>
      </c>
      <c r="BB2" s="194"/>
      <c r="BC2" s="204" t="s">
        <v>926</v>
      </c>
      <c r="BD2" s="205"/>
      <c r="BE2" s="205"/>
      <c r="BF2" s="208"/>
      <c r="BG2" s="5"/>
      <c r="BH2" s="212"/>
      <c r="BI2" s="213"/>
      <c r="BJ2" s="213"/>
      <c r="BK2" s="214"/>
      <c r="BL2" s="5"/>
      <c r="BM2" s="215"/>
      <c r="BN2" s="216"/>
      <c r="BO2" s="216"/>
      <c r="BP2" s="216"/>
      <c r="BQ2" s="216"/>
      <c r="BR2" s="216"/>
      <c r="BS2" s="217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0" t="s">
        <v>930</v>
      </c>
      <c r="AJ3" s="194"/>
      <c r="AK3" s="190" t="s">
        <v>931</v>
      </c>
      <c r="AL3" s="191"/>
      <c r="AM3" s="192"/>
      <c r="AN3" s="193"/>
      <c r="AO3" s="191"/>
      <c r="AP3" s="191"/>
      <c r="AQ3" s="194"/>
      <c r="AR3" s="63"/>
      <c r="AS3" s="195" t="s">
        <v>937</v>
      </c>
      <c r="AT3" s="196"/>
      <c r="AU3" s="195" t="s">
        <v>938</v>
      </c>
      <c r="AV3" s="196"/>
      <c r="AW3" s="195" t="s">
        <v>939</v>
      </c>
      <c r="AX3" s="196"/>
      <c r="AY3" s="63" t="s">
        <v>940</v>
      </c>
      <c r="AZ3" s="63"/>
      <c r="BA3" s="218"/>
      <c r="BB3" s="219"/>
      <c r="BC3" s="190" t="s">
        <v>933</v>
      </c>
      <c r="BD3" s="191"/>
      <c r="BE3" s="191"/>
      <c r="BF3" s="194"/>
      <c r="BG3" s="62"/>
      <c r="BH3" s="212"/>
      <c r="BI3" s="213"/>
      <c r="BJ3" s="213"/>
      <c r="BK3" s="214"/>
      <c r="BL3" s="62"/>
      <c r="BM3" s="201" t="s">
        <v>941</v>
      </c>
      <c r="BN3" s="202"/>
      <c r="BO3" s="202"/>
      <c r="BP3" s="203"/>
      <c r="BQ3" s="201" t="s">
        <v>707</v>
      </c>
      <c r="BR3" s="202"/>
      <c r="BS3" s="203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/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1</v>
      </c>
      <c r="BI180" s="17"/>
      <c r="BJ180" s="17" t="s">
        <v>1272</v>
      </c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</v>
      </c>
      <c r="BT180" s="8" t="str">
        <f t="shared" si="3"/>
        <v/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0.42708333333333331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6.25E-2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1</v>
      </c>
      <c r="BI181" s="17"/>
      <c r="BJ181" s="17" t="s">
        <v>1273</v>
      </c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Produção</v>
      </c>
      <c r="BR181" s="19">
        <f>IF(OR(B181="",F181=""),"*",AY181/P181)</f>
        <v>1</v>
      </c>
      <c r="BS181" s="19">
        <f>IF(OR(B181="",F181=""),"*",BA181/Q181)</f>
        <v>0</v>
      </c>
      <c r="BT181" s="8" t="str">
        <f t="shared" si="3"/>
        <v/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1274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/>
      <c r="AS182" s="108"/>
      <c r="AT182" s="108"/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/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/>
      <c r="BI182" s="17"/>
      <c r="BJ182" s="17" t="s">
        <v>1275</v>
      </c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/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1276</v>
      </c>
      <c r="N183" s="127" t="s">
        <v>1277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/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1</v>
      </c>
      <c r="BI183" s="17"/>
      <c r="BJ183" s="17" t="s">
        <v>1278</v>
      </c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Produção e Intervalo</v>
      </c>
      <c r="BR183" s="19">
        <f>IF(OR(B183="",F183=""),"*",AY183/P183)</f>
        <v>0.99999999999999911</v>
      </c>
      <c r="BS183" s="19">
        <f>IF(OR(B183="",F183=""),"*",BA183/Q183)</f>
        <v>0</v>
      </c>
      <c r="BT183" s="8" t="str">
        <f t="shared" si="3"/>
        <v/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/>
      <c r="AT184" s="108"/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0</v>
      </c>
      <c r="AZ184" s="153"/>
      <c r="BA184" s="109"/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/>
      <c r="BI184" s="17"/>
      <c r="BJ184" s="17" t="s">
        <v>1279</v>
      </c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8" t="str">
        <f t="shared" si="3"/>
        <v/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1280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/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1</v>
      </c>
      <c r="BI185" s="17"/>
      <c r="BJ185" s="17" t="s">
        <v>1281</v>
      </c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/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/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1</v>
      </c>
      <c r="BI186" s="17"/>
      <c r="BJ186" s="17" t="s">
        <v>1282</v>
      </c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</v>
      </c>
      <c r="BT186" s="8" t="str">
        <f t="shared" si="3"/>
        <v/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1283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1284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/>
      <c r="AT187" s="108"/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</v>
      </c>
      <c r="AZ187" s="153"/>
      <c r="BA187" s="109"/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/>
      <c r="BI187" s="17"/>
      <c r="BJ187" s="17" t="s">
        <v>1285</v>
      </c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</v>
      </c>
      <c r="BS187" s="19">
        <f>IF(OR(B187="",F187=""),"*",BA187/Q187)</f>
        <v>0</v>
      </c>
      <c r="BT187" s="8" t="str">
        <f t="shared" si="3"/>
        <v/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1280</v>
      </c>
      <c r="W188" s="151" t="s">
        <v>1286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1280</v>
      </c>
      <c r="W189" s="151" t="s">
        <v>1286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1280</v>
      </c>
      <c r="W190" s="151" t="s">
        <v>1287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/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1</v>
      </c>
      <c r="BI190" s="17"/>
      <c r="BJ190" s="17" t="s">
        <v>1288</v>
      </c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Produção</v>
      </c>
      <c r="BR190" s="19">
        <f>IF(OR(B190="",F190=""),"*",AY190/P190)</f>
        <v>1.333333333333333</v>
      </c>
      <c r="BS190" s="19">
        <f>IF(OR(B190="",F190=""),"*",BA190/Q190)</f>
        <v>0</v>
      </c>
      <c r="BT190" s="8" t="str">
        <f t="shared" si="3"/>
        <v/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1289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1290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/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1</v>
      </c>
      <c r="BI193" s="17"/>
      <c r="BJ193" s="17" t="s">
        <v>1291</v>
      </c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Produção</v>
      </c>
      <c r="BR193" s="19">
        <f>IF(OR(B193="",F193=""),"*",AY193/P193)</f>
        <v>1.0000000000000002</v>
      </c>
      <c r="BS193" s="19">
        <f>IF(OR(B193="",F193=""),"*",BA193/Q193)</f>
        <v>0</v>
      </c>
      <c r="BT193" s="8" t="str">
        <f t="shared" si="3"/>
        <v/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/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1</v>
      </c>
      <c r="BI194" s="17"/>
      <c r="BJ194" s="17" t="s">
        <v>1291</v>
      </c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Produção</v>
      </c>
      <c r="BR194" s="19">
        <f>IF(OR(B194="",F194=""),"*",AY194/P194)</f>
        <v>1</v>
      </c>
      <c r="BS194" s="19">
        <f>IF(OR(B194="",F194=""),"*",BA194/Q194)</f>
        <v>0</v>
      </c>
      <c r="BT194" s="8" t="str">
        <f t="shared" si="3"/>
        <v/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/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1</v>
      </c>
      <c r="BI195" s="17"/>
      <c r="BJ195" s="17" t="s">
        <v>1291</v>
      </c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Produção</v>
      </c>
      <c r="BR195" s="19">
        <f>IF(OR(B195="",F195=""),"*",AY195/P195)</f>
        <v>1</v>
      </c>
      <c r="BS195" s="19">
        <f>IF(OR(B195="",F195=""),"*",BA195/Q195)</f>
        <v>0</v>
      </c>
      <c r="BT195" s="8" t="str">
        <f t="shared" si="3"/>
        <v/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1292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1293</v>
      </c>
      <c r="BK196" s="17" t="s">
        <v>1293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1293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89">
        <v>1</v>
      </c>
      <c r="BI197" s="17"/>
      <c r="BJ197" s="17" t="s">
        <v>1291</v>
      </c>
      <c r="BK197" s="17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Produção</v>
      </c>
      <c r="BR197" s="19">
        <f>IF(OR(B197="",F197=""),"*",AY197/P197)</f>
        <v>1</v>
      </c>
      <c r="BS197" s="19">
        <f>IF(OR(B197="",F197=""),"*",BA197/Q197)</f>
        <v>0</v>
      </c>
      <c r="BT197" s="8" t="str">
        <f t="shared" si="3"/>
        <v/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/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1</v>
      </c>
      <c r="BI198" s="17"/>
      <c r="BJ198" s="17" t="s">
        <v>1291</v>
      </c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Produção</v>
      </c>
      <c r="BR198" s="19">
        <f>IF(OR(B198="",F198=""),"*",AY198/P198)</f>
        <v>1</v>
      </c>
      <c r="BS198" s="19">
        <f>IF(OR(B198="",F198=""),"*",BA198/Q198)</f>
        <v>0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1294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/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 t="s">
        <v>1295</v>
      </c>
      <c r="BI201" s="17"/>
      <c r="BJ201" s="17" t="s">
        <v>1296</v>
      </c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Produção</v>
      </c>
      <c r="BR201" s="19">
        <f>IF(OR(B201="",F201=""),"*",AY201/P201)</f>
        <v>1</v>
      </c>
      <c r="BS201" s="19">
        <f>IF(OR(B201="",F201=""),"*",BA201/Q201)</f>
        <v>0</v>
      </c>
      <c r="BT201" s="8" t="str">
        <f t="shared" si="4"/>
        <v/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/>
      <c r="AT202" s="108"/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0</v>
      </c>
      <c r="AZ202" s="153"/>
      <c r="BA202" s="109"/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/>
      <c r="BI202" s="17"/>
      <c r="BJ202" s="17" t="s">
        <v>1297</v>
      </c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Produção e Intervalo</v>
      </c>
      <c r="BR202" s="19">
        <f>IF(OR(B202="",F202=""),"*",AY202/P202)</f>
        <v>0</v>
      </c>
      <c r="BS202" s="19">
        <f>IF(OR(B202="",F202=""),"*",BA202/Q202)</f>
        <v>0</v>
      </c>
      <c r="BT202" s="8" t="str">
        <f t="shared" si="4"/>
        <v/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/>
      <c r="AT203" s="108"/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0</v>
      </c>
      <c r="AZ203" s="153"/>
      <c r="BA203" s="109"/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/>
      <c r="BI203" s="17"/>
      <c r="BJ203" s="17" t="s">
        <v>1298</v>
      </c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8" t="str">
        <f t="shared" si="4"/>
        <v/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/>
      <c r="AT204" s="108"/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0</v>
      </c>
      <c r="AZ204" s="153"/>
      <c r="BA204" s="109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/>
      <c r="BI204" s="17"/>
      <c r="BJ204" s="17" t="s">
        <v>1299</v>
      </c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8" t="str">
        <f t="shared" si="4"/>
        <v/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/>
      <c r="AS205" s="108"/>
      <c r="AT205" s="108"/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0</v>
      </c>
      <c r="AZ205" s="153"/>
      <c r="BA205" s="109"/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/>
      <c r="BI205" s="17"/>
      <c r="BJ205" s="17" t="s">
        <v>1300</v>
      </c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8" t="str">
        <f t="shared" si="4"/>
        <v/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/>
      <c r="AT206" s="108"/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0</v>
      </c>
      <c r="AZ206" s="153"/>
      <c r="BA206" s="109"/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 t="s">
        <v>1301</v>
      </c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1302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/>
      <c r="AS209" s="108"/>
      <c r="AT209" s="108"/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</v>
      </c>
      <c r="AZ209" s="153"/>
      <c r="BA209" s="109"/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/>
      <c r="BI209" s="17"/>
      <c r="BJ209" s="17" t="s">
        <v>1296</v>
      </c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8" t="str">
        <f t="shared" si="4"/>
        <v/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1303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/>
      <c r="AT210" s="108"/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0</v>
      </c>
      <c r="AZ210" s="153"/>
      <c r="BA210" s="109"/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/>
      <c r="BI210" s="17"/>
      <c r="BJ210" s="17" t="s">
        <v>1304</v>
      </c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8" t="str">
        <f t="shared" si="4"/>
        <v/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2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/>
      <c r="AS211" s="108"/>
      <c r="AT211" s="108"/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0</v>
      </c>
      <c r="AZ211" s="153"/>
      <c r="BA211" s="109"/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/>
      <c r="BI211" s="17"/>
      <c r="BJ211" s="17" t="s">
        <v>1300</v>
      </c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1305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0.55833333333333335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0.22916666666666669</v>
      </c>
      <c r="AZ213" s="153"/>
      <c r="BA213" s="109"/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1</v>
      </c>
      <c r="BI213" s="17"/>
      <c r="BJ213" s="17" t="s">
        <v>1306</v>
      </c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Produção</v>
      </c>
      <c r="BR213" s="19">
        <f>IF(OR(B213="",F213=""),"*",AY213/P213)</f>
        <v>1.0000000000000002</v>
      </c>
      <c r="BS213" s="19">
        <f>IF(OR(B213="",F213=""),"*",BA213/Q213)</f>
        <v>0</v>
      </c>
      <c r="BT213" s="8" t="str">
        <f t="shared" si="4"/>
        <v/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1307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1</v>
      </c>
      <c r="BI214" s="17"/>
      <c r="BJ214" s="17" t="s">
        <v>1306</v>
      </c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Produção</v>
      </c>
      <c r="BR214" s="19">
        <f>IF(OR(B214="",F214=""),"*",AY214/P214)</f>
        <v>1</v>
      </c>
      <c r="BS214" s="19">
        <f>IF(OR(B214="",F214=""),"*",BA214/Q214)</f>
        <v>0</v>
      </c>
      <c r="BT214" s="8" t="str">
        <f t="shared" si="4"/>
        <v/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1308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/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1</v>
      </c>
      <c r="BI215" s="17"/>
      <c r="BJ215" s="17" t="s">
        <v>1306</v>
      </c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Produção</v>
      </c>
      <c r="BR215" s="19">
        <f>IF(OR(B215="",F215=""),"*",AY215/P215)</f>
        <v>1</v>
      </c>
      <c r="BS215" s="19">
        <f>IF(OR(B215="",F215=""),"*",BA215/Q215)</f>
        <v>0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1309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/>
      <c r="AS217" s="108"/>
      <c r="AT217" s="108"/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0</v>
      </c>
      <c r="AZ217" s="153"/>
      <c r="BA217" s="109"/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 t="s">
        <v>1310</v>
      </c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8" t="str">
        <f t="shared" si="4"/>
        <v/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/>
      <c r="AS218" s="108"/>
      <c r="AT218" s="108"/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0</v>
      </c>
      <c r="AZ218" s="153"/>
      <c r="BA218" s="109"/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 t="s">
        <v>1310</v>
      </c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8" t="str">
        <f t="shared" si="4"/>
        <v/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/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1</v>
      </c>
      <c r="BI219" s="17"/>
      <c r="BJ219" s="17" t="s">
        <v>1311</v>
      </c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Produção</v>
      </c>
      <c r="BR219" s="19">
        <f>IF(OR(B219="",F219=""),"*",AY219/P219)</f>
        <v>2</v>
      </c>
      <c r="BS219" s="19">
        <f>IF(OR(B219="",F219=""),"*",BA219/Q219)</f>
        <v>0</v>
      </c>
      <c r="BT219" s="8" t="str">
        <f t="shared" si="4"/>
        <v/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/>
      <c r="AS220" s="108"/>
      <c r="AT220" s="108"/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/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/>
      <c r="BI220" s="17"/>
      <c r="BJ220" s="17" t="s">
        <v>1310</v>
      </c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1312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1313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1313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72 Z174:Z178 Y173:Y178 Y179:Z200 Z203:Z206 Y202:Y206 Y207:Z1001">
    <cfRule type="cellIs" dxfId="213" priority="54053" operator="equal">
      <formula>"OPORTUNIDADE"</formula>
    </cfRule>
  </conditionalFormatting>
  <conditionalFormatting sqref="Y40:Z43 Y45:Z47 Y53:Z67 Y69:Z74 Y76:Z76 Y79:Z80 Y83:Z90 Y92:Z92 Y94:Z94 Y98:Z172 Z174:Z178 Y173:Y178 Y179:Z200 Z203:Z206 Y202:Y206 Y207:Z1001">
    <cfRule type="cellIs" dxfId="212" priority="11639" operator="equal">
      <formula>"NÃO"</formula>
    </cfRule>
    <cfRule type="cellIs" dxfId="211" priority="11640" operator="equal">
      <formula>"SIM"</formula>
    </cfRule>
  </conditionalFormatting>
  <conditionalFormatting sqref="AZ6:AZ1001">
    <cfRule type="expression" dxfId="210" priority="54095">
      <formula>#REF!=1</formula>
    </cfRule>
  </conditionalFormatting>
  <conditionalFormatting sqref="BE6:BE1001 AY6:AY1001 U6:U1001">
    <cfRule type="cellIs" dxfId="209" priority="54079" operator="equal">
      <formula>"ERRO"</formula>
    </cfRule>
  </conditionalFormatting>
  <conditionalFormatting sqref="BQ6:BQ1001">
    <cfRule type="cellIs" dxfId="208" priority="54074" operator="equal">
      <formula>"Produção e Intervalo"</formula>
    </cfRule>
    <cfRule type="cellIs" dxfId="207" priority="54075" operator="equal">
      <formula>"Aderente"</formula>
    </cfRule>
    <cfRule type="cellIs" dxfId="206" priority="54076" operator="equal">
      <formula>"Intervalo"</formula>
    </cfRule>
    <cfRule type="cellIs" dxfId="205" priority="54077" operator="equal">
      <formula>"Produção"</formula>
    </cfRule>
    <cfRule type="cellIs" dxfId="204" priority="54078" operator="equal">
      <formula>"ERRO"</formula>
    </cfRule>
  </conditionalFormatting>
  <conditionalFormatting sqref="BR6:BS1001">
    <cfRule type="cellIs" dxfId="203" priority="54056" operator="equal">
      <formula>"*"</formula>
    </cfRule>
    <cfRule type="cellIs" dxfId="202" priority="54057" operator="greaterThanOrEqual">
      <formula>1</formula>
    </cfRule>
    <cfRule type="cellIs" dxfId="201" priority="54058" operator="lessThan">
      <formula>1</formula>
    </cfRule>
  </conditionalFormatting>
  <conditionalFormatting sqref="BK949 BK81 BK83:BK84 BK101 BK67 BK69 BK72:BK73 BJ9:BJ1001">
    <cfRule type="iconSet" priority="60843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:BK195 BK169 BK164 BK148 BK171 BK151 BK198:BK948">
    <cfRule type="iconSet" priority="60845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0" priority="182" operator="equal">
      <formula>"OPORTUNIDADE"</formula>
    </cfRule>
  </conditionalFormatting>
  <conditionalFormatting sqref="Y6:Z39">
    <cfRule type="cellIs" dxfId="199" priority="180" operator="equal">
      <formula>"NÃO"</formula>
    </cfRule>
    <cfRule type="cellIs" dxfId="198" priority="181" operator="equal">
      <formula>"SIM"</formula>
    </cfRule>
  </conditionalFormatting>
  <conditionalFormatting sqref="BH6:BH8">
    <cfRule type="iconSet" priority="178">
      <iconSet showValue="0">
        <cfvo type="percent" val="0"/>
        <cfvo type="num" val="1"/>
        <cfvo type="num" val="1" gte="0"/>
      </iconSet>
    </cfRule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97" priority="150" operator="equal">
      <formula>"OPORTUNIDADE"</formula>
    </cfRule>
  </conditionalFormatting>
  <conditionalFormatting sqref="Y44:Z44">
    <cfRule type="cellIs" dxfId="196" priority="148" operator="equal">
      <formula>"NÃO"</formula>
    </cfRule>
    <cfRule type="cellIs" dxfId="195" priority="149" operator="equal">
      <formula>"SIM"</formula>
    </cfRule>
  </conditionalFormatting>
  <conditionalFormatting sqref="Y48:Z52">
    <cfRule type="cellIs" dxfId="194" priority="147" operator="equal">
      <formula>"OPORTUNIDADE"</formula>
    </cfRule>
  </conditionalFormatting>
  <conditionalFormatting sqref="Y48:Z52">
    <cfRule type="cellIs" dxfId="193" priority="145" operator="equal">
      <formula>"NÃO"</formula>
    </cfRule>
    <cfRule type="cellIs" dxfId="192" priority="146" operator="equal">
      <formula>"SIM"</formula>
    </cfRule>
  </conditionalFormatting>
  <conditionalFormatting sqref="Y68:Z68">
    <cfRule type="cellIs" dxfId="191" priority="141" operator="equal">
      <formula>"OPORTUNIDADE"</formula>
    </cfRule>
  </conditionalFormatting>
  <conditionalFormatting sqref="Y68:Z68">
    <cfRule type="cellIs" dxfId="190" priority="139" operator="equal">
      <formula>"NÃO"</formula>
    </cfRule>
    <cfRule type="cellIs" dxfId="189" priority="140" operator="equal">
      <formula>"SIM"</formula>
    </cfRule>
  </conditionalFormatting>
  <conditionalFormatting sqref="Y75:Z75">
    <cfRule type="cellIs" dxfId="188" priority="138" operator="equal">
      <formula>"OPORTUNIDADE"</formula>
    </cfRule>
  </conditionalFormatting>
  <conditionalFormatting sqref="Y75:Z75">
    <cfRule type="cellIs" dxfId="187" priority="136" operator="equal">
      <formula>"NÃO"</formula>
    </cfRule>
    <cfRule type="cellIs" dxfId="186" priority="137" operator="equal">
      <formula>"SIM"</formula>
    </cfRule>
  </conditionalFormatting>
  <conditionalFormatting sqref="Y77:Z78">
    <cfRule type="cellIs" dxfId="185" priority="135" operator="equal">
      <formula>"OPORTUNIDADE"</formula>
    </cfRule>
  </conditionalFormatting>
  <conditionalFormatting sqref="Y77:Z78">
    <cfRule type="cellIs" dxfId="184" priority="133" operator="equal">
      <formula>"NÃO"</formula>
    </cfRule>
    <cfRule type="cellIs" dxfId="183" priority="134" operator="equal">
      <formula>"SIM"</formula>
    </cfRule>
  </conditionalFormatting>
  <conditionalFormatting sqref="Y81:Z81">
    <cfRule type="cellIs" dxfId="182" priority="132" operator="equal">
      <formula>"OPORTUNIDADE"</formula>
    </cfRule>
  </conditionalFormatting>
  <conditionalFormatting sqref="Y81:Z81">
    <cfRule type="cellIs" dxfId="181" priority="130" operator="equal">
      <formula>"NÃO"</formula>
    </cfRule>
    <cfRule type="cellIs" dxfId="180" priority="131" operator="equal">
      <formula>"SIM"</formula>
    </cfRule>
  </conditionalFormatting>
  <conditionalFormatting sqref="Y82:Z82">
    <cfRule type="cellIs" dxfId="179" priority="129" operator="equal">
      <formula>"OPORTUNIDADE"</formula>
    </cfRule>
  </conditionalFormatting>
  <conditionalFormatting sqref="Y82:Z82">
    <cfRule type="cellIs" dxfId="178" priority="127" operator="equal">
      <formula>"NÃO"</formula>
    </cfRule>
    <cfRule type="cellIs" dxfId="177" priority="128" operator="equal">
      <formula>"SIM"</formula>
    </cfRule>
  </conditionalFormatting>
  <conditionalFormatting sqref="Y91:Z91">
    <cfRule type="cellIs" dxfId="176" priority="126" operator="equal">
      <formula>"OPORTUNIDADE"</formula>
    </cfRule>
  </conditionalFormatting>
  <conditionalFormatting sqref="Y91:Z91">
    <cfRule type="cellIs" dxfId="175" priority="124" operator="equal">
      <formula>"NÃO"</formula>
    </cfRule>
    <cfRule type="cellIs" dxfId="174" priority="125" operator="equal">
      <formula>"SIM"</formula>
    </cfRule>
  </conditionalFormatting>
  <conditionalFormatting sqref="Y93:Z93">
    <cfRule type="cellIs" dxfId="173" priority="123" operator="equal">
      <formula>"OPORTUNIDADE"</formula>
    </cfRule>
  </conditionalFormatting>
  <conditionalFormatting sqref="Y93:Z93">
    <cfRule type="cellIs" dxfId="172" priority="121" operator="equal">
      <formula>"NÃO"</formula>
    </cfRule>
    <cfRule type="cellIs" dxfId="171" priority="122" operator="equal">
      <formula>"SIM"</formula>
    </cfRule>
  </conditionalFormatting>
  <conditionalFormatting sqref="Y95:Z95">
    <cfRule type="cellIs" dxfId="170" priority="120" operator="equal">
      <formula>"OPORTUNIDADE"</formula>
    </cfRule>
  </conditionalFormatting>
  <conditionalFormatting sqref="Y95:Z95">
    <cfRule type="cellIs" dxfId="169" priority="118" operator="equal">
      <formula>"NÃO"</formula>
    </cfRule>
    <cfRule type="cellIs" dxfId="168" priority="119" operator="equal">
      <formula>"SIM"</formula>
    </cfRule>
  </conditionalFormatting>
  <conditionalFormatting sqref="Y96:Z97">
    <cfRule type="cellIs" dxfId="167" priority="117" operator="equal">
      <formula>"OPORTUNIDADE"</formula>
    </cfRule>
  </conditionalFormatting>
  <conditionalFormatting sqref="Y96:Z97">
    <cfRule type="cellIs" dxfId="166" priority="115" operator="equal">
      <formula>"NÃO"</formula>
    </cfRule>
    <cfRule type="cellIs" dxfId="165" priority="116" operator="equal">
      <formula>"SIM"</formula>
    </cfRule>
  </conditionalFormatting>
  <conditionalFormatting sqref="BK95:BK9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46">
      <iconSet showValue="0">
        <cfvo type="percent" val="0"/>
        <cfvo type="num" val="1"/>
        <cfvo type="num" val="1" gte="0"/>
      </iconSet>
    </cfRule>
    <cfRule type="iconSet" priority="60947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50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95 BP169 BP164 BP171:BP173 BP153 BP150:BP151 BP155:BP158 BP197:BP1001">
    <cfRule type="iconSet" priority="6095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4" priority="60" operator="equal">
      <formula>"OPORTUNIDADE"</formula>
    </cfRule>
  </conditionalFormatting>
  <conditionalFormatting sqref="Z173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BP13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61" priority="17" operator="equal">
      <formula>"OPORTUNIDADE"</formula>
    </cfRule>
  </conditionalFormatting>
  <conditionalFormatting sqref="Z201">
    <cfRule type="cellIs" dxfId="160" priority="15" operator="equal">
      <formula>"NÃO"</formula>
    </cfRule>
    <cfRule type="cellIs" dxfId="159" priority="16" operator="equal">
      <formula>"SIM"</formula>
    </cfRule>
  </conditionalFormatting>
  <conditionalFormatting sqref="Z202">
    <cfRule type="cellIs" dxfId="158" priority="14" operator="equal">
      <formula>"OPORTUNIDADE"</formula>
    </cfRule>
  </conditionalFormatting>
  <conditionalFormatting sqref="Z202">
    <cfRule type="cellIs" dxfId="157" priority="12" operator="equal">
      <formula>"NÃO"</formula>
    </cfRule>
    <cfRule type="cellIs" dxfId="156" priority="13" operator="equal">
      <formula>"SIM"</formula>
    </cfRule>
  </conditionalFormatting>
  <conditionalFormatting sqref="BP14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55" priority="6" operator="equal">
      <formula>"OPORTUNIDADE"</formula>
    </cfRule>
  </conditionalFormatting>
  <conditionalFormatting sqref="Y201">
    <cfRule type="cellIs" dxfId="154" priority="4" operator="equal">
      <formula>"NÃO"</formula>
    </cfRule>
    <cfRule type="cellIs" dxfId="153" priority="5" operator="equal">
      <formula>"SIM"</formula>
    </cfRule>
  </conditionalFormatting>
  <conditionalFormatting sqref="BK19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1314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1315</v>
      </c>
      <c r="C4" s="160" t="s">
        <v>1316</v>
      </c>
      <c r="D4" s="160" t="s">
        <v>1317</v>
      </c>
      <c r="E4" s="160" t="s">
        <v>1318</v>
      </c>
      <c r="F4" s="160" t="s">
        <v>4</v>
      </c>
      <c r="G4" s="160" t="s">
        <v>1319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1320</v>
      </c>
      <c r="C6" s="161">
        <v>407867</v>
      </c>
      <c r="D6" s="161" t="s">
        <v>1321</v>
      </c>
      <c r="E6" s="161" t="s">
        <v>789</v>
      </c>
      <c r="F6" s="161" t="s">
        <v>1322</v>
      </c>
      <c r="G6" s="162"/>
    </row>
    <row r="7" spans="2:7">
      <c r="B7" s="161" t="s">
        <v>1323</v>
      </c>
      <c r="C7" s="161">
        <v>293644</v>
      </c>
      <c r="D7" s="161" t="s">
        <v>1324</v>
      </c>
      <c r="E7" s="161" t="s">
        <v>789</v>
      </c>
      <c r="F7" s="161" t="s">
        <v>1322</v>
      </c>
      <c r="G7" s="162"/>
    </row>
    <row r="8" spans="2:7">
      <c r="B8" s="161" t="s">
        <v>1325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1326</v>
      </c>
      <c r="C9" s="161">
        <v>256790</v>
      </c>
      <c r="D9" s="161" t="s">
        <v>1327</v>
      </c>
      <c r="E9" s="161" t="s">
        <v>790</v>
      </c>
      <c r="F9" s="161" t="s">
        <v>1328</v>
      </c>
      <c r="G9" s="162">
        <v>46357</v>
      </c>
    </row>
    <row r="10" spans="2:7">
      <c r="B10" s="161" t="s">
        <v>1329</v>
      </c>
      <c r="C10" s="161">
        <v>265193</v>
      </c>
      <c r="D10" s="161" t="s">
        <v>1330</v>
      </c>
      <c r="E10" s="161" t="s">
        <v>791</v>
      </c>
      <c r="F10" s="161" t="s">
        <v>1072</v>
      </c>
      <c r="G10" s="161" t="s">
        <v>1331</v>
      </c>
    </row>
    <row r="11" spans="2:7">
      <c r="B11" s="161" t="s">
        <v>1332</v>
      </c>
      <c r="C11" s="161">
        <v>293716</v>
      </c>
      <c r="D11" s="161" t="s">
        <v>1333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1334</v>
      </c>
      <c r="C12" s="161">
        <v>257258</v>
      </c>
      <c r="D12" s="161" t="s">
        <v>1335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1336</v>
      </c>
      <c r="C13" s="161">
        <v>371147</v>
      </c>
      <c r="D13" s="161" t="s">
        <v>1337</v>
      </c>
      <c r="E13" s="161" t="s">
        <v>792</v>
      </c>
      <c r="F13" s="161" t="s">
        <v>128</v>
      </c>
      <c r="G13" s="161" t="s">
        <v>1331</v>
      </c>
    </row>
    <row r="14" spans="2:7">
      <c r="B14" s="161" t="s">
        <v>1338</v>
      </c>
      <c r="C14" s="161">
        <v>259230</v>
      </c>
      <c r="D14" s="161" t="s">
        <v>1339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1340</v>
      </c>
      <c r="C15" s="161">
        <v>370705</v>
      </c>
      <c r="D15" s="161"/>
      <c r="E15" s="161" t="s">
        <v>792</v>
      </c>
      <c r="F15" s="161" t="s">
        <v>128</v>
      </c>
      <c r="G15" s="161" t="s">
        <v>1331</v>
      </c>
    </row>
    <row r="16" spans="2:7">
      <c r="B16" s="161" t="s">
        <v>1341</v>
      </c>
      <c r="C16" s="161">
        <v>258542</v>
      </c>
      <c r="D16" s="161" t="s">
        <v>1342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1343</v>
      </c>
      <c r="C17" s="161">
        <v>257050</v>
      </c>
      <c r="D17" s="161" t="s">
        <v>1344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1345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1346</v>
      </c>
      <c r="D4" s="163" t="s">
        <v>1347</v>
      </c>
      <c r="E4" s="163" t="s">
        <v>1348</v>
      </c>
      <c r="F4" s="160" t="s">
        <v>1349</v>
      </c>
      <c r="G4" s="163" t="s">
        <v>1350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1351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1352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1351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1353</v>
      </c>
      <c r="G9" s="167" t="s">
        <v>1354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1351</v>
      </c>
      <c r="G10" s="167"/>
    </row>
    <row r="11" spans="2:7">
      <c r="B11" s="167" t="s">
        <v>1355</v>
      </c>
      <c r="C11" s="167">
        <v>9038</v>
      </c>
      <c r="D11" s="168">
        <v>46085</v>
      </c>
      <c r="E11" s="167">
        <v>10520</v>
      </c>
      <c r="F11" s="169" t="s">
        <v>1356</v>
      </c>
      <c r="G11" s="167"/>
    </row>
    <row r="12" spans="2:7">
      <c r="B12" s="167" t="s">
        <v>709</v>
      </c>
      <c r="C12" s="167" t="s">
        <v>1357</v>
      </c>
      <c r="D12" s="168">
        <v>46066</v>
      </c>
      <c r="E12" s="167">
        <v>9500</v>
      </c>
      <c r="F12" s="169" t="s">
        <v>1358</v>
      </c>
      <c r="G12" s="167"/>
    </row>
    <row r="13" spans="2:7">
      <c r="B13" s="167" t="s">
        <v>709</v>
      </c>
      <c r="C13" s="167" t="s">
        <v>1359</v>
      </c>
      <c r="D13" s="168">
        <v>46066</v>
      </c>
      <c r="E13" s="167">
        <v>10500</v>
      </c>
      <c r="F13" s="169" t="s">
        <v>1358</v>
      </c>
      <c r="G13" s="167"/>
    </row>
    <row r="14" spans="2:7">
      <c r="B14" s="167" t="s">
        <v>709</v>
      </c>
      <c r="C14" s="167" t="s">
        <v>1360</v>
      </c>
      <c r="D14" s="168">
        <v>46066</v>
      </c>
      <c r="E14" s="167">
        <v>9000</v>
      </c>
      <c r="F14" s="169" t="s">
        <v>1358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1361</v>
      </c>
      <c r="C2" s="121" t="s">
        <v>947</v>
      </c>
      <c r="D2" s="76" t="s">
        <v>949</v>
      </c>
      <c r="E2" s="76" t="s">
        <v>1362</v>
      </c>
      <c r="F2" s="99" t="s">
        <v>1363</v>
      </c>
      <c r="G2" s="76" t="s">
        <v>1364</v>
      </c>
      <c r="H2" s="76" t="s">
        <v>1365</v>
      </c>
      <c r="I2" s="76" t="s">
        <v>1366</v>
      </c>
      <c r="J2" s="76" t="s">
        <v>1367</v>
      </c>
      <c r="K2" s="78" t="s">
        <v>1368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91" workbookViewId="0">
      <selection sqref="A1:T217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1369</v>
      </c>
      <c r="V1" s="228"/>
      <c r="W1" s="228"/>
    </row>
    <row r="2" spans="1:23" ht="15" customHeight="1">
      <c r="A2" s="87" t="s">
        <v>1370</v>
      </c>
      <c r="B2" s="87" t="s">
        <v>1371</v>
      </c>
      <c r="C2" s="87" t="s">
        <v>376</v>
      </c>
      <c r="D2" s="88" t="s">
        <v>962</v>
      </c>
      <c r="E2" s="88" t="s">
        <v>4</v>
      </c>
      <c r="F2" s="88" t="s">
        <v>1372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1373</v>
      </c>
      <c r="T2" s="91" t="s">
        <v>965</v>
      </c>
      <c r="U2" s="138">
        <f ca="1">TODAY()-1</f>
        <v>46086</v>
      </c>
      <c r="V2" s="138">
        <f ca="1">U2-1</f>
        <v>46085</v>
      </c>
      <c r="W2" s="138">
        <f ca="1">V2-1</f>
        <v>46084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1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300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100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1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1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300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 t="str">
        <f ca="1">_xlfn.XLOOKUP(G27&amp;$V$2,BS_CONTROLE[CHAVE],BS_CONTROLE[Quantidade_11],"-")</f>
        <v>-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42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1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25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30</v>
      </c>
      <c r="V33" s="137">
        <f ca="1">_xlfn.XLOOKUP(G33&amp;$V$2,BS_CONTROLE[CHAVE],BS_CONTROLE[Quantidade_11],"-")</f>
        <v>312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1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0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2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1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30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30</v>
      </c>
      <c r="V55" s="137">
        <f ca="1">_xlfn.XLOOKUP(G55&amp;$V$2,BS_CONTROLE[CHAVE],BS_CONTROLE[Quantidade_11],"-")</f>
        <v>40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300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100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1560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1560</v>
      </c>
      <c r="V64" s="137">
        <f ca="1">_xlfn.XLOOKUP(G64&amp;$V$2,BS_CONTROLE[CHAVE],BS_CONTROLE[Quantidade_11],"-")</f>
        <v>0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25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300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100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30</v>
      </c>
      <c r="V70" s="137">
        <f ca="1">_xlfn.XLOOKUP(G70&amp;$V$2,BS_CONTROLE[CHAVE],BS_CONTROLE[Quantidade_11],"-")</f>
        <v>40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30</v>
      </c>
      <c r="V72" s="137">
        <f ca="1">_xlfn.XLOOKUP(G72&amp;$V$2,BS_CONTROLE[CHAVE],BS_CONTROLE[Quantidade_11],"-")</f>
        <v>312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1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1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 t="str">
        <f ca="1">_xlfn.XLOOKUP(G86&amp;$V$2,BS_CONTROLE[CHAVE],BS_CONTROLE[Quantidade_11],"-")</f>
        <v>-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2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0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30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1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1560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90</v>
      </c>
      <c r="V107" s="137">
        <f ca="1">_xlfn.XLOOKUP(G107&amp;$V$2,BS_CONTROLE[CHAVE],BS_CONTROLE[Quantidade_11],"-")</f>
        <v>54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25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300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100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52</v>
      </c>
      <c r="V113" s="137">
        <f ca="1">_xlfn.XLOOKUP(G113&amp;$V$2,BS_CONTROLE[CHAVE],BS_CONTROLE[Quantidade_11],"-")</f>
        <v>30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30</v>
      </c>
      <c r="V114" s="137">
        <f ca="1">_xlfn.XLOOKUP(G114&amp;$V$2,BS_CONTROLE[CHAVE],BS_CONTROLE[Quantidade_11],"-")</f>
        <v>40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1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30</v>
      </c>
      <c r="V119" s="137">
        <f ca="1">_xlfn.XLOOKUP(G119&amp;$V$2,BS_CONTROLE[CHAVE],BS_CONTROLE[Quantidade_11],"-")</f>
        <v>312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300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30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1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>
        <f ca="1">_xlfn.XLOOKUP(G127&amp;$V$2,BS_CONTROLE[CHAVE],BS_CONTROLE[Quantidade_11],"-")</f>
        <v>1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1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1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2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42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1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1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>
        <f ca="1">_xlfn.XLOOKUP(G143&amp;$V$2,BS_CONTROLE[CHAVE],BS_CONTROLE[Quantidade_11],"-")</f>
        <v>1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1560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25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300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100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52</v>
      </c>
      <c r="V150" s="137">
        <f ca="1">_xlfn.XLOOKUP(G150&amp;$V$2,BS_CONTROLE[CHAVE],BS_CONTROLE[Quantidade_11],"-")</f>
        <v>30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14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30</v>
      </c>
      <c r="V152" s="137">
        <f ca="1">_xlfn.XLOOKUP(G152&amp;$V$2,BS_CONTROLE[CHAVE],BS_CONTROLE[Quantidade_11],"-")</f>
        <v>40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90</v>
      </c>
      <c r="V153" s="137">
        <f ca="1">_xlfn.XLOOKUP(G153&amp;$V$2,BS_CONTROLE[CHAVE],BS_CONTROLE[Quantidade_11],"-")</f>
        <v>54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300</v>
      </c>
      <c r="V155" s="137">
        <f ca="1">_xlfn.XLOOKUP(G155&amp;$V$2,BS_CONTROLE[CHAVE],BS_CONTROLE[Quantidade_11],"-")</f>
        <v>0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30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30</v>
      </c>
      <c r="V157" s="137">
        <f ca="1">_xlfn.XLOOKUP(G157&amp;$V$2,BS_CONTROLE[CHAVE],BS_CONTROLE[Quantidade_11],"-")</f>
        <v>312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1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>
        <f ca="1">_xlfn.XLOOKUP(G163&amp;$U$2,BS_CONTROLE[CHAVE],BS_CONTROLE[Quantidade_11],"-")</f>
        <v>0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>
        <f ca="1">_xlfn.XLOOKUP(G164&amp;$V$2,BS_CONTROLE[CHAVE],BS_CONTROLE[Quantidade_11],"-")</f>
        <v>1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1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1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1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2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0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1560</v>
      </c>
      <c r="V179" s="137">
        <f ca="1">_xlfn.XLOOKUP(G179&amp;$V$2,BS_CONTROLE[CHAVE],BS_CONTROLE[Quantidade_11],"-")</f>
        <v>0</v>
      </c>
      <c r="W179" s="137">
        <f ca="1">_xlfn.XLOOKUP(G179&amp;$W$2,BS_CONTROLE[CHAVE],BS_CONTROLE[Quantidade_11],"-")</f>
        <v>0</v>
      </c>
    </row>
    <row r="180" spans="1:23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90</v>
      </c>
      <c r="V180" s="137">
        <f ca="1">_xlfn.XLOOKUP(G180&amp;$V$2,BS_CONTROLE[CHAVE],BS_CONTROLE[Quantidade_11],"-")</f>
        <v>54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25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>
        <f ca="1">_xlfn.XLOOKUP(G185&amp;$U$2,BS_CONTROLE[CHAVE],BS_CONTROLE[Quantidade_11],"-")</f>
        <v>52</v>
      </c>
      <c r="V185" s="137">
        <f ca="1">_xlfn.XLOOKUP(G185&amp;$V$2,BS_CONTROLE[CHAVE],BS_CONTROLE[Quantidade_11],"-")</f>
        <v>30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14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30</v>
      </c>
      <c r="V187" s="137">
        <f ca="1">_xlfn.XLOOKUP(G187&amp;$V$2,BS_CONTROLE[CHAVE],BS_CONTROLE[Quantidade_11],"-")</f>
        <v>40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300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100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30</v>
      </c>
      <c r="V191" s="137">
        <f ca="1">_xlfn.XLOOKUP(G191&amp;$V$2,BS_CONTROLE[CHAVE],BS_CONTROLE[Quantidade_11],"-")</f>
        <v>312</v>
      </c>
      <c r="W191" s="137">
        <f ca="1">_xlfn.XLOOKUP(G191&amp;$W$2,BS_CONTROLE[CHAVE],BS_CONTROLE[Quantidade_11],"-")</f>
        <v>0</v>
      </c>
    </row>
    <row r="192" spans="1:23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30</v>
      </c>
      <c r="V192" s="137">
        <f ca="1">_xlfn.XLOOKUP(G192&amp;$V$2,BS_CONTROLE[CHAVE],BS_CONTROLE[Quantidade_11],"-")</f>
        <v>312</v>
      </c>
      <c r="W192" s="137">
        <f ca="1">_xlfn.XLOOKUP(G192&amp;$W$2,BS_CONTROLE[CHAVE],BS_CONTROLE[Quantidade_11],"-")</f>
        <v>0</v>
      </c>
    </row>
    <row r="193" spans="1:23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1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1</v>
      </c>
      <c r="W201" s="137">
        <f ca="1">_xlfn.XLOOKUP(G201&amp;$W$2,BS_CONTROLE[CHAVE],BS_CONTROLE[Quantidade_11],"-")</f>
        <v>0</v>
      </c>
    </row>
    <row r="202" spans="1:23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0</v>
      </c>
    </row>
    <row r="203" spans="1:23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400</v>
      </c>
    </row>
    <row r="208" spans="1:23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2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2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0</v>
      </c>
    </row>
    <row r="211" spans="1:23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0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1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0</v>
      </c>
    </row>
    <row r="217" spans="1:23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30</v>
      </c>
      <c r="V307" s="137">
        <f ca="1">_xlfn.XLOOKUP(G307&amp;$V$2,BS_CONTROLE[CHAVE],BS_CONTROLE[Quantidade_11],"-")</f>
        <v>40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1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1374</v>
      </c>
      <c r="D5" s="230"/>
      <c r="E5" s="230"/>
      <c r="F5" s="230"/>
      <c r="G5" s="230"/>
      <c r="H5" s="230"/>
      <c r="I5" s="230"/>
      <c r="J5" s="231"/>
      <c r="K5" s="232" t="s">
        <v>1375</v>
      </c>
      <c r="L5" s="233"/>
      <c r="M5" s="233"/>
      <c r="N5" s="233"/>
      <c r="O5" s="234" t="s">
        <v>1376</v>
      </c>
      <c r="P5" s="235"/>
    </row>
    <row r="6" spans="1:16" s="74" customFormat="1" ht="15" customHeight="1">
      <c r="A6" s="66" t="s">
        <v>1372</v>
      </c>
      <c r="B6" s="75" t="s">
        <v>1371</v>
      </c>
      <c r="C6" s="76" t="s">
        <v>962</v>
      </c>
      <c r="D6" s="77" t="s">
        <v>963</v>
      </c>
      <c r="E6" s="76" t="s">
        <v>1377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1378</v>
      </c>
      <c r="M6" s="80" t="s">
        <v>576</v>
      </c>
      <c r="N6" s="81" t="s">
        <v>957</v>
      </c>
      <c r="O6" s="158" t="s">
        <v>1000</v>
      </c>
      <c r="P6" s="133" t="s">
        <v>1379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1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1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1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1</v>
      </c>
      <c r="P185" s="147" t="str">
        <f>IF($A$2=1,IF(SP_SUL!BJ185="","*",SP_SUL!BJ185),IF(SP_SUL!BK185="","*",SP_SUL!BK185))</f>
        <v>*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1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1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1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1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1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1</v>
      </c>
      <c r="P197" s="147" t="str">
        <f>IF($A$2=1,IF(SP_SUL!BJ197="","*",SP_SUL!BJ197),IF(SP_SUL!BK197="","*",SP_SUL!BK197))</f>
        <v>*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1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 t="str">
        <f>IF(SP_SUL!BH201="","*",SP_SUL!BH201)</f>
        <v>1oq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1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1</v>
      </c>
      <c r="P214" s="147" t="str">
        <f>IF($A$2=1,IF(SP_SUL!BJ214="","*",SP_SUL!BJ214),IF(SP_SUL!BK214="","*",SP_SUL!BK214))</f>
        <v>*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1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1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2026-03-06T13:47:01Z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