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24" documentId="8_{B6337239-1A00-434D-AAD0-422EA1FEB5AE}" xr6:coauthVersionLast="47" xr6:coauthVersionMax="47" xr10:uidLastSave="{42D43FF5-FF85-4975-A2B0-66CECC72CEE6}"/>
  <bookViews>
    <workbookView xWindow="-120" yWindow="-120" windowWidth="20730" windowHeight="11040" firstSheet="4" activeTab="5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1" i="1" l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N95" i="1" a="1"/>
  <c r="N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L96" i="16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2" i="1" l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<sst xmlns="http://schemas.openxmlformats.org/spreadsheetml/2006/main" count="4933" uniqueCount="1455">
  <si>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</si>
  <si>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</si>
  <si>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</si>
  <si>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</si>
  <si>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</si>
  <si>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</si>
  <si>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</si>
  <si>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</si>
  <si>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</si>
  <si>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</si>
  <si>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</si>
  <si>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</si>
  <si>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</si>
  <si>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</si>
  <si>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</si>
  <si>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</si>
  <si>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</si>
  <si>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</si>
  <si>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</si>
  <si>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</si>
  <si>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</si>
  <si>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</si>
  <si>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</si>
  <si>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</si>
  <si>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</si>
  <si>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</si>
  <si>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</si>
  <si>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</si>
  <si>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</si>
  <si>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</si>
  <si>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</si>
  <si>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</si>
  <si>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</si>
  <si>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</si>
  <si>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</si>
  <si>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</si>
  <si>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</si>
  <si>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</si>
  <si>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</si>
  <si>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</si>
  <si>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</si>
  <si>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</si>
  <si>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</si>
  <si>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</si>
  <si>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</si>
  <si>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</si>
  <si>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</si>
  <si>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</si>
  <si>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</si>
  <si>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</si>
  <si>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</si>
  <si>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</si>
  <si>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</si>
  <si>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</si>
  <si>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</si>
  <si>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</si>
  <si>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</si>
  <si>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</si>
  <si>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</si>
  <si>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</si>
  <si>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</si>
  <si>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</si>
  <si>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</si>
  <si>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</si>
  <si>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</si>
  <si>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</si>
  <si>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</si>
  <si>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</si>
  <si>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</si>
  <si>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</si>
  <si>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</si>
  <si>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</si>
  <si>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</si>
  <si>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</si>
  <si>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</si>
  <si>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</si>
  <si>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</si>
  <si>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</si>
  <si>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</si>
  <si>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</si>
  <si>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</si>
  <si>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</si>
  <si>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</si>
  <si>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</si>
  <si>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</si>
  <si>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</si>
  <si>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</si>
  <si>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</si>
  <si>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</si>
  <si>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</si>
  <si>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</si>
  <si>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</si>
  <si>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</si>
  <si>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</si>
  <si>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</si>
  <si>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</si>
  <si>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</si>
  <si>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</si>
  <si>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</si>
  <si>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</si>
  <si>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</si>
  <si>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</si>
  <si>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</si>
  <si>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</si>
  <si>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</si>
  <si>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</si>
  <si>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</si>
  <si>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</si>
  <si>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</si>
  <si>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</si>
  <si>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</si>
  <si>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</si>
  <si>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</si>
  <si>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</si>
  <si>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</si>
  <si>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</si>
  <si>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</si>
  <si>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</si>
  <si>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</si>
  <si>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</si>
  <si>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</si>
  <si>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</si>
  <si>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</si>
  <si>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</si>
  <si>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</si>
  <si>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</si>
  <si>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</si>
  <si>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</si>
  <si>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</si>
  <si>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</si>
  <si>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</si>
  <si>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</si>
  <si>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</si>
  <si>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</si>
  <si>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</si>
  <si>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</si>
  <si>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</si>
  <si>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</si>
  <si>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</si>
  <si>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</si>
  <si>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</si>
  <si>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</si>
  <si>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</si>
  <si>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</si>
  <si>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</si>
  <si>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</si>
  <si>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</si>
  <si>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</si>
  <si>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</si>
  <si>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</si>
  <si>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</si>
  <si>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</si>
  <si>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</si>
  <si>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</si>
  <si>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</si>
  <si>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</si>
  <si>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</si>
  <si>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</si>
  <si>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</si>
  <si>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</si>
  <si>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</si>
  <si>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</si>
  <si>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</si>
  <si>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</si>
  <si>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</si>
  <si>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</si>
  <si>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</si>
  <si>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</si>
  <si>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</si>
  <si>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</si>
  <si>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</si>
  <si>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</si>
  <si>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</si>
  <si>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</si>
  <si>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</si>
  <si>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</si>
  <si>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</si>
  <si>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</si>
  <si>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</si>
  <si>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</si>
  <si>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</si>
  <si>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</si>
  <si>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</si>
  <si>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</si>
  <si>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</si>
  <si>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</si>
  <si>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</si>
  <si>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</si>
  <si>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</si>
  <si>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</si>
  <si>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</si>
  <si>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</si>
  <si>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</si>
  <si>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</si>
  <si>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</si>
  <si>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</si>
  <si>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</si>
  <si>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</si>
  <si>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</si>
  <si>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</si>
  <si>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</si>
  <si>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</si>
  <si>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</si>
  <si>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</si>
  <si>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</si>
  <si>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</si>
  <si>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</si>
  <si>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</si>
  <si>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</si>
  <si>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</si>
  <si>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</si>
  <si>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</si>
  <si>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</si>
  <si>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</si>
  <si>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</si>
  <si>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</si>
  <si>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</si>
  <si>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</si>
  <si>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</si>
  <si>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</si>
  <si>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</si>
  <si>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</si>
  <si>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</si>
  <si>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</si>
  <si>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</si>
  <si>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</si>
  <si>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</si>
  <si>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</si>
  <si>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</si>
  <si>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</si>
  <si>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</si>
  <si>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</si>
  <si>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</si>
  <si>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</si>
  <si>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</si>
  <si>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</si>
  <si>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</si>
  <si>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</si>
  <si>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</si>
  <si>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</si>
  <si>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</si>
  <si>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</si>
  <si>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</si>
  <si>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</si>
  <si>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</si>
  <si>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</si>
  <si>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</si>
  <si>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</si>
  <si>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</si>
  <si>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</si>
  <si>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</si>
  <si>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</si>
  <si>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</si>
  <si>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</si>
  <si>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</si>
  <si>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</si>
  <si>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</si>
  <si>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</si>
  <si>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</si>
  <si>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</si>
  <si>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</si>
  <si>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</si>
  <si>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</si>
  <si>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</si>
  <si>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</si>
  <si>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</si>
  <si>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</si>
  <si>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</si>
  <si>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</si>
  <si>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</si>
  <si>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</si>
  <si>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</si>
  <si>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</si>
  <si>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</si>
  <si>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</si>
  <si>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</si>
  <si>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</si>
  <si>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</si>
  <si>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</si>
  <si>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</si>
  <si>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</si>
  <si>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</si>
  <si>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</si>
  <si>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</si>
  <si>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</si>
  <si>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</si>
  <si>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</si>
  <si>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</si>
  <si>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</si>
  <si>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</si>
  <si>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</si>
  <si>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</si>
  <si>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</si>
  <si>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</si>
  <si>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</si>
  <si>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</si>
  <si>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</si>
  <si>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</si>
  <si>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</si>
  <si>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</si>
  <si>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</si>
  <si>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</si>
  <si>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</si>
  <si>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</si>
  <si>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</si>
  <si>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</si>
  <si>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</si>
  <si>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</si>
  <si>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</si>
  <si>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</si>
  <si>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</si>
  <si>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</si>
  <si>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</si>
  <si>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</si>
  <si>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</si>
  <si>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</si>
  <si>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</si>
  <si>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</si>
  <si>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</si>
  <si>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</si>
  <si>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</si>
  <si>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</si>
  <si>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</si>
  <si>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</si>
  <si>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</si>
  <si>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</si>
  <si>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</si>
  <si>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</si>
  <si>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</si>
  <si>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</si>
  <si>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</si>
  <si>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</si>
  <si>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</si>
  <si>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</si>
  <si>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</si>
  <si>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</si>
  <si>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</si>
  <si>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</si>
  <si>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</si>
  <si>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</si>
  <si>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</si>
  <si>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</si>
  <si>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</si>
  <si>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</si>
  <si>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</si>
  <si>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</si>
  <si>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</si>
  <si>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</si>
  <si>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</si>
  <si>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</si>
  <si>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</si>
  <si>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</si>
  <si>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</si>
  <si>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</si>
  <si>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</si>
  <si>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</si>
  <si>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</si>
  <si>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</si>
  <si>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</si>
  <si>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</si>
  <si>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</si>
  <si>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</si>
  <si>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</si>
  <si>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</si>
  <si>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</si>
  <si>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</si>
  <si>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</si>
  <si>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</si>
  <si>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</si>
  <si>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</si>
  <si>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</si>
  <si>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</si>
  <si>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</si>
  <si>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</si>
  <si>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</si>
  <si>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</si>
  <si>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</si>
  <si>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</si>
  <si>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</si>
  <si>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</si>
  <si>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</si>
  <si>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</si>
  <si>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</si>
  <si>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</si>
  <si>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</si>
  <si>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</si>
  <si>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</si>
  <si>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</si>
  <si>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</si>
  <si>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</si>
  <si>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</si>
  <si>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</si>
  <si>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</si>
  <si>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</si>
  <si>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</si>
  <si>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</si>
  <si>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</si>
  <si>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</si>
  <si>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</si>
  <si>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</si>
  <si>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</si>
  <si>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</si>
  <si>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</si>
  <si>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</si>
  <si>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</si>
  <si>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</si>
  <si>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</si>
  <si>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</si>
  <si>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</si>
  <si>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</si>
  <si>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</si>
  <si>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</si>
  <si>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</si>
  <si>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</si>
  <si>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</si>
  <si>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</si>
  <si>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</si>
  <si>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</si>
  <si>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</si>
  <si>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</si>
  <si>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</si>
  <si>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</si>
  <si>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</si>
  <si>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</si>
  <si>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</si>
  <si>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</si>
  <si>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</si>
  <si>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</si>
  <si>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</si>
  <si>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</si>
  <si>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</si>
  <si>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</si>
  <si>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</si>
  <si>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</si>
  <si>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</si>
  <si>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</si>
  <si>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</si>
  <si>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</si>
  <si>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</si>
  <si>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</si>
  <si>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</si>
  <si>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</si>
  <si>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</si>
  <si>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</si>
  <si>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</si>
  <si>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</si>
  <si>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</si>
  <si>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</si>
  <si>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</si>
  <si>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</si>
  <si>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</si>
  <si>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</si>
  <si>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</si>
  <si>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</si>
  <si>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</si>
  <si>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</si>
  <si>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</si>
  <si>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</si>
  <si>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</si>
  <si>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</si>
  <si>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</si>
  <si>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</si>
  <si>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</si>
  <si>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</si>
  <si>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</si>
  <si>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</si>
  <si>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</si>
  <si>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</si>
  <si>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</si>
  <si>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</si>
  <si>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</si>
  <si>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</si>
  <si>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</si>
  <si>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</si>
  <si>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</si>
  <si>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</si>
  <si>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</si>
  <si>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</si>
  <si>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</si>
  <si>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</si>
  <si>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</si>
  <si>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</si>
  <si>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</si>
  <si>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</si>
  <si>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</si>
  <si>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</si>
  <si>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</si>
  <si>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</si>
  <si>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</si>
  <si>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</si>
  <si>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</si>
  <si>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</si>
  <si>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</si>
  <si>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</si>
  <si>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</si>
  <si>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</si>
  <si>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</si>
  <si>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</si>
  <si>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</si>
  <si>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</si>
  <si>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</si>
  <si>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</si>
  <si>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</si>
  <si>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</si>
  <si>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</si>
  <si>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</si>
  <si>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</si>
  <si>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</si>
  <si>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</si>
  <si>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</si>
  <si>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</si>
  <si>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</si>
  <si>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</si>
  <si>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</si>
  <si>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</si>
  <si>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</si>
  <si>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</si>
  <si>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</si>
  <si>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</si>
  <si>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</si>
  <si>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</si>
  <si>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</si>
  <si>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</si>
  <si>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</si>
  <si>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</si>
  <si>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</si>
  <si>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</si>
  <si>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</si>
  <si>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</si>
  <si>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</si>
  <si>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</si>
  <si>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</si>
  <si>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</si>
  <si>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</si>
  <si>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</si>
  <si>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</si>
  <si>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</si>
  <si>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</si>
  <si>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</si>
  <si>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</si>
  <si>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</si>
  <si>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</si>
  <si>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</si>
  <si>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</si>
  <si>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</si>
  <si>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</si>
  <si>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</si>
  <si>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</si>
  <si>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</si>
  <si>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</si>
  <si>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</si>
  <si>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</si>
  <si>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</si>
  <si>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</si>
  <si>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</si>
  <si>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</si>
  <si>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</si>
  <si>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</si>
  <si>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</si>
  <si>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</si>
  <si>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</si>
  <si>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</si>
  <si>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</si>
  <si>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</si>
  <si>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</si>
  <si>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</si>
  <si>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</si>
  <si>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</si>
  <si>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</si>
  <si>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</si>
  <si>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</si>
  <si>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</si>
  <si>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</si>
  <si>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</si>
  <si>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</si>
  <si>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</si>
  <si>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</si>
  <si>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</si>
  <si>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</si>
  <si>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</si>
  <si>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</si>
  <si>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</si>
  <si>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</si>
  <si>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</si>
  <si>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</si>
  <si>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</si>
  <si>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</si>
  <si>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</si>
  <si>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</si>
  <si>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</si>
  <si>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</si>
  <si>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</si>
  <si>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</si>
  <si>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</si>
  <si>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</si>
  <si>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</si>
  <si>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</si>
  <si>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</si>
  <si>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</si>
  <si>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</si>
  <si>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</si>
  <si>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</si>
  <si>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</si>
  <si>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</si>
  <si>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</si>
  <si>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</si>
  <si>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</si>
  <si>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</si>
  <si>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</si>
  <si>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</si>
  <si>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</si>
  <si>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</si>
  <si>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</si>
  <si>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</si>
  <si>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</si>
  <si>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</si>
  <si>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</si>
  <si>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</si>
  <si>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</si>
  <si>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</si>
  <si>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</si>
  <si>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</si>
  <si>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</si>
  <si>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</si>
  <si>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</si>
  <si>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</si>
  <si>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</si>
  <si>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</si>
  <si>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</si>
  <si>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</si>
  <si>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</si>
  <si>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</si>
  <si>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</si>
  <si>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</si>
  <si>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</si>
  <si>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</si>
  <si>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</si>
  <si>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</si>
  <si>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</si>
  <si>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</si>
  <si>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</si>
  <si>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</si>
  <si>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</si>
  <si>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</si>
  <si>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</si>
  <si>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</si>
  <si>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</si>
  <si>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</si>
  <si>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</si>
  <si>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</si>
  <si>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</si>
  <si>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</si>
  <si>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</si>
  <si>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</si>
  <si>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</si>
  <si>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</si>
  <si>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</si>
  <si>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</si>
  <si>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</si>
  <si>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</si>
  <si>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</si>
  <si>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</si>
  <si>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</si>
  <si>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</si>
  <si>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</si>
  <si>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</si>
  <si>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</si>
  <si>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</si>
  <si>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</si>
  <si>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</si>
  <si>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</si>
  <si>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</si>
  <si>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</si>
  <si>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</si>
  <si>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</si>
  <si>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</si>
  <si>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</si>
  <si>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</si>
  <si>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</si>
  <si>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</si>
  <si>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</si>
  <si>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</si>
  <si>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</si>
  <si>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</si>
  <si>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</si>
  <si>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</si>
  <si>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</si>
  <si>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</si>
  <si>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</si>
  <si>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</si>
  <si>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</si>
  <si>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</si>
  <si>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</si>
  <si>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</si>
  <si>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</si>
  <si>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</si>
  <si>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</si>
  <si>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</si>
  <si>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</si>
  <si>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</si>
  <si>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</si>
  <si>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</si>
  <si>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</si>
  <si>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</si>
  <si>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</si>
  <si>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</si>
  <si>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</si>
  <si>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</si>
  <si>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</si>
  <si>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</si>
  <si>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</si>
  <si>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</si>
  <si>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</si>
  <si>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</si>
  <si>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</si>
  <si>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</si>
  <si>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</si>
  <si>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</si>
  <si>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</si>
  <si>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</si>
  <si>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</si>
  <si>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</si>
  <si>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</si>
  <si>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</si>
  <si>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</si>
  <si>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</si>
  <si>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</si>
  <si>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</si>
  <si>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</si>
  <si>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</si>
  <si>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</si>
  <si>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</si>
  <si>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</si>
  <si>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</si>
  <si>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</si>
  <si>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</si>
  <si>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</si>
  <si>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</si>
  <si>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</si>
  <si>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</si>
  <si>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</si>
  <si>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</si>
  <si>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</si>
  <si>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</si>
  <si>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</si>
  <si>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</si>
  <si>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</si>
  <si>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</si>
  <si>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</si>
  <si>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</si>
  <si>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</si>
  <si>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</si>
  <si>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</si>
  <si>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</si>
  <si>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</si>
  <si>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</si>
  <si>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</si>
  <si>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</si>
  <si>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</si>
  <si>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</si>
  <si>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</si>
  <si>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</si>
  <si>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</si>
  <si>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</si>
  <si>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</si>
  <si>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</si>
  <si>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</si>
  <si>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</si>
  <si>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</si>
  <si>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</si>
  <si>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</si>
  <si>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</si>
  <si>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</si>
  <si>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</si>
  <si>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</si>
  <si>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</si>
  <si>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</si>
  <si>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</si>
  <si>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</si>
  <si>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</si>
  <si>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</si>
  <si>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</si>
  <si>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</si>
  <si>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</si>
  <si>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</si>
  <si>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</si>
  <si>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</si>
  <si>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</si>
  <si>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</si>
  <si>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</si>
  <si>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</si>
  <si>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</si>
  <si>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</si>
  <si>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</si>
  <si>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</si>
  <si>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</si>
  <si>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</si>
  <si>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</si>
  <si>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</si>
  <si>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</si>
  <si>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</si>
  <si>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</si>
  <si>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</si>
  <si>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</si>
  <si>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</si>
  <si>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</si>
  <si>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</si>
  <si>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</si>
  <si>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</si>
  <si>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</si>
  <si>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</si>
  <si>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</si>
  <si>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</si>
  <si>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</si>
  <si>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</si>
  <si>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</si>
  <si>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</si>
  <si>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</si>
  <si>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</si>
  <si>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</si>
  <si>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</si>
  <si>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</si>
  <si>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</si>
  <si>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</si>
  <si>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</si>
  <si>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</si>
  <si>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</si>
  <si>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</si>
  <si>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</si>
  <si>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</si>
  <si>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</si>
  <si>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</si>
  <si>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</si>
  <si>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</si>
  <si>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</si>
  <si>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</si>
  <si>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</si>
  <si>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</si>
  <si>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</si>
  <si>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</si>
  <si>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</si>
  <si>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</si>
  <si>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</si>
  <si>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</si>
  <si>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</si>
  <si>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</si>
  <si>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</si>
  <si>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</si>
  <si>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</si>
  <si>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</si>
  <si>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</si>
  <si>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</si>
  <si>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</si>
  <si>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</si>
  <si>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</si>
  <si>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</si>
  <si>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</si>
  <si>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</si>
  <si>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</si>
  <si>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</si>
  <si>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</si>
  <si>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</si>
  <si>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</si>
  <si>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</si>
  <si>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</si>
  <si>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</si>
  <si>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</si>
  <si>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</si>
  <si>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</si>
  <si>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</si>
  <si>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</si>
  <si>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</si>
  <si>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</si>
  <si>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</si>
  <si>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</si>
  <si>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</si>
  <si>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</si>
  <si>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</si>
  <si>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</si>
  <si>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</si>
  <si>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</si>
  <si>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</si>
  <si>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</si>
  <si>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</si>
  <si>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</si>
  <si>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</si>
  <si>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</si>
  <si>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</si>
  <si>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</si>
  <si>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</si>
  <si>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</si>
  <si>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</si>
  <si>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</si>
  <si>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</si>
  <si>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</si>
  <si>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</si>
  <si>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</si>
  <si>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</si>
  <si>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</si>
  <si>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</si>
  <si>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</si>
  <si>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</si>
  <si>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</si>
  <si>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</si>
  <si>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</si>
  <si>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</si>
  <si>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</si>
  <si>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</si>
  <si>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</si>
  <si>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</si>
  <si>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</si>
  <si>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</si>
  <si>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</si>
  <si>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</si>
  <si>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</si>
  <si>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</si>
  <si>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</si>
  <si>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</si>
  <si>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</si>
  <si>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</si>
  <si>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</si>
  <si>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</si>
  <si>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</si>
  <si>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</si>
  <si>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</si>
  <si>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</si>
  <si>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</si>
  <si>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</si>
  <si>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</si>
  <si>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</si>
  <si>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</si>
  <si>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</si>
  <si>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</si>
  <si>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</si>
  <si>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</si>
  <si>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</si>
  <si>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</si>
  <si>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</si>
  <si>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</si>
  <si>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</si>
  <si>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</si>
  <si>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</si>
  <si>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</si>
  <si>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</si>
  <si>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</si>
  <si>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</si>
  <si>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</si>
  <si>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</si>
  <si>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</si>
  <si>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</si>
  <si>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</si>
  <si>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</si>
  <si>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</si>
  <si>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</si>
  <si>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</si>
  <si>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</si>
  <si>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</si>
  <si>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</si>
  <si>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</si>
  <si>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</si>
  <si>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</si>
  <si>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</si>
  <si>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</si>
  <si>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</si>
  <si>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</si>
  <si>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</si>
  <si>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</si>
  <si>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</si>
  <si>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</si>
  <si>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</si>
  <si>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</si>
  <si>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</si>
  <si>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</si>
  <si>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</si>
  <si>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</si>
  <si>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</si>
  <si>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</si>
  <si>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</si>
  <si>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</si>
  <si>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</si>
  <si>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</si>
  <si>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</si>
  <si>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</si>
  <si>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</si>
  <si>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</si>
  <si>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</si>
  <si>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</si>
  <si>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</si>
  <si>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</si>
  <si>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</si>
  <si>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</si>
  <si>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</si>
  <si>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</si>
  <si>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</si>
  <si>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</si>
  <si>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</si>
  <si>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</si>
  <si>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</si>
  <si>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</si>
  <si>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</si>
  <si>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</si>
  <si>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</si>
  <si>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</si>
  <si>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</si>
  <si>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</si>
  <si>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</si>
  <si>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</si>
  <si>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</si>
  <si>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</si>
  <si>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</si>
  <si>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</si>
  <si>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</si>
  <si>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</si>
  <si>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</si>
  <si>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</si>
  <si>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</si>
  <si>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</si>
  <si>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</si>
  <si>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</si>
  <si>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</si>
  <si>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</si>
  <si>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</si>
  <si>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</si>
  <si>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</si>
  <si>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</si>
  <si>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</si>
  <si>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</si>
  <si>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</si>
  <si>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</si>
  <si>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</si>
  <si>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</si>
  <si>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</si>
  <si>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</si>
  <si>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</si>
  <si>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</si>
  <si>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</si>
  <si>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</si>
  <si>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</si>
  <si>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</si>
  <si>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</si>
  <si>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</si>
  <si>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</si>
  <si>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</si>
  <si>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</si>
  <si>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</si>
  <si>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</si>
  <si>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</si>
  <si>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</si>
  <si>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</si>
  <si>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</si>
  <si>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</si>
  <si>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</si>
  <si>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</si>
  <si>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</si>
  <si>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</si>
  <si>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</si>
  <si>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</si>
  <si>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</si>
  <si>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</si>
  <si>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</si>
  <si>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</si>
  <si>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</si>
  <si>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</si>
  <si>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</si>
  <si>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</si>
  <si>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</si>
  <si>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</si>
  <si>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</si>
  <si>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</si>
  <si>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</si>
  <si>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</si>
  <si>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</si>
  <si>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</si>
  <si>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</si>
  <si>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</si>
  <si>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</si>
  <si>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</si>
  <si>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</si>
  <si>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</si>
  <si>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</si>
  <si>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</si>
  <si>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</si>
  <si>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</si>
  <si>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</si>
  <si>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</si>
  <si>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</si>
  <si>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</si>
  <si>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</si>
  <si>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</si>
  <si>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</si>
  <si>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</si>
  <si>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</si>
  <si>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</si>
  <si>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</si>
  <si>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</si>
  <si>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</si>
  <si>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</si>
  <si>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</si>
  <si>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</si>
  <si>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</si>
  <si>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</si>
  <si>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</si>
  <si>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</si>
  <si>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</si>
  <si>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</si>
  <si>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</si>
  <si>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</si>
  <si>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</si>
  <si>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</si>
  <si>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</si>
  <si>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</si>
  <si>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</si>
  <si>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</si>
  <si>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</si>
  <si>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</si>
  <si>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</si>
  <si>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</si>
  <si>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</si>
  <si>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</si>
  <si>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</si>
  <si>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</si>
  <si>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</si>
  <si>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</si>
  <si>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</si>
  <si>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</si>
  <si>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</si>
  <si>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</si>
  <si>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</si>
  <si>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</si>
  <si>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</si>
  <si>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</si>
  <si>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</si>
  <si>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</si>
  <si>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</si>
  <si>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</si>
  <si>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</si>
  <si>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</si>
  <si>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</si>
  <si>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</si>
  <si>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</si>
  <si>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</si>
  <si>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</si>
  <si>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</si>
  <si>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</si>
  <si>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</si>
  <si>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</si>
  <si>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</si>
  <si>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</si>
  <si>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</si>
  <si>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</si>
  <si>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</si>
  <si>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</si>
  <si>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</si>
  <si>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</si>
  <si>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</si>
  <si>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</si>
  <si>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</si>
  <si>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</si>
  <si>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</si>
  <si>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</si>
  <si>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</si>
  <si>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</si>
  <si>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</si>
  <si>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</si>
  <si>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</si>
  <si>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</si>
  <si>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</si>
  <si>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</si>
  <si>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</si>
  <si>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</si>
  <si>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</si>
  <si>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</si>
  <si>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</si>
  <si>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</si>
  <si>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</si>
  <si>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</si>
  <si>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</si>
  <si>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</si>
  <si>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</si>
  <si>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</si>
  <si>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</si>
  <si>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</si>
  <si>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</si>
  <si>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</si>
  <si>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</si>
  <si>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</si>
  <si>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</si>
  <si>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</si>
  <si>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</si>
  <si>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</si>
  <si>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</si>
  <si>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</si>
  <si>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</si>
  <si>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</si>
  <si>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</si>
  <si>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</si>
  <si>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</si>
  <si>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</si>
  <si>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</si>
  <si>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</si>
  <si>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</si>
  <si>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</si>
  <si>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</si>
  <si>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</si>
  <si>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</si>
  <si>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</si>
  <si>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</si>
  <si>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</si>
  <si>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</si>
  <si>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</si>
  <si>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</si>
  <si>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</si>
  <si>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</si>
  <si>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</si>
  <si>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</si>
  <si>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</si>
  <si>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</si>
  <si>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</si>
  <si>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</si>
  <si>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</si>
  <si>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</si>
  <si>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</si>
  <si>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</si>
  <si>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</si>
  <si>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</si>
  <si>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</si>
  <si>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</si>
  <si>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</si>
  <si>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</si>
  <si>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</si>
  <si>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</si>
  <si>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</si>
  <si>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</si>
  <si>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</si>
  <si>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</si>
  <si>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</si>
  <si>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</si>
  <si>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</si>
  <si>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</si>
  <si>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</si>
  <si>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</si>
  <si>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</si>
  <si>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</si>
  <si>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</si>
  <si>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</si>
  <si>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</si>
  <si>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</si>
  <si>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</si>
  <si>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</si>
  <si>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</si>
  <si>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</si>
  <si>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</si>
  <si>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</si>
  <si>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</si>
  <si>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</si>
  <si>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</si>
  <si>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</si>
  <si>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</si>
  <si>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</si>
  <si>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</si>
  <si>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</si>
  <si>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</si>
  <si>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</si>
  <si>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</si>
  <si>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</si>
  <si>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</si>
  <si>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</si>
  <si>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</si>
  <si>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</si>
  <si>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</si>
  <si>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</si>
  <si>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</si>
  <si>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</si>
  <si>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</si>
  <si>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</si>
  <si>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</si>
  <si>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</si>
  <si>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</si>
  <si>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</si>
  <si>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</si>
  <si>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</si>
  <si>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</si>
  <si>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</si>
  <si>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</si>
  <si>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</si>
  <si>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</si>
  <si>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</si>
  <si>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</si>
  <si>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</si>
  <si>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</si>
  <si>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</si>
  <si>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</si>
  <si>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</si>
  <si>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</si>
  <si>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</si>
  <si>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</si>
  <si>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</si>
  <si>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</si>
  <si>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</si>
  <si>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</si>
  <si>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</si>
  <si>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</si>
  <si>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</si>
  <si>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</si>
  <si>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</si>
  <si>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</si>
  <si>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</si>
  <si>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</si>
  <si>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</si>
  <si>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</si>
  <si>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</si>
  <si>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</si>
  <si>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</si>
  <si>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</si>
  <si>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</si>
  <si>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</si>
  <si>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</si>
  <si>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</si>
  <si>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</si>
  <si>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</si>
  <si>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</si>
  <si>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</si>
  <si>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</si>
  <si>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</si>
  <si>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</si>
  <si>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</si>
  <si>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</si>
  <si>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</si>
  <si>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</si>
  <si>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</si>
  <si>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</si>
  <si>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</si>
  <si>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</si>
  <si>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</si>
  <si>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</si>
  <si>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</si>
  <si>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</si>
  <si>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</si>
  <si>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</si>
  <si>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</si>
  <si>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</si>
  <si>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</si>
  <si>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</si>
  <si>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</si>
  <si>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</si>
  <si>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</si>
  <si>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</si>
  <si>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</si>
  <si>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</si>
  <si>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</si>
  <si>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</si>
  <si>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</si>
  <si>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</si>
  <si>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</si>
  <si>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</si>
  <si>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</si>
  <si>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</si>
  <si>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</si>
  <si>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</si>
  <si>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</si>
  <si>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</si>
  <si>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</si>
  <si>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</si>
  <si>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</si>
  <si>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</si>
  <si>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</si>
  <si>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</si>
  <si>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</si>
  <si>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</si>
  <si>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</si>
  <si>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</si>
  <si>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</si>
  <si>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</si>
  <si>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</si>
  <si>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faixa negada cco</t>
  </si>
  <si>
    <t>2 Enio e Daniel</t>
  </si>
  <si>
    <t>Aguardando descanso dos maquinistas as 12h</t>
  </si>
  <si>
    <t>Sem opotunidade de faixa CCO</t>
  </si>
  <si>
    <t>Pronto as 8h - após A60 CCO vai verificar</t>
  </si>
  <si>
    <t xml:space="preserve">Intervalo das 13:42h as 15:12h 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</si>
  <si>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</si>
  <si>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</si>
  <si>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</si>
  <si>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</si>
  <si>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faixa negada cco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</si>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</sst>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zoomScaleNormal="100" workbookViewId="0">
      <pane xSplit="6" topLeftCell="G82" activePane="topRight" state="frozen"/>
      <selection pane="topRight" activeCell="N98" sqref="N9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1378</v>
      </c>
      <c r="BK68" s="14" t="s">
        <v>1379</v>
      </c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1</v>
      </c>
      <c r="BI69" s="14"/>
      <c r="BJ69" s="14" t="s">
        <v>1382</v>
      </c>
      <c r="BK69" s="14" t="s">
        <v>1382</v>
      </c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1385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1386</v>
      </c>
      <c r="BK74" s="14" t="s">
        <v>1386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1387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1388</v>
      </c>
      <c r="BK76" s="14" t="s">
        <v>1388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1389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1390</v>
      </c>
      <c r="BK77" s="14" t="s">
        <v>1391</v>
      </c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1392</v>
      </c>
      <c r="BK78" s="14" t="s">
        <v>1392</v>
      </c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1393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1394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1395</v>
      </c>
      <c r="BK79" s="14" t="s">
        <v>1395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1396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/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/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1397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1397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1398</v>
      </c>
      <c r="X86" s="152" t="s">
        <v>969</v>
      </c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10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1399</v>
      </c>
      <c r="X88" s="152" t="s">
        <v>969</v>
      </c>
      <c r="Y88" s="129"/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1400</v>
      </c>
      <c r="X91" s="152" t="s">
        <v>969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1401</v>
      </c>
      <c r="X92" s="152" t="s">
        <v>969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11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/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4.1666666666666664E-2</v>
      </c>
      <c r="Q95" s="71">
        <v>375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 t="s">
        <v>964</v>
      </c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>
      <c r="A96" s="44" t="str">
        <f t="shared" ref="A96" si="12">D96&amp;B96</f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/>
      <c r="M96" s="149"/>
      <c r="N96" s="149"/>
      <c r="O96" s="135"/>
      <c r="P96" s="135"/>
      <c r="Q96" s="71">
        <v>3</v>
      </c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 t="s">
        <v>1367</v>
      </c>
      <c r="W96" s="135" t="s">
        <v>1281</v>
      </c>
      <c r="X96" s="152" t="s">
        <v>969</v>
      </c>
      <c r="Y96" s="129"/>
      <c r="Z96" s="129"/>
      <c r="AA96" s="71">
        <v>1</v>
      </c>
      <c r="AB96" s="59" t="s">
        <v>961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>
        <v>74</v>
      </c>
      <c r="K98" s="151">
        <v>31.5</v>
      </c>
      <c r="L98" s="71">
        <v>226.29599999999999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8" s="135">
        <v>0.45833333333333331</v>
      </c>
      <c r="P98" s="135">
        <v>4.1666666666666664E-2</v>
      </c>
      <c r="Q98" s="71">
        <v>1</v>
      </c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1402</v>
      </c>
      <c r="W98" s="135" t="s">
        <v>1403</v>
      </c>
      <c r="X98" s="152" t="s">
        <v>969</v>
      </c>
      <c r="Y98" s="129"/>
      <c r="Z98" s="129"/>
      <c r="AA98" s="71">
        <v>1</v>
      </c>
      <c r="AB98" s="59" t="s">
        <v>961</v>
      </c>
      <c r="AC98" s="59"/>
      <c r="AD98" s="135">
        <v>0.29166666666666669</v>
      </c>
      <c r="AE98" s="71">
        <v>7684</v>
      </c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TAP-TLG</v>
      </c>
      <c r="AN98" s="175" t="str">
        <f>IF(BS_CONTROLE[[#This Row],[SB]]=0, "-", BS_CONTROLE[[#This Row],[SB]])</f>
        <v>TAPK35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31.5</v>
      </c>
      <c r="AQ98" s="177">
        <f>IF(BS_CONTROLE[[#This Row],[KM - Fim]]=0, "-", BS_CONTROLE[[#This Row],[KM - Fim]])</f>
        <v>226.29599999999999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FErnanda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/>
      <c r="Z101" s="129"/>
      <c r="AA101" s="71">
        <v>1</v>
      </c>
      <c r="AB101" s="59" t="s">
        <v>961</v>
      </c>
      <c r="AC101" s="59"/>
      <c r="AD101" s="135">
        <v>0.29166666666666669</v>
      </c>
      <c r="AE101" s="71">
        <v>6252</v>
      </c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1404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73 BO75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 BN74:BO74" xr:uid="{0374E4CD-E1C2-4373-A381-0828C9AFF6FF}">
      <formula1>IMPCAUSADOR</formula1>
    </dataValidation>
    <dataValidation type="list" allowBlank="1" showInputMessage="1" showErrorMessage="1" sqref="BN6:BN14 BN16:BN54 BN56:BN73 BN75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tabSelected="1"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1405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1406</v>
      </c>
      <c r="E3" s="186" t="s">
        <v>1407</v>
      </c>
      <c r="F3" s="186" t="s">
        <v>1408</v>
      </c>
      <c r="G3" s="186" t="s">
        <v>1409</v>
      </c>
      <c r="H3" s="186" t="s">
        <v>1410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1411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1412</v>
      </c>
      <c r="D10" s="187">
        <v>9049</v>
      </c>
      <c r="E10" s="188">
        <v>46044</v>
      </c>
      <c r="F10" s="187" t="s">
        <v>1413</v>
      </c>
      <c r="G10" s="187" t="s">
        <v>1414</v>
      </c>
      <c r="H10" s="187"/>
    </row>
    <row r="11" spans="3:8">
      <c r="C11" s="187" t="s">
        <v>1412</v>
      </c>
      <c r="D11" s="187">
        <v>9044</v>
      </c>
      <c r="E11" s="188">
        <v>46044</v>
      </c>
      <c r="F11" s="187" t="s">
        <v>1415</v>
      </c>
      <c r="G11" s="187" t="s">
        <v>1416</v>
      </c>
      <c r="H11" s="187"/>
    </row>
    <row r="12" spans="3:8">
      <c r="C12" s="187" t="s">
        <v>1412</v>
      </c>
      <c r="D12" s="187">
        <v>762</v>
      </c>
      <c r="E12" s="188">
        <v>46044</v>
      </c>
      <c r="F12" s="187" t="s">
        <v>1417</v>
      </c>
      <c r="G12" s="187" t="s">
        <v>1416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1418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1419</v>
      </c>
      <c r="C4" s="191" t="s">
        <v>1420</v>
      </c>
      <c r="D4" s="191" t="s">
        <v>1421</v>
      </c>
      <c r="E4" s="191" t="s">
        <v>1422</v>
      </c>
      <c r="F4" s="191" t="s">
        <v>368</v>
      </c>
      <c r="G4" s="191" t="s">
        <v>1423</v>
      </c>
    </row>
    <row r="5" spans="2:7">
      <c r="B5" s="192" t="s">
        <v>1424</v>
      </c>
      <c r="C5" s="192">
        <v>309525</v>
      </c>
      <c r="D5" s="192" t="s">
        <v>1425</v>
      </c>
      <c r="E5" s="192" t="s">
        <v>249</v>
      </c>
      <c r="F5" s="192" t="s">
        <v>1426</v>
      </c>
      <c r="G5" s="193">
        <v>46296</v>
      </c>
    </row>
    <row r="6" spans="2:7">
      <c r="B6" s="192" t="s">
        <v>1427</v>
      </c>
      <c r="C6" s="192">
        <v>257410</v>
      </c>
      <c r="D6" s="192" t="s">
        <v>1428</v>
      </c>
      <c r="E6" s="192" t="s">
        <v>249</v>
      </c>
      <c r="F6" s="192" t="s">
        <v>1426</v>
      </c>
      <c r="G6" s="193"/>
    </row>
    <row r="7" spans="2:7">
      <c r="B7" s="192" t="s">
        <v>1259</v>
      </c>
      <c r="C7" s="192">
        <v>256875</v>
      </c>
      <c r="D7" s="192" t="s">
        <v>1429</v>
      </c>
      <c r="E7" s="192" t="s">
        <v>249</v>
      </c>
      <c r="F7" s="192" t="s">
        <v>1426</v>
      </c>
      <c r="G7" s="193">
        <v>46296</v>
      </c>
    </row>
    <row r="8" spans="2:7">
      <c r="B8" s="192" t="s">
        <v>1430</v>
      </c>
      <c r="C8" s="192">
        <v>257278</v>
      </c>
      <c r="D8" s="192" t="s">
        <v>1431</v>
      </c>
      <c r="E8" s="192" t="s">
        <v>240</v>
      </c>
      <c r="F8" s="192" t="s">
        <v>1432</v>
      </c>
      <c r="G8" s="193">
        <v>46235</v>
      </c>
    </row>
    <row r="9" spans="2:7">
      <c r="B9" s="192" t="s">
        <v>1433</v>
      </c>
      <c r="C9" s="192">
        <v>257033</v>
      </c>
      <c r="D9" s="192" t="s">
        <v>1434</v>
      </c>
      <c r="E9" s="192" t="s">
        <v>240</v>
      </c>
      <c r="F9" s="192" t="s">
        <v>385</v>
      </c>
      <c r="G9" s="192" t="s">
        <v>1435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1436</v>
      </c>
      <c r="C2" s="83" t="s">
        <v>1160</v>
      </c>
      <c r="D2" s="83" t="s">
        <v>1162</v>
      </c>
      <c r="E2" s="83" t="s">
        <v>1437</v>
      </c>
      <c r="F2" s="83" t="s">
        <v>1438</v>
      </c>
      <c r="G2" s="83" t="s">
        <v>1439</v>
      </c>
      <c r="H2" s="83" t="s">
        <v>1440</v>
      </c>
      <c r="I2" s="83" t="s">
        <v>1441</v>
      </c>
      <c r="J2" s="83" t="s">
        <v>1442</v>
      </c>
      <c r="K2" s="109" t="s">
        <v>1443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-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*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*</v>
      </c>
      <c r="G92" s="101" t="str">
        <f>IF(FN_MC!I96="","*",FN_MC!I96)</f>
        <v>*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TAP-TLG</v>
      </c>
      <c r="G94" s="101" t="str">
        <f>IF(FN_MC!I98="","*",FN_MC!I98)</f>
        <v>TVI</v>
      </c>
      <c r="H94" s="101" t="str">
        <f>IF(FN_MC!AB98="","*",FN_MC!AB98)</f>
        <v>FIXO</v>
      </c>
      <c r="I94" s="101" t="str">
        <f>IF(FN_MC!AC98="","*",FN_MC!AC98)</f>
        <v>*</v>
      </c>
      <c r="J94" s="102">
        <f>IF(FN_MC!AA98="","*",FN_MC!AA98)</f>
        <v>1</v>
      </c>
      <c r="K94" s="112">
        <f>IF(FN_MC!AD98="","*",FN_MC!AD98)</f>
        <v>0.29166666666666669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FIXO</v>
      </c>
      <c r="I97" s="101" t="str">
        <f>IF(FN_MC!AC101="","*",FN_MC!AC101)</f>
        <v>*</v>
      </c>
      <c r="J97" s="102">
        <f>IF(FN_MC!AA101="","*",FN_MC!AA101)</f>
        <v>1</v>
      </c>
      <c r="K97" s="112">
        <f>IF(FN_MC!AD101="","*",FN_MC!AD101)</f>
        <v>0.29166666666666669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1444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1445</v>
      </c>
      <c r="B2" s="91" t="s">
        <v>1446</v>
      </c>
      <c r="C2" s="91" t="s">
        <v>7</v>
      </c>
      <c r="D2" s="92" t="s">
        <v>1175</v>
      </c>
      <c r="E2" s="92" t="s">
        <v>368</v>
      </c>
      <c r="F2" s="92" t="s">
        <v>1447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1448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10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-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Contrato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4.1666666666666664E-2</v>
      </c>
      <c r="R95" s="96" t="str">
        <f>IF(FN_MC!Q95="","*",CONCATENATE(FN_MC!Q95," ",FN_MC!R95))</f>
        <v>375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-</v>
      </c>
      <c r="E96" s="96" t="str">
        <f>IF(FN_MC!T96="","*",FN_MC!T96)</f>
        <v>-</v>
      </c>
      <c r="F96" s="96" t="str">
        <f>IF(FN_MC!B96="","*",FN_MC!B96)</f>
        <v>*</v>
      </c>
      <c r="G96" s="96" t="str">
        <f>IF(FN_MC!D96="","*",FN_MC!D96)</f>
        <v>*</v>
      </c>
      <c r="H96" s="96" t="str">
        <f>IF(FN_MC!F96="","*",FN_MC!F96)</f>
        <v>*</v>
      </c>
      <c r="I96" s="96" t="str">
        <f>IF(FN_MC!H96="","*",FN_MC!H96)</f>
        <v>*</v>
      </c>
      <c r="J96" s="96" t="str">
        <f>IF(FN_MC!I96="","*",FN_MC!I96)</f>
        <v>*</v>
      </c>
      <c r="K96" s="96" t="str">
        <f>IF(FN_MC!M96="","*",FN_MC!M96)</f>
        <v>*</v>
      </c>
      <c r="L96" s="196" t="str">
        <f>IF(FN_MC!N96="","*",FN_MC!N96)</f>
        <v>*</v>
      </c>
      <c r="M96" s="97" t="str">
        <f>IF(FN_MC!J96="","*",FN_MC!J96)</f>
        <v>*</v>
      </c>
      <c r="N96" s="183" t="str">
        <f>IF(FN_MC!K96="","*",FN_MC!K96)</f>
        <v>*</v>
      </c>
      <c r="O96" s="183" t="str">
        <f>IF(FN_MC!L96="","*",FN_MC!L96)</f>
        <v>*</v>
      </c>
      <c r="P96" s="107" t="str">
        <f>IF(FN_MC!O96="","*",FN_MC!O96)</f>
        <v>*</v>
      </c>
      <c r="Q96" s="107" t="str">
        <f>IF(FN_MC!P96="","*",FN_MC!P96)</f>
        <v>*</v>
      </c>
      <c r="R96" s="96" t="str">
        <f>IF(FN_MC!Q96="","*",CONCATENATE(FN_MC!Q96," ",FN_MC!R96))</f>
        <v>3 *</v>
      </c>
      <c r="S96" s="96" t="str">
        <f>IF(FN_MC!V96="","*",FN_MC!V96)</f>
        <v>Paulo</v>
      </c>
      <c r="T96" s="96" t="str">
        <f>IF(FN_MC!W96="","*",FN_MC!W96)</f>
        <v>Caminhão de solda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Oportunidade</v>
      </c>
      <c r="C98" s="95" t="str">
        <f>IF(FN_MC!Z98="","*",FN_MC!Z98)</f>
        <v>*</v>
      </c>
      <c r="D98" s="96" t="str">
        <f>IF(FN_MC!S98="","*",FN_MC!S98)</f>
        <v>FERRONORTE</v>
      </c>
      <c r="E98" s="96" t="str">
        <f>IF(FN_MC!T98="","*",FN_MC!T98)</f>
        <v>TMI-TCS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TAP-TLG</v>
      </c>
      <c r="L98" s="196" t="str">
        <f>IF(FN_MC!N98="","*",FN_MC!N98)</f>
        <v>TAPK35</v>
      </c>
      <c r="M98" s="97">
        <f>IF(FN_MC!J98="","*",FN_MC!J98)</f>
        <v>74</v>
      </c>
      <c r="N98" s="183">
        <f>IF(FN_MC!K98="","*",FN_MC!K98)</f>
        <v>31.5</v>
      </c>
      <c r="O98" s="183">
        <f>IF(FN_MC!L98="","*",FN_MC!L98)</f>
        <v>226.29599999999999</v>
      </c>
      <c r="P98" s="107">
        <f>IF(FN_MC!O98="","*",FN_MC!O98)</f>
        <v>0.45833333333333331</v>
      </c>
      <c r="Q98" s="107">
        <f>IF(FN_MC!P98="","*",FN_MC!P98)</f>
        <v>4.1666666666666664E-2</v>
      </c>
      <c r="R98" s="96" t="str">
        <f>IF(FN_MC!Q98="","*",CONCATENATE(FN_MC!Q98," ",FN_MC!R98))</f>
        <v>1 BINÁRIO</v>
      </c>
      <c r="S98" s="96" t="str">
        <f>IF(FN_MC!V98="","*",FN_MC!V98)</f>
        <v>FErnanda</v>
      </c>
      <c r="T98" s="96" t="str">
        <f>IF(FN_MC!W98="","*",FN_MC!W98)</f>
        <v>Inspeção RIV - vma 45 km/h - inspeção nos pátios a 30 km/h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1449</v>
      </c>
      <c r="D5" s="242"/>
      <c r="E5" s="242"/>
      <c r="F5" s="242"/>
      <c r="G5" s="242"/>
      <c r="H5" s="242"/>
      <c r="I5" s="242"/>
      <c r="J5" s="243"/>
      <c r="K5" s="244" t="s">
        <v>1450</v>
      </c>
      <c r="L5" s="245"/>
      <c r="M5" s="245"/>
      <c r="N5" s="245"/>
      <c r="O5" s="246" t="s">
        <v>1451</v>
      </c>
      <c r="P5" s="247"/>
      <c r="Q5" s="248"/>
    </row>
    <row r="6" spans="1:17" s="81" customFormat="1" ht="15.75" customHeight="1">
      <c r="A6" s="75" t="s">
        <v>1447</v>
      </c>
      <c r="B6" s="82" t="s">
        <v>1446</v>
      </c>
      <c r="C6" s="83" t="s">
        <v>1175</v>
      </c>
      <c r="D6" s="84" t="s">
        <v>1176</v>
      </c>
      <c r="E6" s="83" t="s">
        <v>1452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1453</v>
      </c>
      <c r="M6" s="116" t="s">
        <v>29</v>
      </c>
      <c r="N6" s="117" t="s">
        <v>1170</v>
      </c>
      <c r="O6" s="165" t="s">
        <v>1213</v>
      </c>
      <c r="P6" s="128"/>
      <c r="Q6" s="139" t="s">
        <v>1454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faixa negada cco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 xml:space="preserve">Intervalo das 13:42h as 15:12h 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1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faixa negada cco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-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-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Contrato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4.1666666666666664E-2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Oportunidade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*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Oportunidade</v>
      </c>
      <c r="C98" s="87" t="str">
        <f>IF(FN_MC!S98="","*",FN_MC!S98)</f>
        <v>FERRONORTE</v>
      </c>
      <c r="D98" s="87" t="str">
        <f>IF(FN_MC!T98="","*",FN_MC!T98)</f>
        <v>TMI-TCS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TAP-TLG</v>
      </c>
      <c r="H98" s="125">
        <f>IF(FN_MC!K98="","*",FN_MC!K98)</f>
        <v>31.5</v>
      </c>
      <c r="I98" s="110">
        <f>IF(FN_MC!O98="","*",FN_MC!O98)</f>
        <v>0.45833333333333331</v>
      </c>
      <c r="J98" s="110">
        <f>IF(FN_MC!P98="","*",FN_MC!P98)</f>
        <v>4.1666666666666664E-2</v>
      </c>
      <c r="K98" s="118" t="str">
        <f>IF(FN_MC!AK98="","*",FN_MC!AK98)</f>
        <v>TAP</v>
      </c>
      <c r="L98" s="118" t="str">
        <f>IF(FN_MC!AM98="","*",FN_MC!AM98)</f>
        <v>TAP-TLG</v>
      </c>
      <c r="M98" s="118">
        <f>IF(FN_MC!AP98="","*",FN_MC!AP98)</f>
        <v>31.5</v>
      </c>
      <c r="N98" s="118" t="str">
        <f>IF(FN_MC!AM98="","*",FN_MC!AM98)</f>
        <v>TAP-TLG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2026-03-05T17:38:11Z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