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03" documentId="8_{B6337239-1A00-434D-AAD0-422EA1FEB5AE}" xr6:coauthVersionLast="47" xr6:coauthVersionMax="47" xr10:uidLastSave="{70C0CC74-FC3A-4230-BB47-E6C798AEC5D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<sst xmlns="http://schemas.openxmlformats.org/spreadsheetml/2006/main" count="10590" uniqueCount="2084">
  <si>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</si>
  <si>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</si>
  <si>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</si>
  <si>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</si>
  <si>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</si>
  <si>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</si>
  <si>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</si>
  <si>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</si>
  <si>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</si>
  <si>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</si>
  <si>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</si>
  <si>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</si>
  <si>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</si>
  <si>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</si>
  <si>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</si>
  <si>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</si>
  <si>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</si>
  <si>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</si>
  <si>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</si>
  <si>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</si>
  <si>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</si>
  <si>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</si>
  <si>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</si>
  <si>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</si>
  <si>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</si>
  <si>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</si>
  <si>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</si>
  <si>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</si>
  <si>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</si>
  <si>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</si>
  <si>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</si>
  <si>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</si>
  <si>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</si>
  <si>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</si>
  <si>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</si>
  <si>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</si>
  <si>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</si>
  <si>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</si>
  <si>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</si>
  <si>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</si>
  <si>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</si>
  <si>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</si>
  <si>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</si>
  <si>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</si>
  <si>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</si>
  <si>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</si>
  <si>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</si>
  <si>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</si>
  <si>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</si>
  <si>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</si>
  <si>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</si>
  <si>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</si>
  <si>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</si>
  <si>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</si>
  <si>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</si>
  <si>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</si>
  <si>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</si>
  <si>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</si>
  <si>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</si>
  <si>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</si>
  <si>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</si>
  <si>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</si>
  <si>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</si>
  <si>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</si>
  <si>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</si>
  <si>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</si>
  <si>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</si>
  <si>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</si>
  <si>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</si>
  <si>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</si>
  <si>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</si>
  <si>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</si>
  <si>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</si>
  <si>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</si>
  <si>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</si>
  <si>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</si>
  <si>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</si>
  <si>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</si>
  <si>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</si>
  <si>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</si>
  <si>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</si>
  <si>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</si>
  <si>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</si>
  <si>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</si>
  <si>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</si>
  <si>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</si>
  <si>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</si>
  <si>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</si>
  <si>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</si>
  <si>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</si>
  <si>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</si>
  <si>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</si>
  <si>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</si>
  <si>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</si>
  <si>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</si>
  <si>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</si>
  <si>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</si>
  <si>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</si>
  <si>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</si>
  <si>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</si>
  <si>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</si>
  <si>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</si>
  <si>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</si>
  <si>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</si>
  <si>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</si>
  <si>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</si>
  <si>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</si>
  <si>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</si>
  <si>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</si>
  <si>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</si>
  <si>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</si>
  <si>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</si>
  <si>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</si>
  <si>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</si>
  <si>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</si>
  <si>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</si>
  <si>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</si>
  <si>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</si>
  <si>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</si>
  <si>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</si>
  <si>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</si>
  <si>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</si>
  <si>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</si>
  <si>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</si>
  <si>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</si>
  <si>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</si>
  <si>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</si>
  <si>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</si>
  <si>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</si>
  <si>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</si>
  <si>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</si>
  <si>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</si>
  <si>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</si>
  <si>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</si>
  <si>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</si>
  <si>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</si>
  <si>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</si>
  <si>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</si>
  <si>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</si>
  <si>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</si>
  <si>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</si>
  <si>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</si>
  <si>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</si>
  <si>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</si>
  <si>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</si>
  <si>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</si>
  <si>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</si>
  <si>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</si>
  <si>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</si>
  <si>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</si>
  <si>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</si>
  <si>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</si>
  <si>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</si>
  <si>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</si>
  <si>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</si>
  <si>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</si>
  <si>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</si>
  <si>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</si>
  <si>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</si>
  <si>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</si>
  <si>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</si>
  <si>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</si>
  <si>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</si>
  <si>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</si>
  <si>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</si>
  <si>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</si>
  <si>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</si>
  <si>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</si>
  <si>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</si>
  <si>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</si>
  <si>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</si>
  <si>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</si>
  <si>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</si>
  <si>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</si>
  <si>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</si>
  <si>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</si>
  <si>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</si>
  <si>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</si>
  <si>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</si>
  <si>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</si>
  <si>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</si>
  <si>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</si>
  <si>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</si>
  <si>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</si>
  <si>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</si>
  <si>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</si>
  <si>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</si>
  <si>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</si>
  <si>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</si>
  <si>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</si>
  <si>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</si>
  <si>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</si>
  <si>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</si>
  <si>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</si>
  <si>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</si>
  <si>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</si>
  <si>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</si>
  <si>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</si>
  <si>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</si>
  <si>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</si>
  <si>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</si>
  <si>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</si>
  <si>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</si>
  <si>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</si>
  <si>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</si>
  <si>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</si>
  <si>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</si>
  <si>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</si>
  <si>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</si>
  <si>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</si>
  <si>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</si>
  <si>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</si>
  <si>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</si>
  <si>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</si>
  <si>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</si>
  <si>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</si>
  <si>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</si>
  <si>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</si>
  <si>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</si>
  <si>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</si>
  <si>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</si>
  <si>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</si>
  <si>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</si>
  <si>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</si>
  <si>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</si>
  <si>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</si>
  <si>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</si>
  <si>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</si>
  <si>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</si>
  <si>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</si>
  <si>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</si>
  <si>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</si>
  <si>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</si>
  <si>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</si>
  <si>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</si>
  <si>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</si>
  <si>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</si>
  <si>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</si>
  <si>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</si>
  <si>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</si>
  <si>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</si>
  <si>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</si>
  <si>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</si>
  <si>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</si>
  <si>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</si>
  <si>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</si>
  <si>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</si>
  <si>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</si>
  <si>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</si>
  <si>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</si>
  <si>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</si>
  <si>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</si>
  <si>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</si>
  <si>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</si>
  <si>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</si>
  <si>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</si>
  <si>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</si>
  <si>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</si>
  <si>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</si>
  <si>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</si>
  <si>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</si>
  <si>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</si>
  <si>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</si>
  <si>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</si>
  <si>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</si>
  <si>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</si>
  <si>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</si>
  <si>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</si>
  <si>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</si>
  <si>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</si>
  <si>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</si>
  <si>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</si>
  <si>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</si>
  <si>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</si>
  <si>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</si>
  <si>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</si>
  <si>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</si>
  <si>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</si>
  <si>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</si>
  <si>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</si>
  <si>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</si>
  <si>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</si>
  <si>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</si>
  <si>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</si>
  <si>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</si>
  <si>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</si>
  <si>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</si>
  <si>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</si>
  <si>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</si>
  <si>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</si>
  <si>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</si>
  <si>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</si>
  <si>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</si>
  <si>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</si>
  <si>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</si>
  <si>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</si>
  <si>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</si>
  <si>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</si>
  <si>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</si>
  <si>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</si>
  <si>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</si>
  <si>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</si>
  <si>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</si>
  <si>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</si>
  <si>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</si>
  <si>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</si>
  <si>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</si>
  <si>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</si>
  <si>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</si>
  <si>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</si>
  <si>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</si>
  <si>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</si>
  <si>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</si>
  <si>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</si>
  <si>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</si>
  <si>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</si>
  <si>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</si>
  <si>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</si>
  <si>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</si>
  <si>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</si>
  <si>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</si>
  <si>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</si>
  <si>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</si>
  <si>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</si>
  <si>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</si>
  <si>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</si>
  <si>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</si>
  <si>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</si>
  <si>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</si>
  <si>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</si>
  <si>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</si>
  <si>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</si>
  <si>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</si>
  <si>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</si>
  <si>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</si>
  <si>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</si>
  <si>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</si>
  <si>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</si>
  <si>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</si>
  <si>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</si>
  <si>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</si>
  <si>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</si>
  <si>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</si>
  <si>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</si>
  <si>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</si>
  <si>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</si>
  <si>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</si>
  <si>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</si>
  <si>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</si>
  <si>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</si>
  <si>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</si>
  <si>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</si>
  <si>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</si>
  <si>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</si>
  <si>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</si>
  <si>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</si>
  <si>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</si>
  <si>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</si>
  <si>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</si>
  <si>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</si>
  <si>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</si>
  <si>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</si>
  <si>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</si>
  <si>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</si>
  <si>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</si>
  <si>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</si>
  <si>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</si>
  <si>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</si>
  <si>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</si>
  <si>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</si>
  <si>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</si>
  <si>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</si>
  <si>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</si>
  <si>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</si>
  <si>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</si>
  <si>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</si>
  <si>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</si>
  <si>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</si>
  <si>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</si>
  <si>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</si>
  <si>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</si>
  <si>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</si>
  <si>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</si>
  <si>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</si>
  <si>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</si>
  <si>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</si>
  <si>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</si>
  <si>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</si>
  <si>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</si>
  <si>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</si>
  <si>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</si>
  <si>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</si>
  <si>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</si>
  <si>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</si>
  <si>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</si>
  <si>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</si>
  <si>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</si>
  <si>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</si>
  <si>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</si>
  <si>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</si>
  <si>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</si>
  <si>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</si>
  <si>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</si>
  <si>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</si>
  <si>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</si>
  <si>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</si>
  <si>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</si>
  <si>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</si>
  <si>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</si>
  <si>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</si>
  <si>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</si>
  <si>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</si>
  <si>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</si>
  <si>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</si>
  <si>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</si>
  <si>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</si>
  <si>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</si>
  <si>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</si>
  <si>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</si>
  <si>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</si>
  <si>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</si>
  <si>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</si>
  <si>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</si>
  <si>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</si>
  <si>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</si>
  <si>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</si>
  <si>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</si>
  <si>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</si>
  <si>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</si>
  <si>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</si>
  <si>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</si>
  <si>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</si>
  <si>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</si>
  <si>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</si>
  <si>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</si>
  <si>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</si>
  <si>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</si>
  <si>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</si>
  <si>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</si>
  <si>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</si>
  <si>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</si>
  <si>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</si>
  <si>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</si>
  <si>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</si>
  <si>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</si>
  <si>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</si>
  <si>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</si>
  <si>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</si>
  <si>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</si>
  <si>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</si>
  <si>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</si>
  <si>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</si>
  <si>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</si>
  <si>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</si>
  <si>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</si>
  <si>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</si>
  <si>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</si>
  <si>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</si>
  <si>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</si>
  <si>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</si>
  <si>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</si>
  <si>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</si>
  <si>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</si>
  <si>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</si>
  <si>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</si>
  <si>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</si>
  <si>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</si>
  <si>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</si>
  <si>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</si>
  <si>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</si>
  <si>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</si>
  <si>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</si>
  <si>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</si>
  <si>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</si>
  <si>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</si>
  <si>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</si>
  <si>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</si>
  <si>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</si>
  <si>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</si>
  <si>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</si>
  <si>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</si>
  <si>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</si>
  <si>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</si>
  <si>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</si>
  <si>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</si>
  <si>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</si>
  <si>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</si>
  <si>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</si>
  <si>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</si>
  <si>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</si>
  <si>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</si>
  <si>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</si>
  <si>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</si>
  <si>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</si>
  <si>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</si>
  <si>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</si>
  <si>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</si>
  <si>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</si>
  <si>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</si>
  <si>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</si>
  <si>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</si>
  <si>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</si>
  <si>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</si>
  <si>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</si>
  <si>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</si>
  <si>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</si>
  <si>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</si>
  <si>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</si>
  <si>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</si>
  <si>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</si>
  <si>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</si>
  <si>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</si>
  <si>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</si>
  <si>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</si>
  <si>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</si>
  <si>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</si>
  <si>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</si>
  <si>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</si>
  <si>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</si>
  <si>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</si>
  <si>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</si>
  <si>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</si>
  <si>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</si>
  <si>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</si>
  <si>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</si>
  <si>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</si>
  <si>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</si>
  <si>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</si>
  <si>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</si>
  <si>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</si>
  <si>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</si>
  <si>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</si>
  <si>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</si>
  <si>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</si>
  <si>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</si>
  <si>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</si>
  <si>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</si>
  <si>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</si>
  <si>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</si>
  <si>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</si>
  <si>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</si>
  <si>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</si>
  <si>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</si>
  <si>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</si>
  <si>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</si>
  <si>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</si>
  <si>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</si>
  <si>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</si>
  <si>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</si>
  <si>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</si>
  <si>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</si>
  <si>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</si>
  <si>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</si>
  <si>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</si>
  <si>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</si>
  <si>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</si>
  <si>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</si>
  <si>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</si>
  <si>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</si>
  <si>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</si>
  <si>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</si>
  <si>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</si>
  <si>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</si>
  <si>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</si>
  <si>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</si>
  <si>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</si>
  <si>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</si>
  <si>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</si>
  <si>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</si>
  <si>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</si>
  <si>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</si>
  <si>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</si>
  <si>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</si>
  <si>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</si>
  <si>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</si>
  <si>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</si>
  <si>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</si>
  <si>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</si>
  <si>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</si>
  <si>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</si>
  <si>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</si>
  <si>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</si>
  <si>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</si>
  <si>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</si>
  <si>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</si>
  <si>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</si>
  <si>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</si>
  <si>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</si>
  <si>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</si>
  <si>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</si>
  <si>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</si>
  <si>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</si>
  <si>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</si>
  <si>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</si>
  <si>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</si>
  <si>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</si>
  <si>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</si>
  <si>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</si>
  <si>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</si>
  <si>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</si>
  <si>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</si>
  <si>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</si>
  <si>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</si>
  <si>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</si>
  <si>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</si>
  <si>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</si>
  <si>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</si>
  <si>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</si>
  <si>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</si>
  <si>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</si>
  <si>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</si>
  <si>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</si>
  <si>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</si>
  <si>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</si>
  <si>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</si>
  <si>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</si>
  <si>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</si>
  <si>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</si>
  <si>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</si>
  <si>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</si>
  <si>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</si>
  <si>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</si>
  <si>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</si>
  <si>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</si>
  <si>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</si>
  <si>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</si>
  <si>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</si>
  <si>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</si>
  <si>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</si>
  <si>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</si>
  <si>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</si>
  <si>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</si>
  <si>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</si>
  <si>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</si>
  <si>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</si>
  <si>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</si>
  <si>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</si>
  <si>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</si>
  <si>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</si>
  <si>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</si>
  <si>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</si>
  <si>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</si>
  <si>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</si>
  <si>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</si>
  <si>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</si>
  <si>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</si>
  <si>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</si>
  <si>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</si>
  <si>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</si>
  <si>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</si>
  <si>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</si>
  <si>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</si>
  <si>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</si>
  <si>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</si>
  <si>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</si>
  <si>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</si>
  <si>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</si>
  <si>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</si>
  <si>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</si>
  <si>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</si>
  <si>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</si>
  <si>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</si>
  <si>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</si>
  <si>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</si>
  <si>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</si>
  <si>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</si>
  <si>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</si>
  <si>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</si>
  <si>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</si>
  <si>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</si>
  <si>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</si>
  <si>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</si>
  <si>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</si>
  <si>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</si>
  <si>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</si>
  <si>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</si>
  <si>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</si>
  <si>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</si>
  <si>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</si>
  <si>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</si>
  <si>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</si>
  <si>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</si>
  <si>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</si>
  <si>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</si>
  <si>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</si>
  <si>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</si>
  <si>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</si>
  <si>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</si>
  <si>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</si>
  <si>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</si>
  <si>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</si>
  <si>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</si>
  <si>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</si>
  <si>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</si>
  <si>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</si>
  <si>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</si>
  <si>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</si>
  <si>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</si>
  <si>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</si>
  <si>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</si>
  <si>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</si>
  <si>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</si>
  <si>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</si>
  <si>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</si>
  <si>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</si>
  <si>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</si>
  <si>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</si>
  <si>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</si>
  <si>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</si>
  <si>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</si>
  <si>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</si>
  <si>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</si>
  <si>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</si>
  <si>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</si>
  <si>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</si>
  <si>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</si>
  <si>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</si>
  <si>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</si>
  <si>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</si>
  <si>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</si>
  <si>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</si>
  <si>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</si>
  <si>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</si>
  <si>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</si>
  <si>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</si>
  <si>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</si>
  <si>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</si>
  <si>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</si>
  <si>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</si>
  <si>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</si>
  <si>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</si>
  <si>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</si>
  <si>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</si>
  <si>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</si>
  <si>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</si>
  <si>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</si>
  <si>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</si>
  <si>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</si>
  <si>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</si>
  <si>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</si>
  <si>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</si>
  <si>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</si>
  <si>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</si>
  <si>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</si>
  <si>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</si>
  <si>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</si>
  <si>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</si>
  <si>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</si>
  <si>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</si>
  <si>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</si>
  <si>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</si>
  <si>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</si>
  <si>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</si>
  <si>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</si>
  <si>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</si>
  <si>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</si>
  <si>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</si>
  <si>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</si>
  <si>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</si>
  <si>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</si>
  <si>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</si>
  <si>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</si>
  <si>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</si>
  <si>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</si>
  <si>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</si>
  <si>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</si>
  <si>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</si>
  <si>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</si>
  <si>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</si>
  <si>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</si>
  <si>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</si>
  <si>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</si>
  <si>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</si>
  <si>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</si>
  <si>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</si>
  <si>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</si>
  <si>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</si>
  <si>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</si>
  <si>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</si>
  <si>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</si>
  <si>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</si>
  <si>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</si>
  <si>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</si>
  <si>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</si>
  <si>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</si>
  <si>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</si>
  <si>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</si>
  <si>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</si>
  <si>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</si>
  <si>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</si>
  <si>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</si>
  <si>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</si>
  <si>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</si>
  <si>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</si>
  <si>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</si>
  <si>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</si>
  <si>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</si>
  <si>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</si>
  <si>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</si>
  <si>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</si>
  <si>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</si>
  <si>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</si>
  <si>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</si>
  <si>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</si>
  <si>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</si>
  <si>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</si>
  <si>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</si>
  <si>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</si>
  <si>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</si>
  <si>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</si>
  <si>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</si>
  <si>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</si>
  <si>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</si>
  <si>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</si>
  <si>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</si>
  <si>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</si>
  <si>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</si>
  <si>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</si>
  <si>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</si>
  <si>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</si>
  <si>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</si>
  <si>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</si>
  <si>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</si>
  <si>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</si>
  <si>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</si>
  <si>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</si>
  <si>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</si>
  <si>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</si>
  <si>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</si>
  <si>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</si>
  <si>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</si>
  <si>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</si>
  <si>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</si>
  <si>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</si>
  <si>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</si>
  <si>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</si>
  <si>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</si>
  <si>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</si>
  <si>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</si>
  <si>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</si>
  <si>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</si>
  <si>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</si>
  <si>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</si>
  <si>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</si>
  <si>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</si>
  <si>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</si>
  <si>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</si>
  <si>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</si>
  <si>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</si>
  <si>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</si>
  <si>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</si>
  <si>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</si>
  <si>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</si>
  <si>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</si>
  <si>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</si>
  <si>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</si>
  <si>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</si>
  <si>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</si>
  <si>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</si>
  <si>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</si>
  <si>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</si>
  <si>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</si>
  <si>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</si>
  <si>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</si>
  <si>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</si>
  <si>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</si>
  <si>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</si>
  <si>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</si>
  <si>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</si>
  <si>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</si>
  <si>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</si>
  <si>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</si>
  <si>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</si>
  <si>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</si>
  <si>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</si>
  <si>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</si>
  <si>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</si>
  <si>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</si>
  <si>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</si>
  <si>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</si>
  <si>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</si>
  <si>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</si>
  <si>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</si>
  <si>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</si>
  <si>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</si>
  <si>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</si>
  <si>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</si>
  <si>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</si>
  <si>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</si>
  <si>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</si>
  <si>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</si>
  <si>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</si>
  <si>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</si>
  <si>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</si>
  <si>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</si>
  <si>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</si>
  <si>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</si>
  <si>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</si>
  <si>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</si>
  <si>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</si>
  <si>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</si>
  <si>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</si>
  <si>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</si>
  <si>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</si>
  <si>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</si>
  <si>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</si>
  <si>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</si>
  <si>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</si>
  <si>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</si>
  <si>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</si>
  <si>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</si>
  <si>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</si>
  <si>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</si>
  <si>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</si>
  <si>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</si>
  <si>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</si>
  <si>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</si>
  <si>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</si>
  <si>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</si>
  <si>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</si>
  <si>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</si>
  <si>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</si>
  <si>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</si>
  <si>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</si>
  <si>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</si>
  <si>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</si>
  <si>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</si>
  <si>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</si>
  <si>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</si>
  <si>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</si>
  <si>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</si>
  <si>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</si>
  <si>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</si>
  <si>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</si>
  <si>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</si>
  <si>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</si>
  <si>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</si>
  <si>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</si>
  <si>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</si>
  <si>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</si>
  <si>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</si>
  <si>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</si>
  <si>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</si>
  <si>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</si>
  <si>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</si>
  <si>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</si>
  <si>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</si>
  <si>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</si>
  <si>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</si>
  <si>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</si>
  <si>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</si>
  <si>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</si>
  <si>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</si>
  <si>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</si>
  <si>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</si>
  <si>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</si>
  <si>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</si>
  <si>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</si>
  <si>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</si>
  <si>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</si>
  <si>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</si>
  <si>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</si>
  <si>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</si>
  <si>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</si>
  <si>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</si>
  <si>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</si>
  <si>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</si>
  <si>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</si>
  <si>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</si>
  <si>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</si>
  <si>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</si>
  <si>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</si>
  <si>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</si>
  <si>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</si>
  <si>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</si>
  <si>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</si>
  <si>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</si>
  <si>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</si>
  <si>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</si>
  <si>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</si>
  <si>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</si>
  <si>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</si>
  <si>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</si>
  <si>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</si>
  <si>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</si>
  <si>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</si>
  <si>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</si>
  <si>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</si>
  <si>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</si>
  <si>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</si>
  <si>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</si>
  <si>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</si>
  <si>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</si>
  <si>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</si>
  <si>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</si>
  <si>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</si>
  <si>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</si>
  <si>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</si>
  <si>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</si>
  <si>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</si>
  <si>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</si>
  <si>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</si>
  <si>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</si>
  <si>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</si>
  <si>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</si>
  <si>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</si>
  <si>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</si>
  <si>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</si>
  <si>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</si>
  <si>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</si>
  <si>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</si>
  <si>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</si>
  <si>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</si>
  <si>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</si>
  <si>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</si>
  <si>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</si>
  <si>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</si>
  <si>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</si>
  <si>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</si>
  <si>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</si>
  <si>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</si>
  <si>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</si>
  <si>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</si>
  <si>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</si>
  <si>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</si>
  <si>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</si>
  <si>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</si>
  <si>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</si>
  <si>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</si>
  <si>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</si>
  <si>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</si>
  <si>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</si>
  <si>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</si>
  <si>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</si>
  <si>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</si>
  <si>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</si>
  <si>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</si>
  <si>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</si>
  <si>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</si>
  <si>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</si>
  <si>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</si>
  <si>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</si>
  <si>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</si>
  <si>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</si>
  <si>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</si>
  <si>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</si>
  <si>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</si>
  <si>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</si>
  <si>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</si>
  <si>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</si>
  <si>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</si>
  <si>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</si>
  <si>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</si>
  <si>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</si>
  <si>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</si>
  <si>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</si>
  <si>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</si>
  <si>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</si>
  <si>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</si>
  <si>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</si>
  <si>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</si>
  <si>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</si>
  <si>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</si>
  <si>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</si>
  <si>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</si>
  <si>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</si>
  <si>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</si>
  <si>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</si>
  <si>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</si>
  <si>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</si>
  <si>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</si>
  <si>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</si>
  <si>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</si>
  <si>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</si>
  <si>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</si>
  <si>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</si>
  <si>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</si>
  <si>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</si>
  <si>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</si>
  <si>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</si>
  <si>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</si>
  <si>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</si>
  <si>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</si>
  <si>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</si>
  <si>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</si>
  <si>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</si>
  <si>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</si>
  <si>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</si>
  <si>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</si>
  <si>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</si>
  <si>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</si>
  <si>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</si>
  <si>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</si>
  <si>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</si>
  <si>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</si>
  <si>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</si>
  <si>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</si>
  <si>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</si>
  <si>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</si>
  <si>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</si>
  <si>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</si>
  <si>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</si>
  <si>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</si>
  <si>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</si>
  <si>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</si>
  <si>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</si>
  <si>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</si>
  <si>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</si>
  <si>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</si>
  <si>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</si>
  <si>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</si>
  <si>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</si>
  <si>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</si>
  <si>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</si>
  <si>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</si>
  <si>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</si>
  <si>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</si>
  <si>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</si>
  <si>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</si>
  <si>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</si>
  <si>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</si>
  <si>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</si>
  <si>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</si>
  <si>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</si>
  <si>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</si>
  <si>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</si>
  <si>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</si>
  <si>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</si>
  <si>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</si>
  <si>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</si>
  <si>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</si>
  <si>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</si>
  <si>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</si>
  <si>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</si>
  <si>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</si>
  <si>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</si>
  <si>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</si>
  <si>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</si>
  <si>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</si>
  <si>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</si>
  <si>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</si>
  <si>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</si>
  <si>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</si>
  <si>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</si>
  <si>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</si>
  <si>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</si>
  <si>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</si>
  <si>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</si>
  <si>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</si>
  <si>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</si>
  <si>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</si>
  <si>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</si>
  <si>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</si>
  <si>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</si>
  <si>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</si>
  <si>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</si>
  <si>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</si>
  <si>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</si>
  <si>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</si>
  <si>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</si>
  <si>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</si>
  <si>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</si>
  <si>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</si>
  <si>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</si>
  <si>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</si>
  <si>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</si>
  <si>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</si>
  <si>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</si>
  <si>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</si>
  <si>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</si>
  <si>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</si>
  <si>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</si>
  <si>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</si>
  <si>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</si>
  <si>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</si>
  <si>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</si>
  <si>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</si>
  <si>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</si>
  <si>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</si>
  <si>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</si>
  <si>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</si>
  <si>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</si>
  <si>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</si>
  <si>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</si>
  <si>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</si>
  <si>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</si>
  <si>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</si>
  <si>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</si>
  <si>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</si>
  <si>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</si>
  <si>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</si>
  <si>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</si>
  <si>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</si>
  <si>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</si>
  <si>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</si>
  <si>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</si>
  <si>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</si>
  <si>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</si>
  <si>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</si>
  <si>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</si>
  <si>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</si>
  <si>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</si>
  <si>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</si>
  <si>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</si>
  <si>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</si>
  <si>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</si>
  <si>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</si>
  <si>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</si>
  <si>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</si>
  <si>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</si>
  <si>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</si>
  <si>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</si>
  <si>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</si>
  <si>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</si>
  <si>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</si>
  <si>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</si>
  <si>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</si>
  <si>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</si>
  <si>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</si>
  <si>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</si>
  <si>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</si>
  <si>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</si>
  <si>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</si>
  <si>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</si>
  <si>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</si>
  <si>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</si>
  <si>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</si>
  <si>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</si>
  <si>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</si>
  <si>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</si>
  <si>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</si>
  <si>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</si>
  <si>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</si>
  <si>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</si>
  <si>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</si>
  <si>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</si>
  <si>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</si>
  <si>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</si>
  <si>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</si>
  <si>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</si>
  <si>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</si>
  <si>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</si>
  <si>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</si>
  <si>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</si>
  <si>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</si>
  <si>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</si>
  <si>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</si>
  <si>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</si>
  <si>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</si>
  <si>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</si>
  <si>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</si>
  <si>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</si>
  <si>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</si>
  <si>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</si>
  <si>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</si>
  <si>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</si>
  <si>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</si>
  <si>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</si>
  <si>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</si>
  <si>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</si>
  <si>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</si>
  <si>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</si>
  <si>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</si>
  <si>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</si>
  <si>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</si>
  <si>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</si>
  <si>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</si>
  <si>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</si>
  <si>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</si>
  <si>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</si>
  <si>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</si>
  <si>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</si>
  <si>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</si>
  <si>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</si>
  <si>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</si>
  <si>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</si>
  <si>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</si>
  <si>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</si>
  <si>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</si>
  <si>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</si>
  <si>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</si>
  <si>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</si>
  <si>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</si>
  <si>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</si>
  <si>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</si>
  <si>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</si>
  <si>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</si>
  <si>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</si>
  <si>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</si>
  <si>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</si>
  <si>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</si>
  <si>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</si>
  <si>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</si>
  <si>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</si>
  <si>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</si>
  <si>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</si>
  <si>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</si>
  <si>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</si>
  <si>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</si>
  <si>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</si>
  <si>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</si>
  <si>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</si>
  <si>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</si>
  <si>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</si>
  <si>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</si>
  <si>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</si>
  <si>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</si>
  <si>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</si>
  <si>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</si>
  <si>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</si>
  <si>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</si>
  <si>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</si>
  <si>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</si>
  <si>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</si>
  <si>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</si>
  <si>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</si>
  <si>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</si>
  <si>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</si>
  <si>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</si>
  <si>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</si>
  <si>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</si>
  <si>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</si>
  <si>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</si>
  <si>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</si>
  <si>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</si>
  <si>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</si>
  <si>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</si>
  <si>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</si>
  <si>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</si>
  <si>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</si>
  <si>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</si>
  <si>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</si>
  <si>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</si>
  <si>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</si>
  <si>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</si>
  <si>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</si>
  <si>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</si>
  <si>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</si>
  <si>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</si>
  <si>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</si>
  <si>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</si>
  <si>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</si>
  <si>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</si>
  <si>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</si>
  <si>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</si>
  <si>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</si>
  <si>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</si>
  <si>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</si>
  <si>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</si>
  <si>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</si>
  <si>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</si>
  <si>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</si>
  <si>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</si>
  <si>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</si>
  <si>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</si>
  <si>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</si>
  <si>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</si>
  <si>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</si>
  <si>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</si>
  <si>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</si>
  <si>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</si>
  <si>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</si>
  <si>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</si>
  <si>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</si>
  <si>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</si>
  <si>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</si>
  <si>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</si>
  <si>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</si>
  <si>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</si>
  <si>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</si>
  <si>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</si>
  <si>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</si>
  <si>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</si>
  <si>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</si>
  <si>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</si>
  <si>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</si>
  <si>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</si>
  <si>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</si>
  <si>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</si>
  <si>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</si>
  <si>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</si>
  <si>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</si>
  <si>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</si>
  <si>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</si>
  <si>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</si>
  <si>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</si>
  <si>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</si>
  <si>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</si>
  <si>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</si>
  <si>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</si>
  <si>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</si>
  <si>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</si>
  <si>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</si>
  <si>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</si>
  <si>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</si>
  <si>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</si>
  <si>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</si>
  <si>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</si>
  <si>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</si>
  <si>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</si>
  <si>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</si>
  <si>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</si>
  <si>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</si>
  <si>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</si>
  <si>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</si>
  <si>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</si>
  <si>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</si>
  <si>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</si>
  <si>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</si>
  <si>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</si>
  <si>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</si>
  <si>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</si>
  <si>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</si>
  <si>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</si>
  <si>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</si>
  <si>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</si>
  <si>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</si>
  <si>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</si>
  <si>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</si>
  <si>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</si>
  <si>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</si>
  <si>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</si>
  <si>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</si>
  <si>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</si>
  <si>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</si>
  <si>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</si>
  <si>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</si>
  <si>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</si>
  <si>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</si>
  <si>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</si>
  <si>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</si>
  <si>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</si>
  <si>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</si>
  <si>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</si>
  <si>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</si>
  <si>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</si>
  <si>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</si>
  <si>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</si>
  <si>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</si>
  <si>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</si>
  <si>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</si>
  <si>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</si>
  <si>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</si>
  <si>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</si>
  <si>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</si>
  <si>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</si>
  <si>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</si>
  <si>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</si>
  <si>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</si>
  <si>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</si>
  <si>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</si>
  <si>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</si>
  <si>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</si>
  <si>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</si>
  <si>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</si>
  <si>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</si>
  <si>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</si>
  <si>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</si>
  <si>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</si>
  <si>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</si>
  <si>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</si>
  <si>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</si>
  <si>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</si>
  <si>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</si>
  <si>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</si>
  <si>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</si>
  <si>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</si>
  <si>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</si>
  <si>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</si>
  <si>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</si>
  <si>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</si>
  <si>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</si>
  <si>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</si>
  <si>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</si>
  <si>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</si>
  <si>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</si>
  <si>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</si>
  <si>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</si>
  <si>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</si>
  <si>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</si>
  <si>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</si>
  <si>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</si>
  <si>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</si>
  <si>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</si>
  <si>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</si>
  <si>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</si>
  <si>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</si>
  <si>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</si>
  <si>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</si>
  <si>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</si>
  <si>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</si>
  <si>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</si>
  <si>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</si>
  <si>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</si>
  <si>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</si>
  <si>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</si>
  <si>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</si>
  <si>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</si>
  <si>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</si>
  <si>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</si>
  <si>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</si>
  <si>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</si>
  <si>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</si>
  <si>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</si>
  <si>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</si>
  <si>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</si>
  <si>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</si>
  <si>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</si>
  <si>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</si>
  <si>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</si>
  <si>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</si>
  <si>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</si>
  <si>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</si>
  <si>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</si>
  <si>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</si>
  <si>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</si>
  <si>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</si>
  <si>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</si>
  <si>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</si>
  <si>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</si>
  <si>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</si>
  <si>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</si>
  <si>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</si>
  <si>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</si>
  <si>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</si>
  <si>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</si>
  <si>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</si>
  <si>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</si>
  <si>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</si>
  <si>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</si>
  <si>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</si>
  <si>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</si>
  <si>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</si>
  <si>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</si>
  <si>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</si>
  <si>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</si>
  <si>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</si>
  <si>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</si>
  <si>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</si>
  <si>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</si>
  <si>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</si>
  <si>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</si>
  <si>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</si>
  <si>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</si>
  <si>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</si>
  <si>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</si>
  <si>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</si>
  <si>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</si>
  <si>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</si>
  <si>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</si>
  <si>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</si>
  <si>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</si>
  <si>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</si>
  <si>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</si>
  <si>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</si>
  <si>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</si>
  <si>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</si>
  <si>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</si>
  <si>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</si>
  <si>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</si>
  <si>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</si>
  <si>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</si>
  <si>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</si>
  <si>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</si>
  <si>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</si>
  <si>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</si>
  <si>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</si>
  <si>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</si>
  <si>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</si>
  <si>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</si>
  <si>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</si>
  <si>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</si>
  <si>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</si>
  <si>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</si>
  <si>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</si>
  <si>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</si>
  <si>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</si>
  <si>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</si>
  <si>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</si>
  <si>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</si>
  <si>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</si>
  <si>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</si>
  <si>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</si>
  <si>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</si>
  <si>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</si>
  <si>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</si>
  <si>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</si>
  <si>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</si>
  <si>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</si>
  <si>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</si>
  <si>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</si>
  <si>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</si>
  <si>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</si>
  <si>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</si>
  <si>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</si>
  <si>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</si>
  <si>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</si>
  <si>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</si>
  <si>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</si>
  <si>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</si>
  <si>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</si>
  <si>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</si>
  <si>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</si>
  <si>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</si>
  <si>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</si>
  <si>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</si>
  <si>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</si>
  <si>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</si>
  <si>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</si>
  <si>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</si>
  <si>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</si>
  <si>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</si>
  <si>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</si>
  <si>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</si>
  <si>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</si>
  <si>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</si>
  <si>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</si>
  <si>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</si>
  <si>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</si>
  <si>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</si>
  <si>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</si>
  <si>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</si>
  <si>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</si>
  <si>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</si>
  <si>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</si>
  <si>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</si>
  <si>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</si>
  <si>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</si>
  <si>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</si>
  <si>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</si>
  <si>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</si>
  <si>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</si>
  <si>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</si>
  <si>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</si>
  <si>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</si>
  <si>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</si>
  <si>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</si>
  <si>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</si>
  <si>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</si>
  <si>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</si>
  <si>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</si>
  <si>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</si>
  <si>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</si>
  <si>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</si>
  <si>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</si>
  <si>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</si>
  <si>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</si>
  <si>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</si>
  <si>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</si>
  <si>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</si>
  <si>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</si>
  <si>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</si>
  <si>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</si>
  <si>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</si>
  <si>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</si>
  <si>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</si>
  <si>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</si>
  <si>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</si>
  <si>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</si>
  <si>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</si>
  <si>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</si>
  <si>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</si>
  <si>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</si>
  <si>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</si>
  <si>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</si>
  <si>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</si>
  <si>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</si>
  <si>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</si>
  <si>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</si>
  <si>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</si>
  <si>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</si>
  <si>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</si>
  <si>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</si>
  <si>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</si>
  <si>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</si>
  <si>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</si>
  <si>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</si>
  <si>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</si>
  <si>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</si>
  <si>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</si>
  <si>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</si>
  <si>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</si>
  <si>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</si>
  <si>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</si>
  <si>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</si>
  <si>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</si>
  <si>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</si>
  <si>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</si>
  <si>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</si>
  <si>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</si>
  <si>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</si>
  <si>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</si>
  <si>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</si>
  <si>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</si>
  <si>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</si>
  <si>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</si>
  <si>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</si>
  <si>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</si>
  <si>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</si>
  <si>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</si>
  <si>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</si>
  <si>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</si>
  <si>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</si>
  <si>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</si>
  <si>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</si>
  <si>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</si>
  <si>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</si>
  <si>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</si>
  <si>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</si>
  <si>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</si>
  <si>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</si>
  <si>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</si>
  <si>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</si>
  <si>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</si>
  <si>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</si>
  <si>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</si>
  <si>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</si>
  <si>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</si>
  <si>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</si>
  <si>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</si>
  <si>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</si>
  <si>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</si>
  <si>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</si>
  <si>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</si>
  <si>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</si>
  <si>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</si>
  <si>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</si>
  <si>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</si>
  <si>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</si>
  <si>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</si>
  <si>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</si>
  <si>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</si>
  <si>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</si>
  <si>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</si>
  <si>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</si>
  <si>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</si>
  <si>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</si>
  <si>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</si>
  <si>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</si>
  <si>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</si>
  <si>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</si>
  <si>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</si>
  <si>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</si>
  <si>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</si>
  <si>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</si>
  <si>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</si>
  <si>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</si>
  <si>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</si>
  <si>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</si>
  <si>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</si>
  <si>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</si>
  <si>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</si>
  <si>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</si>
  <si>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</si>
  <si>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</si>
  <si>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</si>
  <si>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</si>
  <si>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</si>
  <si>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</si>
  <si>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</si>
  <si>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</si>
  <si>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</si>
  <si>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</si>
  <si>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</si>
  <si>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</si>
  <si>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</si>
  <si>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</si>
  <si>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</si>
  <si>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</si>
  <si>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</si>
  <si>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</si>
  <si>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</si>
  <si>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</si>
  <si>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</si>
  <si>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</si>
  <si>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</si>
  <si>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</si>
  <si>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</si>
  <si>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</si>
  <si>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</si>
  <si>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</si>
  <si>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</si>
  <si>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</si>
  <si>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</si>
  <si>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</si>
  <si>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</si>
  <si>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</si>
  <si>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</si>
  <si>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</si>
  <si>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</si>
  <si>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</si>
  <si>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</si>
  <si>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</si>
  <si>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</si>
  <si>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</si>
  <si>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</si>
  <si>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</si>
  <si>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</si>
  <si>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</si>
  <si>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</si>
  <si>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</si>
  <si>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</si>
  <si>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</si>
  <si>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</si>
  <si>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</si>
  <si>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</si>
  <si>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</si>
  <si>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</si>
  <si>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</si>
  <si>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</si>
  <si>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</si>
  <si>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</si>
  <si>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</si>
  <si>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</si>
  <si>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</si>
  <si>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</si>
  <si>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</si>
  <si>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</si>
  <si>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</si>
  <si>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</si>
  <si>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</si>
  <si>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</si>
  <si>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</si>
  <si>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</si>
  <si>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</si>
  <si>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</si>
  <si>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</si>
  <si>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</si>
  <si>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</si>
  <si>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</si>
  <si>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</si>
  <si>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</si>
  <si>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</si>
  <si>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</si>
  <si>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</si>
  <si>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</si>
  <si>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</si>
  <si>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</si>
  <si>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</si>
  <si>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</si>
  <si>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</si>
  <si>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</si>
  <si>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</si>
  <si>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</si>
  <si>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</si>
  <si>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</si>
  <si>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</si>
  <si>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</si>
  <si>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</si>
  <si>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</si>
  <si>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</si>
  <si>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</si>
  <si>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</si>
  <si>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</si>
  <si>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</si>
  <si>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</si>
  <si>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</si>
  <si>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</si>
  <si>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</si>
  <si>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</si>
  <si>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</si>
  <si>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</si>
  <si>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</si>
  <si>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</si>
  <si>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</si>
  <si>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</si>
  <si>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</si>
  <si>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</si>
  <si>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</si>
  <si>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</si>
  <si>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</si>
  <si>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</si>
  <si>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</si>
  <si>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</si>
  <si>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</si>
  <si>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</si>
  <si>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</si>
  <si>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</si>
  <si>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</si>
  <si>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</si>
  <si>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</si>
  <si>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</si>
  <si>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</si>
  <si>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</si>
  <si>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</si>
  <si>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</si>
  <si>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</si>
  <si>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</si>
  <si>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</si>
  <si>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</si>
  <si>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</si>
  <si>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</si>
  <si>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</si>
  <si>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</si>
  <si>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</si>
  <si>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</si>
  <si>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</si>
  <si>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</si>
  <si>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</si>
  <si>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</si>
  <si>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</si>
  <si>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</si>
  <si>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</si>
  <si>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</si>
  <si>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</si>
  <si>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</si>
  <si>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</si>
  <si>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</si>
  <si>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</si>
  <si>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</si>
  <si>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</si>
  <si>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</si>
  <si>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</si>
  <si>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</si>
  <si>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</si>
  <si>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</si>
  <si>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</si>
  <si>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</si>
  <si>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</si>
  <si>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</si>
  <si>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</si>
  <si>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</si>
  <si>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</si>
  <si>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</si>
  <si>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</si>
  <si>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</si>
  <si>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</si>
  <si>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</si>
  <si>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</si>
  <si>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</si>
  <si>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</si>
  <si>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</si>
  <si>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</si>
  <si>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</si>
  <si>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</si>
  <si>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</si>
  <si>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</si>
  <si>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</si>
  <si>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</si>
  <si>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</si>
  <si>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</si>
  <si>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</si>
  <si>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</si>
  <si>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</si>
  <si>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</si>
  <si>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</si>
  <si>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</si>
  <si>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</si>
  <si>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</si>
  <si>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</si>
  <si>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</si>
  <si>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</si>
  <si>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</si>
  <si>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</si>
  <si>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</si>
  <si>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</si>
  <si>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</si>
  <si>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</si>
  <si>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</si>
  <si>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</si>
  <si>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</si>
  <si>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</si>
  <si>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</si>
  <si>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</si>
  <si>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</si>
  <si>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</si>
  <si>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</si>
  <si>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</si>
  <si>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</si>
  <si>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</si>
  <si>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</si>
  <si>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</si>
  <si>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</si>
  <si>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</si>
  <si>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</si>
  <si>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</si>
  <si>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</si>
  <si>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</si>
  <si>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</si>
  <si>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</si>
  <si>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</si>
  <si>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</si>
  <si>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</si>
  <si>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</si>
  <si>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</si>
  <si>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</si>
  <si>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</si>
  <si>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</si>
  <si>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</si>
  <si>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</si>
  <si>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</si>
  <si>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</si>
  <si>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</si>
  <si>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</si>
  <si>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</si>
  <si>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</si>
  <si>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</si>
  <si>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</si>
  <si>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</si>
  <si>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</si>
  <si>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</si>
  <si>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</si>
  <si>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</si>
  <si>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</si>
  <si>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</si>
  <si>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</si>
  <si>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</si>
  <si>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</si>
  <si>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</si>
  <si>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</si>
  <si>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</si>
  <si>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</si>
  <si>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</si>
  <si>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</si>
  <si>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</si>
  <si>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</si>
  <si>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</si>
  <si>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</si>
  <si>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</si>
  <si>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</si>
  <si>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</si>
  <si>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</si>
  <si>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</si>
  <si>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</si>
  <si>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</si>
  <si>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</si>
  <si>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</si>
  <si>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</si>
  <si>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</si>
  <si>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</si>
  <si>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</si>
  <si>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</si>
  <si>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</si>
  <si>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</si>
  <si>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</si>
  <si>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</si>
  <si>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</si>
  <si>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</si>
  <si>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</si>
  <si>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</si>
  <si>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</si>
  <si>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</si>
  <si>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</si>
  <si>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</si>
  <si>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</si>
  <si>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</si>
  <si>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</si>
  <si>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</si>
  <si>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</si>
  <si>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</si>
  <si>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</si>
  <si>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</si>
  <si>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</si>
  <si>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</si>
  <si>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</si>
  <si>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</si>
  <si>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</si>
  <si>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</si>
  <si>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</si>
  <si>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</si>
  <si>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</si>
  <si>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</si>
  <si>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</si>
  <si>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Carregamento de pedra em TAG</t>
  </si>
  <si>
    <t xml:space="preserve">Execução de solda - 16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</si>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</sst>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H1" activePane="topRight" state="frozen"/>
      <selection pane="topRight" activeCell="P388" sqref="P38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TEP</v>
      </c>
      <c r="AN387" s="278" t="str">
        <f>IF(BS_CONTROLE[[#This Row],[SB]]=0, "-", BS_CONTROLE[[#This Row],[SB]])</f>
        <v>TEP1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2063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2064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/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/>
      <c r="AS393" s="38"/>
      <c r="AT393" s="38"/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Produção e Intervalo</v>
      </c>
      <c r="BR393" s="18">
        <f t="shared" si="62"/>
        <v>0</v>
      </c>
      <c r="BS393" s="18">
        <f t="shared" si="63"/>
        <v>0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406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C1" workbookViewId="0">
      <selection activeCell="F3018" sqref="F301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2065</v>
      </c>
      <c r="W1" s="366"/>
      <c r="X1" s="366"/>
      <c r="Y1" s="104"/>
    </row>
    <row r="2" spans="1:25" s="100" customFormat="1" ht="11.25" customHeight="1">
      <c r="A2" s="105" t="s">
        <v>2066</v>
      </c>
      <c r="B2" s="105" t="s">
        <v>2067</v>
      </c>
      <c r="C2" s="105" t="s">
        <v>603</v>
      </c>
      <c r="D2" s="106" t="s">
        <v>1167</v>
      </c>
      <c r="E2" s="106" t="s">
        <v>1168</v>
      </c>
      <c r="F2" s="106" t="s">
        <v>2068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2069</v>
      </c>
      <c r="U2" s="108" t="s">
        <v>1170</v>
      </c>
      <c r="V2" s="103">
        <f ca="1">TODAY()-1</f>
        <v>45988</v>
      </c>
      <c r="W2" s="103">
        <f ca="1">V2-1</f>
        <v>45987</v>
      </c>
      <c r="X2" s="103">
        <f ca="1">W2-1</f>
        <v>45986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561</v>
      </c>
      <c r="X24" s="112">
        <f ca="1">_xlfn.XLOOKUP(G24&amp;$X$2,BS_CONTROLE[CHAVE],BS_CONTROLE[Quantidade_11],"-")</f>
        <v>1421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1920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561</v>
      </c>
      <c r="X43" s="112">
        <f ca="1">_xlfn.XLOOKUP(G43&amp;$X$2,BS_CONTROLE[CHAVE],BS_CONTROLE[Quantidade_11],"-")</f>
        <v>1421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1920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561</v>
      </c>
      <c r="X63" s="112">
        <f ca="1">_xlfn.XLOOKUP(G63&amp;$X$2,BS_CONTROLE[CHAVE],BS_CONTROLE[Quantidade_11],"-")</f>
        <v>1421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300</v>
      </c>
      <c r="X68" s="112">
        <f ca="1">_xlfn.XLOOKUP(G68&amp;$X$2,BS_CONTROLE[CHAVE],BS_CONTROLE[Quantidade_11],"-")</f>
        <v>600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1920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561</v>
      </c>
      <c r="X81" s="112">
        <f ca="1">_xlfn.XLOOKUP(G81&amp;$X$2,BS_CONTROLE[CHAVE],BS_CONTROLE[Quantidade_11],"-")</f>
        <v>1421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300</v>
      </c>
      <c r="X84" s="112">
        <f ca="1">_xlfn.XLOOKUP(G84&amp;$X$2,BS_CONTROLE[CHAVE],BS_CONTROLE[Quantidade_11],"-")</f>
        <v>600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1920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561</v>
      </c>
      <c r="X99" s="112">
        <f ca="1">_xlfn.XLOOKUP(G99&amp;$X$2,BS_CONTROLE[CHAVE],BS_CONTROLE[Quantidade_11],"-")</f>
        <v>1421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220</v>
      </c>
      <c r="X100" s="112">
        <f ca="1">_xlfn.XLOOKUP(G100&amp;$X$2,BS_CONTROLE[CHAVE],BS_CONTROLE[Quantidade_11],"-")</f>
        <v>3210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300</v>
      </c>
      <c r="X102" s="112">
        <f ca="1">_xlfn.XLOOKUP(G102&amp;$X$2,BS_CONTROLE[CHAVE],BS_CONTROLE[Quantidade_11],"-")</f>
        <v>600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1920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1920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111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1920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561</v>
      </c>
      <c r="X134" s="112">
        <f ca="1">_xlfn.XLOOKUP(G134&amp;$X$2,BS_CONTROLE[CHAVE],BS_CONTROLE[Quantidade_11],"-")</f>
        <v>1421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111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1920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561</v>
      </c>
      <c r="X146" s="112">
        <f ca="1">_xlfn.XLOOKUP(G146&amp;$X$2,BS_CONTROLE[CHAVE],BS_CONTROLE[Quantidade_11],"-")</f>
        <v>1421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220</v>
      </c>
      <c r="X147" s="112">
        <f ca="1">_xlfn.XLOOKUP(G147&amp;$X$2,BS_CONTROLE[CHAVE],BS_CONTROLE[Quantidade_11],"-")</f>
        <v>3210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561</v>
      </c>
      <c r="X159" s="112">
        <f ca="1">_xlfn.XLOOKUP(G159&amp;$X$2,BS_CONTROLE[CHAVE],BS_CONTROLE[Quantidade_11],"-")</f>
        <v>1421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220</v>
      </c>
      <c r="X161" s="112">
        <f ca="1">_xlfn.XLOOKUP(G161&amp;$X$2,BS_CONTROLE[CHAVE],BS_CONTROLE[Quantidade_11],"-")</f>
        <v>3210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561</v>
      </c>
      <c r="X174" s="112">
        <f ca="1">_xlfn.XLOOKUP(G174&amp;$X$2,BS_CONTROLE[CHAVE],BS_CONTROLE[Quantidade_11],"-")</f>
        <v>1421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111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2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561</v>
      </c>
      <c r="X189" s="112">
        <f ca="1">_xlfn.XLOOKUP(G189&amp;$X$2,BS_CONTROLE[CHAVE],BS_CONTROLE[Quantidade_11],"-")</f>
        <v>1421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220</v>
      </c>
      <c r="X191" s="112">
        <f ca="1">_xlfn.XLOOKUP(G191&amp;$X$2,BS_CONTROLE[CHAVE],BS_CONTROLE[Quantidade_11],"-")</f>
        <v>3210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312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111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1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1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220</v>
      </c>
      <c r="X202" s="112">
        <f ca="1">_xlfn.XLOOKUP(G202&amp;$X$2,BS_CONTROLE[CHAVE],BS_CONTROLE[Quantidade_11],"-")</f>
        <v>3210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220</v>
      </c>
      <c r="X205" s="112">
        <f ca="1">_xlfn.XLOOKUP(G205&amp;$X$2,BS_CONTROLE[CHAVE],BS_CONTROLE[Quantidade_11],"-")</f>
        <v>3210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111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561</v>
      </c>
      <c r="X213" s="112">
        <f ca="1">_xlfn.XLOOKUP(G213&amp;$X$2,BS_CONTROLE[CHAVE],BS_CONTROLE[Quantidade_11],"-")</f>
        <v>1421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220</v>
      </c>
      <c r="X214" s="112">
        <f ca="1">_xlfn.XLOOKUP(G214&amp;$X$2,BS_CONTROLE[CHAVE],BS_CONTROLE[Quantidade_11],"-")</f>
        <v>3210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300</v>
      </c>
      <c r="X216" s="112">
        <f ca="1">_xlfn.XLOOKUP(G216&amp;$X$2,BS_CONTROLE[CHAVE],BS_CONTROLE[Quantidade_11],"-")</f>
        <v>600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1920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561</v>
      </c>
      <c r="X227" s="112">
        <f ca="1">_xlfn.XLOOKUP(G227&amp;$X$2,BS_CONTROLE[CHAVE],BS_CONTROLE[Quantidade_11],"-")</f>
        <v>1421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220</v>
      </c>
      <c r="X228" s="112">
        <f ca="1">_xlfn.XLOOKUP(G228&amp;$X$2,BS_CONTROLE[CHAVE],BS_CONTROLE[Quantidade_11],"-")</f>
        <v>3210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312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111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1920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111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220</v>
      </c>
      <c r="X244" s="112">
        <f ca="1">_xlfn.XLOOKUP(G244&amp;$X$2,BS_CONTROLE[CHAVE],BS_CONTROLE[Quantidade_11],"-")</f>
        <v>3210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312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111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1920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220</v>
      </c>
      <c r="X264" s="112">
        <f ca="1">_xlfn.XLOOKUP(G264&amp;$X$2,BS_CONTROLE[CHAVE],BS_CONTROLE[Quantidade_11],"-")</f>
        <v>3210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1920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561</v>
      </c>
      <c r="X281" s="112">
        <f ca="1">_xlfn.XLOOKUP(G281&amp;$X$2,BS_CONTROLE[CHAVE],BS_CONTROLE[Quantidade_11],"-")</f>
        <v>1421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220</v>
      </c>
      <c r="X283" s="112">
        <f ca="1">_xlfn.XLOOKUP(G283&amp;$X$2,BS_CONTROLE[CHAVE],BS_CONTROLE[Quantidade_11],"-")</f>
        <v>3210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1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40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105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1920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561</v>
      </c>
      <c r="X296" s="112">
        <f ca="1">_xlfn.XLOOKUP(G296&amp;$X$2,BS_CONTROLE[CHAVE],BS_CONTROLE[Quantidade_11],"-")</f>
        <v>1421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220</v>
      </c>
      <c r="X298" s="112">
        <f ca="1">_xlfn.XLOOKUP(G298&amp;$X$2,BS_CONTROLE[CHAVE],BS_CONTROLE[Quantidade_11],"-")</f>
        <v>3210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1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2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3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3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1920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220</v>
      </c>
      <c r="X308" s="112">
        <f ca="1">_xlfn.XLOOKUP(G308&amp;$X$2,BS_CONTROLE[CHAVE],BS_CONTROLE[Quantidade_11],"-")</f>
        <v>3210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1920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111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220</v>
      </c>
      <c r="X315" s="112">
        <f ca="1">_xlfn.XLOOKUP(G315&amp;$X$2,BS_CONTROLE[CHAVE],BS_CONTROLE[Quantidade_11],"-")</f>
        <v>3210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1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2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3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40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105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2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1920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300</v>
      </c>
      <c r="X329" s="112">
        <f ca="1">_xlfn.XLOOKUP(G329&amp;$X$2,BS_CONTROLE[CHAVE],BS_CONTROLE[Quantidade_11],"-")</f>
        <v>600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561</v>
      </c>
      <c r="X331" s="112">
        <f ca="1">_xlfn.XLOOKUP(G331&amp;$X$2,BS_CONTROLE[CHAVE],BS_CONTROLE[Quantidade_11],"-")</f>
        <v>1421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220</v>
      </c>
      <c r="X332" s="112">
        <f ca="1">_xlfn.XLOOKUP(G332&amp;$X$2,BS_CONTROLE[CHAVE],BS_CONTROLE[Quantidade_11],"-")</f>
        <v>3210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312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111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3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40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105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>
        <f ca="1">_xlfn.XLOOKUP(G340&amp;$X$2,BS_CONTROLE[CHAVE],BS_CONTROLE[Quantidade_11],"-")</f>
        <v>2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2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2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300</v>
      </c>
      <c r="X346" s="112">
        <f ca="1">_xlfn.XLOOKUP(G346&amp;$X$2,BS_CONTROLE[CHAVE],BS_CONTROLE[Quantidade_11],"-")</f>
        <v>600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111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561</v>
      </c>
      <c r="X349" s="112">
        <f ca="1">_xlfn.XLOOKUP(G349&amp;$X$2,BS_CONTROLE[CHAVE],BS_CONTROLE[Quantidade_11],"-")</f>
        <v>1421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220</v>
      </c>
      <c r="X350" s="112">
        <f ca="1">_xlfn.XLOOKUP(G350&amp;$X$2,BS_CONTROLE[CHAVE],BS_CONTROLE[Quantidade_11],"-")</f>
        <v>3210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312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3</v>
      </c>
      <c r="W354" s="112">
        <f ca="1">_xlfn.XLOOKUP(G354&amp;$W$2,BS_CONTROLE[CHAVE],BS_CONTROLE[Quantidade_11],"-")</f>
        <v>5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300</v>
      </c>
      <c r="X359" s="112">
        <f ca="1">_xlfn.XLOOKUP(G359&amp;$X$2,BS_CONTROLE[CHAVE],BS_CONTROLE[Quantidade_11],"-")</f>
        <v>600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220</v>
      </c>
      <c r="X361" s="112">
        <f ca="1">_xlfn.XLOOKUP(G361&amp;$X$2,BS_CONTROLE[CHAVE],BS_CONTROLE[Quantidade_11],"-")</f>
        <v>3210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312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2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3</v>
      </c>
      <c r="W365" s="112">
        <f ca="1">_xlfn.XLOOKUP(G365&amp;$W$2,BS_CONTROLE[CHAVE],BS_CONTROLE[Quantidade_11],"-")</f>
        <v>5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>
        <f ca="1">_xlfn.XLOOKUP(G366&amp;$V$2,BS_CONTROLE[CHAVE],BS_CONTROLE[Quantidade_11],"-")</f>
        <v>1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40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105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111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2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300</v>
      </c>
      <c r="X374" s="112">
        <f ca="1">_xlfn.XLOOKUP(G374&amp;$X$2,BS_CONTROLE[CHAVE],BS_CONTROLE[Quantidade_11],"-")</f>
        <v>600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561</v>
      </c>
      <c r="X376" s="112">
        <f ca="1">_xlfn.XLOOKUP(G376&amp;$X$2,BS_CONTROLE[CHAVE],BS_CONTROLE[Quantidade_11],"-")</f>
        <v>1421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220</v>
      </c>
      <c r="X377" s="112">
        <f ca="1">_xlfn.XLOOKUP(G377&amp;$X$2,BS_CONTROLE[CHAVE],BS_CONTROLE[Quantidade_11],"-")</f>
        <v>3210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312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2</v>
      </c>
      <c r="W379" s="112">
        <f ca="1">_xlfn.XLOOKUP(G379&amp;$W$2,BS_CONTROLE[CHAVE],BS_CONTROLE[Quantidade_11],"-")</f>
        <v>1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1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0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 t="str">
        <f ca="1">_xlfn.XLOOKUP(G386&amp;$V$2,BS_CONTROLE[CHAVE],BS_CONTROLE[Quantidade_11],"-")</f>
        <v>-</v>
      </c>
      <c r="W386" s="112">
        <f ca="1">_xlfn.XLOOKUP(G386&amp;$W$2,BS_CONTROLE[CHAVE],BS_CONTROLE[Quantidade_11],"-")</f>
        <v>220</v>
      </c>
      <c r="X386" s="112">
        <f ca="1">_xlfn.XLOOKUP(G386&amp;$X$2,BS_CONTROLE[CHAVE],BS_CONTROLE[Quantidade_11],"-")</f>
        <v>3210</v>
      </c>
    </row>
    <row r="387" spans="1:24" s="113" customFormat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1</v>
      </c>
    </row>
    <row r="388" spans="1:24" s="113" customFormat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312</v>
      </c>
    </row>
    <row r="389" spans="1:24" s="113" customFormat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2</v>
      </c>
      <c r="W389" s="112">
        <f ca="1">_xlfn.XLOOKUP(G389&amp;$W$2,BS_CONTROLE[CHAVE],BS_CONTROLE[Quantidade_11],"-")</f>
        <v>1</v>
      </c>
      <c r="X389" s="112">
        <f ca="1">_xlfn.XLOOKUP(G389&amp;$X$2,BS_CONTROLE[CHAVE],BS_CONTROLE[Quantidade_11],"-")</f>
        <v>2</v>
      </c>
    </row>
    <row r="390" spans="1:24" s="113" customFormat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220</v>
      </c>
      <c r="X395" s="112">
        <f ca="1">_xlfn.XLOOKUP(G395&amp;$X$2,BS_CONTROLE[CHAVE],BS_CONTROLE[Quantidade_11],"-")</f>
        <v>3210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9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2070</v>
      </c>
      <c r="D5" s="368"/>
      <c r="E5" s="368"/>
      <c r="F5" s="368"/>
      <c r="G5" s="368"/>
      <c r="H5" s="368"/>
      <c r="I5" s="368"/>
      <c r="J5" s="369"/>
      <c r="K5" s="370" t="s">
        <v>2071</v>
      </c>
      <c r="L5" s="371"/>
      <c r="M5" s="371"/>
      <c r="N5" s="371"/>
      <c r="O5" s="372" t="s">
        <v>2072</v>
      </c>
      <c r="P5" s="373"/>
      <c r="Q5" s="374"/>
    </row>
    <row r="6" spans="1:17" s="93" customFormat="1" ht="15.75" customHeight="1">
      <c r="A6" s="87" t="s">
        <v>2068</v>
      </c>
      <c r="B6" s="94" t="s">
        <v>2067</v>
      </c>
      <c r="C6" s="95" t="s">
        <v>1167</v>
      </c>
      <c r="D6" s="96" t="s">
        <v>1168</v>
      </c>
      <c r="E6" s="95" t="s">
        <v>2073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2074</v>
      </c>
      <c r="M6" s="139" t="s">
        <v>626</v>
      </c>
      <c r="N6" s="140" t="s">
        <v>1162</v>
      </c>
      <c r="O6" s="246" t="s">
        <v>1205</v>
      </c>
      <c r="P6" s="157"/>
      <c r="Q6" s="193" t="s">
        <v>2075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</v>
      </c>
      <c r="M377" s="141">
        <f>IF(FN_MC!AP387="","*",FN_MC!AP387)</f>
        <v>565</v>
      </c>
      <c r="N377" s="141" t="str">
        <f>IF(FN_MC!AM387="","*",FN_MC!AM387)</f>
        <v>TEP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2076</v>
      </c>
      <c r="C2" s="95" t="s">
        <v>1152</v>
      </c>
      <c r="D2" s="95" t="s">
        <v>1154</v>
      </c>
      <c r="E2" s="95" t="s">
        <v>2077</v>
      </c>
      <c r="F2" s="95" t="s">
        <v>2078</v>
      </c>
      <c r="G2" s="95" t="s">
        <v>2079</v>
      </c>
      <c r="H2" s="95" t="s">
        <v>2080</v>
      </c>
      <c r="I2" s="95" t="s">
        <v>2081</v>
      </c>
      <c r="J2" s="95" t="s">
        <v>2082</v>
      </c>
      <c r="K2" s="131" t="s">
        <v>2083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2025-11-28T20:35:06Z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