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316" documentId="8_{B6337239-1A00-434D-AAD0-422EA1FEB5AE}" xr6:coauthVersionLast="47" xr6:coauthVersionMax="47" xr10:uidLastSave="{D416A9E1-029F-4692-91CF-5B0E615E02B9}"/>
  <bookViews>
    <workbookView xWindow="-120" yWindow="-120" windowWidth="20730" windowHeight="11040" firstSheet="3" activeTab="4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/>
  <c r="BE56" i="1"/>
  <c r="BF56" i="1"/>
  <c r="BR56" i="1"/>
  <c r="BS56" i="1"/>
  <c r="C57" i="1"/>
  <c r="G57" i="1"/>
  <c r="R57" i="1"/>
  <c r="S57" i="1" a="1"/>
  <c r="S57" i="1"/>
  <c r="T57" i="1" a="1"/>
  <c r="T57" i="1"/>
  <c r="U57" i="1"/>
  <c r="AI57" i="1"/>
  <c r="AJ57" i="1"/>
  <c r="AK57" i="1"/>
  <c r="AL57" i="1"/>
  <c r="AM57" i="1"/>
  <c r="AN57" i="1"/>
  <c r="AO57" i="1"/>
  <c r="AP57" i="1"/>
  <c r="AQ57" i="1"/>
  <c r="AY57" i="1"/>
  <c r="BB57" i="1"/>
  <c r="BC57" i="1" a="1"/>
  <c r="BC57" i="1"/>
  <c r="BD57" i="1" a="1"/>
  <c r="BD57" i="1"/>
  <c r="BE57" i="1"/>
  <c r="BF57" i="1"/>
  <c r="BR57" i="1"/>
  <c r="BS57" i="1"/>
  <c r="C58" i="1"/>
  <c r="G58" i="1"/>
  <c r="M58" i="1" a="1"/>
  <c r="M58" i="1"/>
  <c r="N58" i="1" a="1"/>
  <c r="N58" i="1"/>
  <c r="R58" i="1"/>
  <c r="S58" i="1" a="1"/>
  <c r="S58" i="1"/>
  <c r="T58" i="1" a="1"/>
  <c r="T58" i="1"/>
  <c r="U58" i="1"/>
  <c r="AI58" i="1"/>
  <c r="AJ58" i="1"/>
  <c r="AK58" i="1"/>
  <c r="AL58" i="1"/>
  <c r="AM58" i="1"/>
  <c r="AN58" i="1"/>
  <c r="AO58" i="1"/>
  <c r="AP58" i="1"/>
  <c r="AQ58" i="1"/>
  <c r="AY58" i="1"/>
  <c r="BB58" i="1"/>
  <c r="BC58" i="1" a="1"/>
  <c r="BC58" i="1"/>
  <c r="BD58" i="1" a="1"/>
  <c r="BD58" i="1"/>
  <c r="BE58" i="1"/>
  <c r="BF58" i="1"/>
  <c r="BR58" i="1"/>
  <c r="BS58" i="1"/>
  <c r="C59" i="1"/>
  <c r="G59" i="1"/>
  <c r="M59" i="1" a="1"/>
  <c r="M59" i="1"/>
  <c r="N59" i="1" a="1"/>
  <c r="N59" i="1"/>
  <c r="R59" i="1"/>
  <c r="S59" i="1" a="1"/>
  <c r="S59" i="1"/>
  <c r="T59" i="1" a="1"/>
  <c r="T59" i="1"/>
  <c r="U59" i="1"/>
  <c r="AI59" i="1"/>
  <c r="AJ59" i="1"/>
  <c r="AK59" i="1"/>
  <c r="AL59" i="1"/>
  <c r="AM59" i="1"/>
  <c r="AN59" i="1"/>
  <c r="AO59" i="1"/>
  <c r="AP59" i="1"/>
  <c r="AQ59" i="1"/>
  <c r="AY59" i="1"/>
  <c r="BB59" i="1"/>
  <c r="BC59" i="1" a="1"/>
  <c r="BC59" i="1"/>
  <c r="BD59" i="1" a="1"/>
  <c r="BD59" i="1"/>
  <c r="BE59" i="1"/>
  <c r="BF59" i="1"/>
  <c r="BR59" i="1"/>
  <c r="BS59" i="1"/>
  <c r="C60" i="1"/>
  <c r="G60" i="1"/>
  <c r="R60" i="1"/>
  <c r="S60" i="1" a="1"/>
  <c r="S60" i="1"/>
  <c r="T60" i="1" a="1"/>
  <c r="T60" i="1"/>
  <c r="U60" i="1"/>
  <c r="AI60" i="1"/>
  <c r="AJ60" i="1"/>
  <c r="AK60" i="1"/>
  <c r="AL60" i="1"/>
  <c r="AM60" i="1"/>
  <c r="AN60" i="1"/>
  <c r="AO60" i="1"/>
  <c r="AP60" i="1"/>
  <c r="AQ60" i="1"/>
  <c r="AY60" i="1"/>
  <c r="BB60" i="1"/>
  <c r="BC60" i="1" a="1"/>
  <c r="BC60" i="1"/>
  <c r="BD60" i="1" a="1"/>
  <c r="BD60" i="1"/>
  <c r="BE60" i="1"/>
  <c r="BF60" i="1"/>
  <c r="BR60" i="1"/>
  <c r="BS60" i="1"/>
  <c r="C61" i="1"/>
  <c r="G61" i="1"/>
  <c r="M61" i="1" a="1"/>
  <c r="M61" i="1"/>
  <c r="N61" i="1" a="1"/>
  <c r="N61" i="1"/>
  <c r="R61" i="1"/>
  <c r="S61" i="1" a="1"/>
  <c r="S61" i="1"/>
  <c r="T61" i="1" a="1"/>
  <c r="T61" i="1"/>
  <c r="U61" i="1"/>
  <c r="AI61" i="1"/>
  <c r="AJ61" i="1"/>
  <c r="AK61" i="1"/>
  <c r="AL61" i="1"/>
  <c r="AM61" i="1"/>
  <c r="AN61" i="1"/>
  <c r="AO61" i="1"/>
  <c r="AP61" i="1"/>
  <c r="AQ61" i="1"/>
  <c r="AY61" i="1"/>
  <c r="BB61" i="1"/>
  <c r="BC61" i="1" a="1"/>
  <c r="BC61" i="1"/>
  <c r="BD61" i="1" a="1"/>
  <c r="BD61" i="1"/>
  <c r="BE61" i="1"/>
  <c r="BF61" i="1"/>
  <c r="BR61" i="1"/>
  <c r="BS61" i="1"/>
  <c r="C62" i="1"/>
  <c r="G62" i="1"/>
  <c r="M62" i="1" a="1"/>
  <c r="M62" i="1" s="1"/>
  <c r="AM62" i="1" s="1"/>
  <c r="N62" i="1" a="1"/>
  <c r="N62" i="1"/>
  <c r="R62" i="1"/>
  <c r="S62" i="1" a="1"/>
  <c r="S62" i="1"/>
  <c r="T62" i="1" a="1"/>
  <c r="T62" i="1"/>
  <c r="U62" i="1"/>
  <c r="AI62" i="1"/>
  <c r="AJ62" i="1"/>
  <c r="AK62" i="1"/>
  <c r="AL62" i="1"/>
  <c r="AN62" i="1"/>
  <c r="AO62" i="1"/>
  <c r="AP62" i="1"/>
  <c r="AQ62" i="1"/>
  <c r="AY62" i="1"/>
  <c r="BB62" i="1"/>
  <c r="BC62" i="1" a="1"/>
  <c r="BC62" i="1" s="1"/>
  <c r="BD62" i="1" a="1"/>
  <c r="BD62" i="1" s="1"/>
  <c r="BE62" i="1"/>
  <c r="BF62" i="1"/>
  <c r="BR62" i="1"/>
  <c r="BS62" i="1"/>
  <c r="C63" i="1"/>
  <c r="AN63" i="1"/>
  <c r="R63" i="1"/>
  <c r="S63" i="1" a="1"/>
  <c r="S63" i="1" s="1"/>
  <c r="T63" i="1" a="1"/>
  <c r="T63" i="1"/>
  <c r="U63" i="1"/>
  <c r="AI63" i="1"/>
  <c r="AJ63" i="1"/>
  <c r="AK63" i="1"/>
  <c r="AL63" i="1"/>
  <c r="AM63" i="1"/>
  <c r="AO63" i="1"/>
  <c r="BC63" i="1" s="1" a="1"/>
  <c r="BC63" i="1" s="1"/>
  <c r="AP63" i="1"/>
  <c r="AQ63" i="1"/>
  <c r="AY63" i="1"/>
  <c r="BB63" i="1"/>
  <c r="BD63" i="1" a="1"/>
  <c r="BD63" i="1" s="1"/>
  <c r="BE63" i="1"/>
  <c r="BF63" i="1"/>
  <c r="BR63" i="1"/>
  <c r="BS63" i="1"/>
  <c r="C64" i="1"/>
  <c r="G64" i="1"/>
  <c r="S64" i="1" a="1"/>
  <c r="S64" i="1"/>
  <c r="T64" i="1" a="1"/>
  <c r="T64" i="1" s="1"/>
  <c r="U64" i="1"/>
  <c r="AI64" i="1"/>
  <c r="BB64" i="1" s="1"/>
  <c r="AJ64" i="1"/>
  <c r="AK64" i="1"/>
  <c r="AL64" i="1"/>
  <c r="AN64" i="1"/>
  <c r="AO64" i="1"/>
  <c r="BC64" i="1" s="1" a="1"/>
  <c r="BC64" i="1" s="1"/>
  <c r="AP64" i="1"/>
  <c r="AQ64" i="1"/>
  <c r="AY64" i="1"/>
  <c r="BE64" i="1"/>
  <c r="BF64" i="1"/>
  <c r="BR64" i="1"/>
  <c r="BS64" i="1"/>
  <c r="C65" i="1"/>
  <c r="G65" i="1"/>
  <c r="AM65" i="1"/>
  <c r="R65" i="1"/>
  <c r="S65" i="1" a="1"/>
  <c r="S65" i="1"/>
  <c r="T65" i="1" a="1"/>
  <c r="T65" i="1"/>
  <c r="U65" i="1"/>
  <c r="AI65" i="1"/>
  <c r="AJ65" i="1"/>
  <c r="AK65" i="1"/>
  <c r="AL65" i="1"/>
  <c r="AN65" i="1"/>
  <c r="AO65" i="1"/>
  <c r="AP65" i="1"/>
  <c r="AQ65" i="1"/>
  <c r="AY65" i="1"/>
  <c r="BB65" i="1"/>
  <c r="BC65" i="1" a="1"/>
  <c r="BC65" i="1" s="1"/>
  <c r="BD65" i="1" a="1"/>
  <c r="BD65" i="1"/>
  <c r="BE65" i="1"/>
  <c r="BF65" i="1"/>
  <c r="BR65" i="1"/>
  <c r="BS65" i="1"/>
  <c r="G66" i="1"/>
  <c r="AN66" i="1"/>
  <c r="R66" i="1"/>
  <c r="S66" i="1" a="1"/>
  <c r="S66" i="1" s="1"/>
  <c r="T66" i="1" a="1"/>
  <c r="T66" i="1"/>
  <c r="U66" i="1"/>
  <c r="AI66" i="1"/>
  <c r="AJ66" i="1"/>
  <c r="AK66" i="1"/>
  <c r="AL66" i="1"/>
  <c r="AM66" i="1"/>
  <c r="AO66" i="1"/>
  <c r="BC66" i="1" s="1" a="1"/>
  <c r="BC66" i="1" s="1"/>
  <c r="AP66" i="1"/>
  <c r="AQ66" i="1"/>
  <c r="AY66" i="1"/>
  <c r="BB66" i="1"/>
  <c r="BD66" i="1" a="1"/>
  <c r="BD66" i="1" s="1"/>
  <c r="BE66" i="1"/>
  <c r="BF66" i="1"/>
  <c r="BR66" i="1"/>
  <c r="BS66" i="1"/>
  <c r="G67" i="1"/>
  <c r="AM67" i="1"/>
  <c r="R67" i="1"/>
  <c r="S67" i="1" a="1"/>
  <c r="S67" i="1"/>
  <c r="T67" i="1" a="1"/>
  <c r="T67" i="1" s="1"/>
  <c r="U67" i="1"/>
  <c r="AI67" i="1"/>
  <c r="BB67" i="1" s="1"/>
  <c r="AJ67" i="1"/>
  <c r="AK67" i="1"/>
  <c r="AL67" i="1"/>
  <c r="AN67" i="1"/>
  <c r="AO67" i="1"/>
  <c r="BC67" i="1" s="1" a="1"/>
  <c r="BC67" i="1" s="1"/>
  <c r="AP67" i="1"/>
  <c r="AQ67" i="1"/>
  <c r="AY67" i="1"/>
  <c r="BE67" i="1"/>
  <c r="BF67" i="1"/>
  <c r="BR67" i="1"/>
  <c r="BS67" i="1"/>
  <c r="C68" i="1"/>
  <c r="G68" i="1"/>
  <c r="AM68" i="1"/>
  <c r="R68" i="1"/>
  <c r="S68" i="1" a="1"/>
  <c r="S68" i="1"/>
  <c r="T68" i="1" a="1"/>
  <c r="T68" i="1"/>
  <c r="U68" i="1"/>
  <c r="AI68" i="1"/>
  <c r="AJ68" i="1"/>
  <c r="AK68" i="1"/>
  <c r="AL68" i="1"/>
  <c r="AN68" i="1"/>
  <c r="AO68" i="1"/>
  <c r="AP68" i="1"/>
  <c r="AQ68" i="1"/>
  <c r="AY68" i="1"/>
  <c r="BB68" i="1"/>
  <c r="BC68" i="1" a="1"/>
  <c r="BC68" i="1" s="1"/>
  <c r="BD68" i="1" a="1"/>
  <c r="BD68" i="1"/>
  <c r="BE68" i="1"/>
  <c r="BF68" i="1"/>
  <c r="BR68" i="1"/>
  <c r="BS68" i="1"/>
  <c r="C69" i="1"/>
  <c r="G69" i="1"/>
  <c r="AN69" i="1"/>
  <c r="R69" i="1"/>
  <c r="S69" i="1" a="1"/>
  <c r="S69" i="1" s="1"/>
  <c r="T69" i="1" a="1"/>
  <c r="T69" i="1"/>
  <c r="U69" i="1"/>
  <c r="AI69" i="1"/>
  <c r="AJ69" i="1"/>
  <c r="AK69" i="1"/>
  <c r="AL69" i="1"/>
  <c r="AM69" i="1"/>
  <c r="AO69" i="1"/>
  <c r="BC69" i="1" s="1" a="1"/>
  <c r="BC69" i="1" s="1"/>
  <c r="AP69" i="1"/>
  <c r="AQ69" i="1"/>
  <c r="AY69" i="1"/>
  <c r="BB69" i="1"/>
  <c r="BD69" i="1" a="1"/>
  <c r="BD69" i="1" s="1"/>
  <c r="BE69" i="1"/>
  <c r="BF69" i="1"/>
  <c r="BR69" i="1"/>
  <c r="BS69" i="1"/>
  <c r="C70" i="1"/>
  <c r="G70" i="1"/>
  <c r="M70" i="1" a="1"/>
  <c r="M70" i="1"/>
  <c r="AM70" i="1" s="1"/>
  <c r="N70" i="1" a="1"/>
  <c r="N70" i="1"/>
  <c r="R70" i="1"/>
  <c r="S70" i="1" a="1"/>
  <c r="S70" i="1"/>
  <c r="T70" i="1" a="1"/>
  <c r="T70" i="1" s="1"/>
  <c r="U70" i="1"/>
  <c r="AI70" i="1"/>
  <c r="BB70" i="1" s="1"/>
  <c r="AJ70" i="1"/>
  <c r="AK70" i="1"/>
  <c r="AL70" i="1"/>
  <c r="AN70" i="1"/>
  <c r="AO70" i="1"/>
  <c r="BC70" i="1" s="1" a="1"/>
  <c r="BC70" i="1" s="1"/>
  <c r="AP70" i="1"/>
  <c r="AQ70" i="1"/>
  <c r="AY70" i="1"/>
  <c r="BE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/>
  <c r="AK71" i="1"/>
  <c r="AL71" i="1"/>
  <c r="AN71" i="1"/>
  <c r="AO71" i="1"/>
  <c r="AP71" i="1"/>
  <c r="AQ71" i="1"/>
  <c r="AY71" i="1"/>
  <c r="BB71" i="1"/>
  <c r="BC71" i="1" a="1"/>
  <c r="BC71" i="1" s="1"/>
  <c r="BD71" i="1" a="1"/>
  <c r="BD71" i="1"/>
  <c r="BE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D72" i="1" a="1"/>
  <c r="BD72" i="1" s="1"/>
  <c r="BE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J73" i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/>
  <c r="T74" i="1" a="1"/>
  <c r="T74" i="1"/>
  <c r="U74" i="1"/>
  <c r="AJ74" i="1"/>
  <c r="AK74" i="1"/>
  <c r="AL74" i="1"/>
  <c r="AO74" i="1"/>
  <c r="BC74" i="1" s="1" a="1"/>
  <c r="BC74" i="1" s="1"/>
  <c r="AP74" i="1"/>
  <c r="AQ74" i="1"/>
  <c r="AY74" i="1"/>
  <c r="BB74" i="1"/>
  <c r="BD74" i="1" a="1"/>
  <c r="BD74" i="1" s="1"/>
  <c r="BF74" i="1"/>
  <c r="BR74" i="1"/>
  <c r="BS74" i="1"/>
  <c r="C75" i="1"/>
  <c r="G75" i="1"/>
  <c r="AM75" i="1"/>
  <c r="AN75" i="1"/>
  <c r="U75" i="1"/>
  <c r="AI75" i="1"/>
  <c r="AJ75" i="1"/>
  <c r="AK75" i="1"/>
  <c r="AL75" i="1"/>
  <c r="AO75" i="1"/>
  <c r="BC75" i="1" s="1" a="1"/>
  <c r="BC75" i="1" s="1"/>
  <c r="AP75" i="1"/>
  <c r="AQ75" i="1"/>
  <c r="AY75" i="1"/>
  <c r="BB75" i="1"/>
  <c r="BE75" i="1"/>
  <c r="BF75" i="1"/>
  <c r="BR75" i="1"/>
  <c r="BS75" i="1"/>
  <c r="C76" i="1"/>
  <c r="G76" i="1"/>
  <c r="M76" i="1" a="1"/>
  <c r="M76" i="1" s="1"/>
  <c r="AM76" i="1" s="1"/>
  <c r="N76" i="1" a="1"/>
  <c r="N76" i="1"/>
  <c r="AN76" i="1" s="1"/>
  <c r="R76" i="1"/>
  <c r="S76" i="1" a="1"/>
  <c r="S76" i="1"/>
  <c r="T76" i="1" a="1"/>
  <c r="T76" i="1" s="1"/>
  <c r="U76" i="1"/>
  <c r="AI76" i="1"/>
  <c r="BB76" i="1" s="1"/>
  <c r="AJ76" i="1"/>
  <c r="AK76" i="1"/>
  <c r="AL76" i="1"/>
  <c r="AO76" i="1"/>
  <c r="BC76" i="1" s="1" a="1"/>
  <c r="BC76" i="1" s="1"/>
  <c r="AP76" i="1"/>
  <c r="AQ76" i="1"/>
  <c r="AY76" i="1"/>
  <c r="BE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AJ77" i="1"/>
  <c r="AK77" i="1"/>
  <c r="AL77" i="1"/>
  <c r="AO77" i="1"/>
  <c r="AP77" i="1"/>
  <c r="AQ77" i="1"/>
  <c r="AY77" i="1"/>
  <c r="BB77" i="1"/>
  <c r="BC77" i="1" a="1"/>
  <c r="BC77" i="1" s="1"/>
  <c r="BD77" i="1" a="1"/>
  <c r="BD77" i="1"/>
  <c r="BE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AJ78" i="1"/>
  <c r="AK78" i="1"/>
  <c r="AL78" i="1"/>
  <c r="AO78" i="1"/>
  <c r="BC78" i="1" s="1" a="1"/>
  <c r="BC78" i="1" s="1"/>
  <c r="AP78" i="1"/>
  <c r="AQ78" i="1"/>
  <c r="AY78" i="1"/>
  <c r="BB78" i="1"/>
  <c r="BD78" i="1" a="1"/>
  <c r="BD78" i="1" s="1"/>
  <c r="BE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J79" i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/>
  <c r="U80" i="1"/>
  <c r="AI80" i="1"/>
  <c r="BB80" i="1" s="1"/>
  <c r="AJ80" i="1"/>
  <c r="AK80" i="1"/>
  <c r="AL80" i="1"/>
  <c r="AO80" i="1"/>
  <c r="BC80" i="1" s="1" a="1"/>
  <c r="BC80" i="1" s="1"/>
  <c r="AP80" i="1"/>
  <c r="AQ80" i="1"/>
  <c r="AY80" i="1"/>
  <c r="BD80" i="1" a="1"/>
  <c r="BD80" i="1" s="1"/>
  <c r="BF80" i="1"/>
  <c r="BR80" i="1"/>
  <c r="BS80" i="1"/>
  <c r="C81" i="1"/>
  <c r="G81" i="1"/>
  <c r="M81" i="1" a="1"/>
  <c r="M81" i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J81" i="1"/>
  <c r="AK81" i="1"/>
  <c r="AL81" i="1"/>
  <c r="AO81" i="1"/>
  <c r="BC81" i="1" s="1" a="1"/>
  <c r="BC81" i="1" s="1"/>
  <c r="AP81" i="1"/>
  <c r="AQ81" i="1"/>
  <c r="AY81" i="1"/>
  <c r="BD81" i="1" a="1"/>
  <c r="BD81" i="1" s="1"/>
  <c r="BE81" i="1"/>
  <c r="BF81" i="1"/>
  <c r="BR81" i="1"/>
  <c r="BS81" i="1"/>
  <c r="C82" i="1"/>
  <c r="G82" i="1"/>
  <c r="M82" i="1" a="1"/>
  <c r="M82" i="1" s="1"/>
  <c r="AN82" i="1"/>
  <c r="R82" i="1"/>
  <c r="S82" i="1" a="1"/>
  <c r="S82" i="1"/>
  <c r="T82" i="1" a="1"/>
  <c r="T82" i="1" s="1"/>
  <c r="U82" i="1"/>
  <c r="AI82" i="1"/>
  <c r="BB82" i="1" s="1"/>
  <c r="AJ82" i="1"/>
  <c r="AK82" i="1"/>
  <c r="AL82" i="1"/>
  <c r="AO82" i="1"/>
  <c r="BD82" i="1" s="1" a="1"/>
  <c r="BD82" i="1" s="1"/>
  <c r="AP82" i="1"/>
  <c r="AQ82" i="1"/>
  <c r="AY82" i="1"/>
  <c r="BE82" i="1"/>
  <c r="BF82" i="1"/>
  <c r="BR82" i="1"/>
  <c r="BS82" i="1"/>
  <c r="C83" i="1"/>
  <c r="G83" i="1"/>
  <c r="AM83" i="1"/>
  <c r="AN83" i="1"/>
  <c r="R83" i="1"/>
  <c r="S83" i="1" a="1"/>
  <c r="S83" i="1"/>
  <c r="T83" i="1" a="1"/>
  <c r="T83" i="1" s="1"/>
  <c r="U83" i="1"/>
  <c r="AI83" i="1"/>
  <c r="AJ83" i="1"/>
  <c r="AK83" i="1"/>
  <c r="AL83" i="1"/>
  <c r="AO83" i="1"/>
  <c r="BC83" i="1" s="1" a="1"/>
  <c r="BC83" i="1" s="1"/>
  <c r="AP83" i="1"/>
  <c r="AQ83" i="1"/>
  <c r="AY83" i="1"/>
  <c r="BB83" i="1"/>
  <c r="BE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J84" i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AJ85" i="1"/>
  <c r="AK85" i="1"/>
  <c r="AL85" i="1"/>
  <c r="AO85" i="1"/>
  <c r="BC85" i="1" s="1" a="1"/>
  <c r="BC85" i="1" s="1"/>
  <c r="AP85" i="1"/>
  <c r="AQ85" i="1"/>
  <c r="AY85" i="1"/>
  <c r="BB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J86" i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M104" i="1" a="1"/>
  <c r="M104" i="1" s="1"/>
  <c r="AM104" i="1" s="1"/>
  <c r="N104" i="1" a="1"/>
  <c r="N104" i="1" s="1"/>
  <c r="AN104" i="1" s="1"/>
  <c r="R104" i="1"/>
  <c r="S104" i="1" a="1"/>
  <c r="S104" i="1" s="1"/>
  <c r="T104" i="1" a="1"/>
  <c r="T104" i="1" s="1"/>
  <c r="U104" i="1"/>
  <c r="AI104" i="1"/>
  <c r="BB104" i="1" s="1"/>
  <c r="AJ104" i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J105" i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E55" i="12" s="1"/>
  <c r="T469" i="1" a="1"/>
  <c r="T469" i="1" s="1"/>
  <c r="E56" i="12" s="1"/>
  <c r="T470" i="1" a="1"/>
  <c r="T470" i="1" s="1"/>
  <c r="E57" i="12" s="1"/>
  <c r="T471" i="1" a="1"/>
  <c r="T471" i="1" s="1"/>
  <c r="E58" i="12" s="1"/>
  <c r="T472" i="1" a="1"/>
  <c r="T472" i="1" s="1"/>
  <c r="E59" i="12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F67" i="13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K326" i="11"/>
  <c r="S323" i="12"/>
  <c r="S324" i="12"/>
  <c r="M328" i="11"/>
  <c r="S325" i="12"/>
  <c r="K329" i="11"/>
  <c r="S326" i="12"/>
  <c r="M330" i="11"/>
  <c r="S327" i="12"/>
  <c r="D327" i="12"/>
  <c r="S328" i="12"/>
  <c r="M332" i="11"/>
  <c r="M333" i="11"/>
  <c r="S330" i="12"/>
  <c r="D330" i="12"/>
  <c r="S331" i="12"/>
  <c r="S332" i="12"/>
  <c r="S333" i="12"/>
  <c r="S334" i="12"/>
  <c r="M338" i="11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D54" i="12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D55" i="12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D56" i="12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D57" i="12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D58" i="12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D59" i="12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F82" i="13" l="1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<sst xmlns="http://schemas.openxmlformats.org/spreadsheetml/2006/main" count="5768" uniqueCount="1460">
  <si>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</si>
  <si>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</si>
  <si>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</si>
  <si>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</si>
  <si>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</si>
  <si>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</si>
  <si>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</si>
  <si>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</si>
  <si>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</si>
  <si>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</si>
  <si>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</si>
  <si>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</si>
  <si>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</si>
  <si>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</si>
  <si>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</si>
  <si>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</si>
  <si>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</si>
  <si>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</si>
  <si>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</si>
  <si>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</si>
  <si>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</si>
  <si>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</si>
  <si>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</si>
  <si>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</si>
  <si>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</si>
  <si>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</si>
  <si>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</si>
  <si>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</si>
  <si>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</si>
  <si>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</si>
  <si>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</si>
  <si>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</si>
  <si>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</si>
  <si>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</si>
  <si>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</si>
  <si>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</si>
  <si>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</si>
  <si>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</si>
  <si>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</si>
  <si>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</si>
  <si>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</si>
  <si>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</si>
  <si>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</si>
  <si>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</si>
  <si>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</si>
  <si>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</si>
  <si>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</si>
  <si>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</si>
  <si>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</si>
  <si>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</si>
  <si>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</si>
  <si>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</si>
  <si>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</si>
  <si>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</si>
  <si>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</si>
  <si>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</si>
  <si>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</si>
  <si>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</si>
  <si>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</si>
  <si>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</si>
  <si>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</si>
  <si>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</si>
  <si>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</si>
  <si>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</si>
  <si>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</si>
  <si>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</si>
  <si>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</si>
  <si>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</si>
  <si>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</si>
  <si>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</si>
  <si>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</si>
  <si>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</si>
  <si>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</si>
  <si>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</si>
  <si>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</si>
  <si>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</si>
  <si>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</si>
  <si>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</si>
  <si>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</si>
  <si>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</si>
  <si>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</si>
  <si>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</si>
  <si>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</si>
  <si>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</si>
  <si>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</si>
  <si>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</si>
  <si>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</si>
  <si>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</si>
  <si>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</si>
  <si>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</si>
  <si>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</si>
  <si>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</si>
  <si>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</si>
  <si>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</si>
  <si>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</si>
  <si>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</si>
  <si>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</si>
  <si>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</si>
  <si>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</si>
  <si>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</si>
  <si>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</si>
  <si>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</si>
  <si>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</si>
  <si>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</si>
  <si>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</si>
  <si>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</si>
  <si>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</si>
  <si>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</si>
  <si>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</si>
  <si>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</si>
  <si>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</si>
  <si>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</si>
  <si>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</si>
  <si>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</si>
  <si>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</si>
  <si>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</si>
  <si>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</si>
  <si>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</si>
  <si>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</si>
  <si>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</si>
  <si>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</si>
  <si>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</si>
  <si>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</si>
  <si>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</si>
  <si>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</si>
  <si>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</si>
  <si>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</si>
  <si>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</si>
  <si>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</si>
  <si>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</si>
  <si>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</si>
  <si>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</si>
  <si>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</si>
  <si>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</si>
  <si>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</si>
  <si>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</si>
  <si>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</si>
  <si>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</si>
  <si>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</si>
  <si>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</si>
  <si>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</si>
  <si>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</si>
  <si>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</si>
  <si>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</si>
  <si>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</si>
  <si>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</si>
  <si>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</si>
  <si>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</si>
  <si>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</si>
  <si>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</si>
  <si>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</si>
  <si>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</si>
  <si>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</si>
  <si>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</si>
  <si>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</si>
  <si>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</si>
  <si>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</si>
  <si>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</si>
  <si>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</si>
  <si>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</si>
  <si>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</si>
  <si>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</si>
  <si>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</si>
  <si>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</si>
  <si>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</si>
  <si>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</si>
  <si>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</si>
  <si>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</si>
  <si>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</si>
  <si>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</si>
  <si>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</si>
  <si>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</si>
  <si>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</si>
  <si>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</si>
  <si>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</si>
  <si>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</si>
  <si>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</si>
  <si>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</si>
  <si>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</si>
  <si>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</si>
  <si>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</si>
  <si>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</si>
  <si>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</si>
  <si>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</si>
  <si>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</si>
  <si>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</si>
  <si>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</si>
  <si>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</si>
  <si>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</si>
  <si>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</si>
  <si>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</si>
  <si>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</si>
  <si>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</si>
  <si>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</si>
  <si>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</si>
  <si>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</si>
  <si>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</si>
  <si>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</si>
  <si>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</si>
  <si>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</si>
  <si>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</si>
  <si>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</si>
  <si>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</si>
  <si>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</si>
  <si>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</si>
  <si>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</si>
  <si>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</si>
  <si>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</si>
  <si>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</si>
  <si>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</si>
  <si>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</si>
  <si>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</si>
  <si>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</si>
  <si>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</si>
  <si>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</si>
  <si>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</si>
  <si>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</si>
  <si>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</si>
  <si>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</si>
  <si>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</si>
  <si>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</si>
  <si>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</si>
  <si>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</si>
  <si>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</si>
  <si>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</si>
  <si>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</si>
  <si>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</si>
  <si>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</si>
  <si>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</si>
  <si>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</si>
  <si>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</si>
  <si>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</si>
  <si>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</si>
  <si>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</si>
  <si>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</si>
  <si>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</si>
  <si>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</si>
  <si>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</si>
  <si>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</si>
  <si>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</si>
  <si>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</si>
  <si>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</si>
  <si>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</si>
  <si>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</si>
  <si>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</si>
  <si>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</si>
  <si>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</si>
  <si>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</si>
  <si>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</si>
  <si>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</si>
  <si>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</si>
  <si>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</si>
  <si>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</si>
  <si>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</si>
  <si>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</si>
  <si>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</si>
  <si>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</si>
  <si>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</si>
  <si>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</si>
  <si>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</si>
  <si>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</si>
  <si>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</si>
  <si>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</si>
  <si>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</si>
  <si>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</si>
  <si>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</si>
  <si>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</si>
  <si>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</si>
  <si>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</si>
  <si>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</si>
  <si>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</si>
  <si>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</si>
  <si>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</si>
  <si>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</si>
  <si>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</si>
  <si>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</si>
  <si>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</si>
  <si>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</si>
  <si>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</si>
  <si>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</si>
  <si>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</si>
  <si>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</si>
  <si>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</si>
  <si>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</si>
  <si>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</si>
  <si>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</si>
  <si>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</si>
  <si>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</si>
  <si>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</si>
  <si>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</si>
  <si>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</si>
  <si>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</si>
  <si>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</si>
  <si>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</si>
  <si>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</si>
  <si>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</si>
  <si>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</si>
  <si>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</si>
  <si>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</si>
  <si>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</si>
  <si>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</si>
  <si>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</si>
  <si>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</si>
  <si>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</si>
  <si>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</si>
  <si>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</si>
  <si>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</si>
  <si>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</si>
  <si>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</si>
  <si>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</si>
  <si>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</si>
  <si>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</si>
  <si>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</si>
  <si>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</si>
  <si>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</si>
  <si>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</si>
  <si>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</si>
  <si>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</si>
  <si>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</si>
  <si>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</si>
  <si>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</si>
  <si>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</si>
  <si>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</si>
  <si>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</si>
  <si>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</si>
  <si>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</si>
  <si>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</si>
  <si>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</si>
  <si>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</si>
  <si>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</si>
  <si>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</si>
  <si>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</si>
  <si>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</si>
  <si>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</si>
  <si>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</si>
  <si>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</si>
  <si>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</si>
  <si>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</si>
  <si>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</si>
  <si>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</si>
  <si>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</si>
  <si>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</si>
  <si>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</si>
  <si>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</si>
  <si>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</si>
  <si>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</si>
  <si>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</si>
  <si>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</si>
  <si>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</si>
  <si>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</si>
  <si>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</si>
  <si>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</si>
  <si>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</si>
  <si>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</si>
  <si>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</si>
  <si>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</si>
  <si>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</si>
  <si>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</si>
  <si>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</si>
  <si>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</si>
  <si>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</si>
  <si>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</si>
  <si>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</si>
  <si>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</si>
  <si>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</si>
  <si>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</si>
  <si>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</si>
  <si>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</si>
  <si>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</si>
  <si>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</si>
  <si>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</si>
  <si>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</si>
  <si>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</si>
  <si>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</si>
  <si>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</si>
  <si>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</si>
  <si>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</si>
  <si>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</si>
  <si>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</si>
  <si>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</si>
  <si>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</si>
  <si>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</si>
  <si>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</si>
  <si>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</si>
  <si>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</si>
  <si>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</si>
  <si>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</si>
  <si>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</si>
  <si>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</si>
  <si>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</si>
  <si>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</si>
  <si>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</si>
  <si>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</si>
  <si>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</si>
  <si>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</si>
  <si>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</si>
  <si>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</si>
  <si>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</si>
  <si>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</si>
  <si>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</si>
  <si>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</si>
  <si>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</si>
  <si>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</si>
  <si>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</si>
  <si>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</si>
  <si>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</si>
  <si>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</si>
  <si>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</si>
  <si>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</si>
  <si>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</si>
  <si>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</si>
  <si>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</si>
  <si>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</si>
  <si>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</si>
  <si>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</si>
  <si>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</si>
  <si>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</si>
  <si>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</si>
  <si>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</si>
  <si>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</si>
  <si>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</si>
  <si>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</si>
  <si>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</si>
  <si>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</si>
  <si>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</si>
  <si>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</si>
  <si>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</si>
  <si>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</si>
  <si>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</si>
  <si>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</si>
  <si>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</si>
  <si>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</si>
  <si>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</si>
  <si>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</si>
  <si>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</si>
  <si>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</si>
  <si>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</si>
  <si>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</si>
  <si>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</si>
  <si>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</si>
  <si>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</si>
  <si>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</si>
  <si>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</si>
  <si>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</si>
  <si>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</si>
  <si>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</si>
  <si>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</si>
  <si>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</si>
  <si>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</si>
  <si>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</si>
  <si>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</si>
  <si>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</si>
  <si>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</si>
  <si>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</si>
  <si>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</si>
  <si>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</si>
  <si>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</si>
  <si>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</si>
  <si>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</si>
  <si>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</si>
  <si>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</si>
  <si>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</si>
  <si>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</si>
  <si>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</si>
  <si>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</si>
  <si>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</si>
  <si>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</si>
  <si>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</si>
  <si>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</si>
  <si>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</si>
  <si>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</si>
  <si>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</si>
  <si>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</si>
  <si>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</si>
  <si>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</si>
  <si>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</si>
  <si>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</si>
  <si>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</si>
  <si>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</si>
  <si>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</si>
  <si>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</si>
  <si>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</si>
  <si>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</si>
  <si>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</si>
  <si>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</si>
  <si>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</si>
  <si>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</si>
  <si>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</si>
  <si>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</si>
  <si>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</si>
  <si>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</si>
  <si>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</si>
  <si>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</si>
  <si>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</si>
  <si>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</si>
  <si>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</si>
  <si>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</si>
  <si>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</si>
  <si>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</si>
  <si>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</si>
  <si>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</si>
  <si>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</si>
  <si>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</si>
  <si>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</si>
  <si>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</si>
  <si>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</si>
  <si>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</si>
  <si>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</si>
  <si>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</si>
  <si>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</si>
  <si>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</si>
  <si>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</si>
  <si>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</si>
  <si>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</si>
  <si>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</si>
  <si>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</si>
  <si>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</si>
  <si>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</si>
  <si>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</si>
  <si>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</si>
  <si>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</si>
  <si>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</si>
  <si>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</si>
  <si>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</si>
  <si>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</si>
  <si>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</si>
  <si>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</si>
  <si>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</si>
  <si>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</si>
  <si>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</si>
  <si>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</si>
  <si>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</si>
  <si>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</si>
  <si>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</si>
  <si>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</si>
  <si>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</si>
  <si>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</si>
  <si>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</si>
  <si>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</si>
  <si>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</si>
  <si>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</si>
  <si>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</si>
  <si>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</si>
  <si>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</si>
  <si>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</si>
  <si>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</si>
  <si>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</si>
  <si>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</si>
  <si>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</si>
  <si>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</si>
  <si>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</si>
  <si>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</si>
  <si>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</si>
  <si>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</si>
  <si>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</si>
  <si>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</si>
  <si>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</si>
  <si>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</si>
  <si>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</si>
  <si>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</si>
  <si>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</si>
  <si>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</si>
  <si>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</si>
  <si>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</si>
  <si>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</si>
  <si>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</si>
  <si>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</si>
  <si>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</si>
  <si>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</si>
  <si>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</si>
  <si>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</si>
  <si>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</si>
  <si>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</si>
  <si>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</si>
  <si>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</si>
  <si>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</si>
  <si>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</si>
  <si>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</si>
  <si>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</si>
  <si>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</si>
  <si>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</si>
  <si>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</si>
  <si>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</si>
  <si>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</si>
  <si>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</si>
  <si>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</si>
  <si>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</si>
  <si>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</si>
  <si>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</si>
  <si>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</si>
  <si>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</si>
  <si>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</si>
  <si>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</si>
  <si>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</si>
  <si>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</si>
  <si>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</si>
  <si>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</si>
  <si>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</si>
  <si>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</si>
  <si>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</si>
  <si>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</si>
  <si>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</si>
  <si>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</si>
  <si>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</si>
  <si>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</si>
  <si>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</si>
  <si>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</si>
  <si>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</si>
  <si>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</si>
  <si>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</si>
  <si>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</si>
  <si>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</si>
  <si>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</si>
  <si>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</si>
  <si>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</si>
  <si>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</si>
  <si>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</si>
  <si>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</si>
  <si>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</si>
  <si>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</si>
  <si>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</si>
  <si>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</si>
  <si>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</si>
  <si>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</si>
  <si>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</si>
  <si>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</si>
  <si>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</si>
  <si>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</si>
  <si>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</si>
  <si>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</si>
  <si>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</si>
  <si>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</si>
  <si>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</si>
  <si>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</si>
  <si>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</si>
  <si>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</si>
  <si>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</si>
  <si>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</si>
  <si>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</si>
  <si>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</si>
  <si>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</si>
  <si>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</si>
  <si>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</si>
  <si>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</si>
  <si>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</si>
  <si>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</si>
  <si>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</si>
  <si>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</si>
  <si>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</si>
  <si>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</si>
  <si>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</si>
  <si>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</si>
  <si>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</si>
  <si>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</si>
  <si>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</si>
  <si>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</si>
  <si>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</si>
  <si>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</si>
  <si>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</si>
  <si>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</si>
  <si>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</si>
  <si>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</si>
  <si>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</si>
  <si>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</si>
  <si>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</si>
  <si>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</si>
  <si>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</si>
  <si>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</si>
  <si>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</si>
  <si>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</si>
  <si>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</si>
  <si>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</si>
  <si>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</si>
  <si>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</si>
  <si>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</si>
  <si>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</si>
  <si>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</si>
  <si>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</si>
  <si>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</si>
  <si>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</si>
  <si>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</si>
  <si>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</si>
  <si>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</si>
  <si>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</si>
  <si>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</si>
  <si>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</si>
  <si>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</si>
  <si>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</si>
  <si>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</si>
  <si>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</si>
  <si>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</si>
  <si>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</si>
  <si>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</si>
  <si>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</si>
  <si>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</si>
  <si>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</si>
  <si>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</si>
  <si>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</si>
  <si>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</si>
  <si>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</si>
  <si>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</si>
  <si>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</si>
  <si>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</si>
  <si>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</si>
  <si>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</si>
  <si>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</si>
  <si>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</si>
  <si>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</si>
  <si>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</si>
  <si>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</si>
  <si>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</si>
  <si>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</si>
  <si>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</si>
  <si>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</si>
  <si>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</si>
  <si>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</si>
  <si>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</si>
  <si>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</si>
  <si>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</si>
  <si>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</si>
  <si>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</si>
  <si>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</si>
  <si>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</si>
  <si>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</si>
  <si>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</si>
  <si>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</si>
  <si>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</si>
  <si>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</si>
  <si>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</si>
  <si>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</si>
  <si>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</si>
  <si>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</si>
  <si>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</si>
  <si>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</si>
  <si>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</si>
  <si>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</si>
  <si>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</si>
  <si>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</si>
  <si>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</si>
  <si>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</si>
  <si>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</si>
  <si>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</si>
  <si>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</si>
  <si>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</si>
  <si>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</si>
  <si>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</si>
  <si>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</si>
  <si>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</si>
  <si>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</si>
  <si>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</si>
  <si>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</si>
  <si>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</si>
  <si>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</si>
  <si>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</si>
  <si>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</si>
  <si>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</si>
  <si>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</si>
  <si>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</si>
  <si>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</si>
  <si>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</si>
  <si>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</si>
  <si>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</si>
  <si>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</si>
  <si>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</si>
  <si>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</si>
  <si>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</si>
  <si>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</si>
  <si>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</si>
  <si>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</si>
  <si>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</si>
  <si>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</si>
  <si>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</si>
  <si>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</si>
  <si>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</si>
  <si>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</si>
  <si>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</si>
  <si>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</si>
  <si>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</si>
  <si>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</si>
  <si>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</si>
  <si>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</si>
  <si>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</si>
  <si>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</si>
  <si>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</si>
  <si>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</si>
  <si>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</si>
  <si>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</si>
  <si>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</si>
  <si>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</si>
  <si>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</si>
  <si>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</si>
  <si>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</si>
  <si>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</si>
  <si>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</si>
  <si>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</si>
  <si>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</si>
  <si>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</si>
  <si>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</si>
  <si>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</si>
  <si>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</si>
  <si>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</si>
  <si>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</si>
  <si>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</si>
  <si>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</si>
  <si>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</si>
  <si>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</si>
  <si>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</si>
  <si>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</si>
  <si>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</si>
  <si>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</si>
  <si>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</si>
  <si>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</si>
  <si>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</si>
  <si>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</si>
  <si>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</si>
  <si>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</si>
  <si>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</si>
  <si>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</si>
  <si>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</si>
  <si>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</si>
  <si>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</si>
  <si>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</si>
  <si>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</si>
  <si>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</si>
  <si>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</si>
  <si>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</si>
  <si>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</si>
  <si>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</si>
  <si>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</si>
  <si>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</si>
  <si>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</si>
  <si>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</si>
  <si>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</si>
  <si>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</si>
  <si>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</si>
  <si>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</si>
  <si>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</si>
  <si>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</si>
  <si>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</si>
  <si>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</si>
  <si>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</si>
  <si>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</si>
  <si>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</si>
  <si>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</si>
  <si>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</si>
  <si>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</si>
  <si>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</si>
  <si>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</si>
  <si>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</si>
  <si>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</si>
  <si>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</si>
  <si>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</si>
  <si>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</si>
  <si>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</si>
  <si>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</si>
  <si>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</si>
  <si>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</si>
  <si>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</si>
  <si>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</si>
  <si>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</si>
  <si>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</si>
  <si>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</si>
  <si>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</si>
  <si>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</si>
  <si>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</si>
  <si>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</si>
  <si>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</si>
  <si>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</si>
  <si>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</si>
  <si>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</si>
  <si>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</si>
  <si>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</si>
  <si>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</si>
  <si>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</si>
  <si>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</si>
  <si>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</si>
  <si>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</si>
  <si>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</si>
  <si>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</si>
  <si>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</si>
  <si>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</si>
  <si>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</si>
  <si>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</si>
  <si>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</si>
  <si>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</si>
  <si>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</si>
  <si>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</si>
  <si>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</si>
  <si>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</si>
  <si>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</si>
  <si>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</si>
  <si>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</si>
  <si>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</si>
  <si>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</si>
  <si>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</si>
  <si>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</si>
  <si>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</si>
  <si>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</si>
  <si>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</si>
  <si>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</si>
  <si>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</si>
  <si>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</si>
  <si>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</si>
  <si>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</si>
  <si>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</si>
  <si>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</si>
  <si>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</si>
  <si>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</si>
  <si>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</si>
  <si>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</si>
  <si>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</si>
  <si>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</si>
  <si>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</si>
  <si>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</si>
  <si>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</si>
  <si>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</si>
  <si>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</si>
  <si>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</si>
  <si>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</si>
  <si>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</si>
  <si>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</si>
  <si>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</si>
  <si>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</si>
  <si>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</si>
  <si>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</si>
  <si>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</si>
  <si>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</si>
  <si>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</si>
  <si>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</si>
  <si>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</si>
  <si>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</si>
  <si>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</si>
  <si>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</si>
  <si>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</si>
  <si>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</si>
  <si>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</si>
  <si>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</si>
  <si>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</si>
  <si>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</si>
  <si>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</si>
  <si>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</si>
  <si>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</si>
  <si>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</si>
  <si>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</si>
  <si>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</si>
  <si>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</si>
  <si>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</si>
  <si>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</si>
  <si>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</si>
  <si>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</si>
  <si>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</si>
  <si>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</si>
  <si>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</si>
  <si>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</si>
  <si>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</si>
  <si>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</si>
  <si>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</si>
  <si>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</si>
  <si>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</si>
  <si>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</si>
  <si>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</si>
  <si>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</si>
  <si>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</si>
  <si>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</si>
  <si>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</si>
  <si>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</si>
  <si>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</si>
  <si>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</si>
  <si>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</si>
  <si>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</si>
  <si>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</si>
  <si>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</si>
  <si>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</si>
  <si>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</si>
  <si>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</si>
  <si>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</si>
  <si>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</si>
  <si>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</si>
  <si>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</si>
  <si>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</si>
  <si>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</si>
  <si>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</si>
  <si>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</si>
  <si>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</si>
  <si>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</si>
  <si>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</si>
  <si>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</si>
  <si>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</si>
  <si>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</si>
  <si>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</si>
  <si>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</si>
  <si>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</si>
  <si>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</si>
  <si>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</si>
  <si>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</si>
  <si>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</si>
  <si>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</si>
  <si>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</si>
  <si>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</si>
  <si>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</si>
  <si>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</si>
  <si>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</si>
  <si>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</si>
  <si>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</si>
  <si>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</si>
  <si>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</si>
  <si>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</si>
  <si>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</si>
  <si>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</si>
  <si>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</si>
  <si>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</si>
  <si>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</si>
  <si>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</si>
  <si>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</si>
  <si>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</si>
  <si>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</si>
  <si>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</si>
  <si>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</si>
  <si>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</si>
  <si>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</si>
  <si>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</si>
  <si>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</si>
  <si>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</si>
  <si>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</si>
  <si>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</si>
  <si>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</si>
  <si>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</si>
  <si>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</si>
  <si>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</si>
  <si>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</si>
  <si>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</si>
  <si>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</si>
  <si>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</si>
  <si>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</si>
  <si>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</si>
  <si>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</si>
  <si>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</si>
  <si>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</si>
  <si>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</si>
  <si>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</si>
  <si>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</si>
  <si>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</si>
  <si>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</si>
  <si>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</si>
  <si>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</si>
  <si>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</si>
  <si>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</si>
  <si>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</si>
  <si>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</si>
  <si>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</si>
  <si>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</si>
  <si>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</si>
  <si>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</si>
  <si>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</si>
  <si>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</si>
  <si>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</si>
  <si>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</si>
  <si>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</si>
  <si>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</si>
  <si>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</si>
  <si>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</si>
  <si>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</si>
  <si>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</si>
  <si>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</si>
  <si>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</si>
  <si>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</si>
  <si>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</si>
  <si>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</si>
  <si>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</si>
  <si>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</si>
  <si>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</si>
  <si>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</si>
  <si>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</si>
  <si>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</si>
  <si>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</si>
  <si>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</si>
  <si>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</si>
  <si>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</si>
  <si>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</si>
  <si>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</si>
  <si>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</si>
  <si>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</si>
  <si>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</si>
  <si>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</si>
  <si>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</si>
  <si>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</si>
  <si>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</si>
  <si>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</si>
  <si>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</si>
  <si>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</si>
  <si>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</si>
  <si>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</si>
  <si>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</si>
  <si>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</si>
  <si>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</si>
  <si>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</si>
  <si>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</si>
  <si>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</si>
  <si>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</si>
  <si>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</si>
  <si>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</si>
  <si>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</si>
  <si>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</si>
  <si>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</si>
  <si>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</si>
  <si>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</si>
  <si>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</si>
  <si>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</si>
  <si>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</si>
  <si>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</si>
  <si>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</si>
  <si>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</si>
  <si>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</si>
  <si>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</si>
  <si>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</si>
  <si>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</si>
  <si>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</si>
  <si>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</si>
  <si>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</si>
  <si>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</si>
  <si>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</si>
  <si>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</si>
  <si>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</si>
  <si>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</si>
  <si>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</si>
  <si>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</si>
  <si>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</si>
  <si>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</si>
  <si>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</si>
  <si>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</si>
  <si>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</si>
  <si>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</si>
  <si>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</si>
  <si>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</si>
  <si>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</si>
  <si>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</si>
  <si>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</si>
  <si>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</si>
  <si>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</si>
  <si>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</si>
  <si>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</si>
  <si>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</si>
  <si>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</si>
  <si>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</si>
  <si>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</si>
  <si>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</si>
  <si>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</si>
  <si>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</si>
  <si>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</si>
  <si>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</si>
  <si>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</si>
  <si>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</si>
  <si>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</si>
  <si>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</si>
  <si>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</si>
  <si>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</si>
  <si>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</si>
  <si>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</si>
  <si>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</si>
  <si>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</si>
  <si>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</si>
  <si>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</si>
  <si>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</si>
  <si>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</si>
  <si>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</si>
  <si>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</si>
  <si>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</si>
  <si>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</si>
  <si>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</si>
  <si>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</si>
  <si>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</si>
  <si>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</si>
  <si>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</si>
  <si>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</si>
  <si>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</si>
  <si>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</si>
  <si>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</si>
  <si>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</si>
  <si>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</si>
  <si>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</si>
  <si>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</si>
  <si>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</si>
  <si>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</si>
  <si>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</si>
  <si>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</si>
  <si>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</si>
  <si>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</si>
  <si>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</si>
  <si>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</si>
  <si>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</si>
  <si>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</si>
  <si>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</si>
  <si>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</si>
  <si>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</si>
  <si>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</si>
  <si>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</si>
  <si>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</si>
  <si>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</si>
  <si>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</si>
  <si>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</si>
  <si>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</si>
  <si>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</si>
  <si>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</si>
  <si>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</si>
  <si>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</si>
  <si>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</si>
  <si>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</si>
  <si>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</si>
  <si>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</si>
  <si>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</si>
  <si>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</si>
  <si>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</si>
  <si>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</si>
  <si>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</si>
  <si>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</si>
  <si>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</si>
  <si>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</si>
  <si>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</si>
  <si>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</si>
  <si>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</si>
  <si>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</si>
  <si>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</si>
  <si>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</si>
  <si>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</si>
  <si>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</si>
  <si>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</si>
  <si>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</si>
  <si>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</si>
  <si>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</si>
  <si>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</si>
  <si>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</si>
  <si>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</si>
  <si>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</si>
  <si>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</si>
  <si>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</si>
  <si>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</si>
  <si>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</si>
  <si>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</si>
  <si>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</si>
  <si>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</si>
  <si>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</si>
  <si>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</si>
  <si>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</si>
  <si>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</si>
  <si>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</si>
  <si>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</si>
  <si>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</si>
  <si>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</si>
  <si>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</si>
  <si>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</si>
  <si>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</si>
  <si>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</si>
  <si>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</si>
  <si>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</si>
  <si>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</si>
  <si>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</si>
  <si>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</si>
  <si>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</si>
  <si>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</si>
  <si>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</si>
  <si>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</si>
  <si>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</si>
  <si>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</si>
  <si>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</si>
  <si>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</si>
  <si>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</si>
  <si>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</si>
  <si>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</si>
  <si>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</si>
  <si>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</si>
  <si>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</si>
  <si>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</si>
  <si>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</si>
  <si>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</si>
  <si>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</si>
  <si>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</si>
  <si>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</si>
  <si>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</si>
  <si>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</si>
  <si>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</si>
  <si>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</si>
  <si>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</si>
  <si>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</si>
  <si>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</si>
  <si>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</si>
  <si>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</si>
  <si>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</si>
  <si>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</si>
  <si>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</si>
  <si>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</si>
  <si>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</si>
  <si>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</si>
  <si>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</si>
  <si>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</si>
  <si>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</si>
  <si>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</si>
  <si>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</si>
  <si>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</si>
  <si>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</si>
  <si>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</si>
  <si>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</si>
  <si>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</si>
  <si>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</si>
  <si>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</si>
  <si>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</si>
  <si>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</si>
  <si>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</si>
  <si>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</si>
  <si>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</si>
  <si>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</si>
  <si>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</si>
  <si>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</si>
  <si>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</si>
  <si>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</si>
  <si>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</si>
  <si>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</si>
  <si>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</si>
  <si>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</si>
  <si>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</si>
  <si>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</si>
  <si>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</si>
  <si>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</si>
  <si>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</si>
  <si>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</si>
  <si>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</si>
  <si>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</si>
  <si>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</si>
  <si>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</si>
  <si>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</si>
  <si>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</si>
  <si>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</si>
  <si>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</si>
  <si>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</si>
  <si>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</si>
  <si>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</si>
  <si>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</si>
  <si>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</si>
  <si>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</si>
  <si>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</si>
  <si>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</si>
  <si>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</si>
  <si>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</si>
  <si>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</si>
  <si>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</si>
  <si>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</si>
  <si>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</si>
  <si>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</si>
  <si>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</si>
  <si>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</si>
  <si>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</si>
  <si>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</si>
  <si>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</si>
  <si>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</si>
  <si>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</si>
  <si>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</si>
  <si>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</si>
  <si>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</si>
  <si>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</si>
  <si>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</si>
  <si>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</si>
  <si>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</si>
  <si>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</si>
  <si>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</si>
  <si>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</si>
  <si>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</si>
  <si>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</si>
  <si>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</si>
  <si>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</si>
  <si>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</si>
  <si>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</si>
  <si>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</si>
  <si>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</si>
  <si>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</si>
  <si>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</si>
  <si>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</si>
  <si>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</si>
  <si>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</si>
  <si>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</si>
  <si>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</si>
  <si>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</si>
  <si>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</si>
  <si>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</si>
  <si>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</si>
  <si>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</si>
  <si>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</si>
  <si>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</si>
  <si>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</si>
  <si>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</si>
  <si>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</si>
  <si>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</si>
  <si>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</si>
  <si>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</si>
  <si>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</si>
  <si>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</si>
  <si>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</si>
  <si>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</si>
  <si>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</si>
  <si>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</si>
  <si>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</si>
  <si>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</si>
  <si>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</si>
  <si>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</si>
  <si>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</si>
  <si>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</si>
  <si>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</si>
  <si>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</si>
  <si>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</si>
  <si>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</si>
  <si>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</si>
  <si>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</si>
  <si>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</si>
  <si>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</si>
  <si>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</si>
  <si>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</si>
  <si>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</si>
  <si>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</si>
  <si>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</si>
  <si>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</si>
  <si>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</si>
  <si>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</si>
  <si>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</si>
  <si>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</si>
  <si>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</si>
  <si>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</si>
  <si>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</si>
  <si>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</si>
  <si>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</si>
  <si>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</si>
  <si>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</si>
  <si>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</si>
  <si>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</si>
  <si>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</si>
  <si>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>TP pronta 07:46, realizando o intervalo  das 08:20 ate 10:20 no KM 407</t>
  </si>
  <si>
    <t>TOM-TMT</t>
  </si>
  <si>
    <t>TCSTGR</t>
  </si>
  <si>
    <t>Ronda 7 dias</t>
  </si>
  <si>
    <t xml:space="preserve">Lider cancelou o intervalo, teve que deslocar a turma para outro local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</si>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</sst>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26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25"/>
    <tableColumn id="8" xr3:uid="{69D5AC3B-4F64-4F8F-AD2A-0AD158918DDD}" name="CORRELATO" dataDxfId="5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23" dataDxfId="522" headerRowBorderDxfId="520" tableBorderDxfId="521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19"/>
    <tableColumn id="2" xr3:uid="{9E43233E-7748-4A18-BD5C-D467FDF5017A}" name="Coordenação Cod" dataDxfId="518"/>
    <tableColumn id="11" xr3:uid="{FD8283FB-AAA5-4439-BBB5-16F2C616F05C}" name="Coordenação" dataDxfId="517"/>
    <tableColumn id="3" xr3:uid="{233C0146-C13B-48F7-8302-BFD40A668E71}" name="Gerência" dataDxfId="516"/>
    <tableColumn id="4" xr3:uid="{FA8E26C9-C7A0-4153-984D-07BC3F448870}" name="SUB" dataDxfId="515"/>
    <tableColumn id="5" xr3:uid="{670CAAC7-5604-4ED8-A835-267C41306B57}" name="KM Inicio" dataDxfId="514"/>
    <tableColumn id="6" xr3:uid="{503331F6-B322-4EA9-9C5E-881831CF446A}" name="KM Fim" dataDxfId="513"/>
    <tableColumn id="7" xr3:uid="{431695A4-A142-4A1D-976E-66DB088ADEF7}" name="Trecho" dataDxfId="512"/>
    <tableColumn id="8" xr3:uid="{3A197E61-EA0C-4C39-8479-8489B8B7595A}" name="SB" dataDxfId="511"/>
    <tableColumn id="9" xr3:uid="{9A9C9E13-3B2B-4320-BE1B-6526B0C780E6}" name="NOME SUB" dataDxfId="510"/>
    <tableColumn id="10" xr3:uid="{7620F8D3-C19C-4362-A6E4-DE62B4CB9A90}" name="Trecho Coordenação" dataDxfId="509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zoomScaleNormal="100" workbookViewId="0">
      <pane xSplit="6" ySplit="5" topLeftCell="BH82" activePane="bottomRight" state="frozen"/>
      <selection pane="bottomRight" activeCell="BJ94" sqref="BJ94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/>
      <c r="AS93" s="46"/>
      <c r="AT93" s="46"/>
      <c r="AU93" s="46"/>
      <c r="AV93" s="46"/>
      <c r="AW93" s="46"/>
      <c r="AX93" s="46"/>
      <c r="AY93" s="13">
        <f>IF(D93="","*",IFERROR(IF(ISODD(COUNT(AS93:AX93)),"ERRO",SUM((AT93-AS93),(AV93-AU93),(AX93-AW93))),"ERRO"))</f>
        <v>0</v>
      </c>
      <c r="AZ93" s="17"/>
      <c r="BA93" s="79"/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1</v>
      </c>
      <c r="BI93" s="23"/>
      <c r="BJ93" s="23" t="s">
        <v>1232</v>
      </c>
      <c r="BK93" s="23"/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Produção e Intervalo</v>
      </c>
      <c r="BR93" s="25">
        <f>IF(OR(B93="",F93=""),"*",AY93/P93)</f>
        <v>0</v>
      </c>
      <c r="BS93" s="25">
        <f>IF(OR(B93="",F93=""),"*",BA93/Q93)</f>
        <v>0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/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1432</v>
      </c>
      <c r="BK94" s="23"/>
      <c r="BL94" s="22"/>
      <c r="BM94" s="20"/>
      <c r="BN94" s="20"/>
      <c r="BO94" s="183"/>
      <c r="BP94" s="24"/>
      <c r="BQ94" s="14" t="str">
        <f>IF(AND(BR94&lt;1,BS94&lt;1),"Produção e Intervalo",IF(BR94&lt;1,"Intervalo",IF(BS94&lt;1,"Produção","Aderente")))</f>
        <v>Produção</v>
      </c>
      <c r="BR94" s="25">
        <f>IF(OR(B94="",F94=""),"*",AY94/P94)</f>
        <v>1.3333333333333339</v>
      </c>
      <c r="BS94" s="25">
        <f>IF(OR(B94="",F94=""),"*",BA94/Q94)</f>
        <v>0</v>
      </c>
      <c r="BT94" s="280" t="str">
        <f t="shared" si="1"/>
        <v/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1433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/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/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1434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1435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/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1</v>
      </c>
      <c r="BI96" s="23"/>
      <c r="BJ96" s="23" t="s">
        <v>1232</v>
      </c>
      <c r="BK96" s="23"/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11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-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/>
      <c r="AS97" s="46"/>
      <c r="AT97" s="46"/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/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1</v>
      </c>
      <c r="BI97" s="23"/>
      <c r="BJ97" s="23" t="s">
        <v>1262</v>
      </c>
      <c r="BK97" s="23"/>
      <c r="BL97" s="22"/>
      <c r="BM97" s="20"/>
      <c r="BN97" s="20"/>
      <c r="BO97" s="183"/>
      <c r="BP97" s="24"/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/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1436</v>
      </c>
      <c r="BK98" s="23" t="s">
        <v>1436</v>
      </c>
      <c r="BL98" s="22"/>
      <c r="BM98" s="20" t="s">
        <v>374</v>
      </c>
      <c r="BN98" s="20" t="s">
        <v>404</v>
      </c>
      <c r="BO98" s="183" t="s">
        <v>456</v>
      </c>
      <c r="BP98" s="23" t="s">
        <v>1436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/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/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1437</v>
      </c>
      <c r="W100" s="197" t="s">
        <v>1438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 t="s">
        <v>11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1439</v>
      </c>
      <c r="BK100" s="23"/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/>
      </c>
      <c r="B104" s="195"/>
      <c r="C104" s="9" t="str">
        <f>IF(BS_CONTROLE[[#This Row],[DATA]]="","",WEEKNUM(BS_CONTROLE[[#This Row],[DATA]]))</f>
        <v/>
      </c>
      <c r="D104" s="59"/>
      <c r="E104" s="156"/>
      <c r="F104" s="196"/>
      <c r="G104" s="10" t="str">
        <f>IF(D104="","*",VLOOKUP(F104,BS_ATIVIDADE[#All],3,FALSE))</f>
        <v>*</v>
      </c>
      <c r="H104" s="154"/>
      <c r="I104" s="154"/>
      <c r="J104" s="45"/>
      <c r="K104" s="45"/>
      <c r="L104" s="92"/>
      <c r="M104" s="18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4" s="18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4" s="154"/>
      <c r="P104" s="154"/>
      <c r="Q104" s="92"/>
      <c r="R104" s="11" t="str">
        <f>IFERROR(_xlfn.XLOOKUP(F104, BS_ATIVIDADE[ATIVIDADE],BS_ATIVIDADE[UNIDADE] ), "*")</f>
        <v>*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4" s="89" t="str">
        <f>IFERROR(_xlfn.XLOOKUP(J104, TabelaMap[SUB], TabelaMap[NOME SUB]), "ERRO")</f>
        <v>ERRO</v>
      </c>
      <c r="V104" s="230"/>
      <c r="W104" s="197"/>
      <c r="X104" s="59"/>
      <c r="Y104" s="174"/>
      <c r="Z104" s="174"/>
      <c r="AA104" s="155"/>
      <c r="AB104" s="78"/>
      <c r="AC104" s="78"/>
      <c r="AD104" s="197"/>
      <c r="AE104" s="92"/>
      <c r="AF104" s="92"/>
      <c r="AG104" s="92"/>
      <c r="AH104" s="56"/>
      <c r="AI104" s="153" t="str">
        <f>IF(BS_CONTROLE[[#This Row],[Atividade]]=0, "-", BS_CONTROLE[[#This Row],[Atividade]])</f>
        <v>-</v>
      </c>
      <c r="AJ104" s="10" t="str">
        <f>IF(D104="","*",VLOOKUP(AI104,BS_ATIVIDADE[#All],3,FALSE))</f>
        <v>*</v>
      </c>
      <c r="AK104" s="146">
        <f>BS_CONTROLE[[#This Row],[Local - Partida]]</f>
        <v>0</v>
      </c>
      <c r="AL104" s="146">
        <f>BS_CONTROLE[[#This Row],[Local - Encerramento]]</f>
        <v>0</v>
      </c>
      <c r="AM104" s="146" t="str">
        <f>BS_CONTROLE[[#This Row],[Entre - Estações]]</f>
        <v>-</v>
      </c>
      <c r="AN104" s="146" t="str">
        <f>BS_CONTROLE[[#This Row],[SB]]</f>
        <v>-</v>
      </c>
      <c r="AO104" s="37">
        <f>BS_CONTROLE[[#This Row],[SUB]]</f>
        <v>0</v>
      </c>
      <c r="AP104" s="37">
        <f>BS_CONTROLE[[#This Row],[KM - Inicio]]</f>
        <v>0</v>
      </c>
      <c r="AQ104" s="37">
        <f>BS_CONTROLE[[#This Row],[KM - Fim]]</f>
        <v>0</v>
      </c>
      <c r="AR104" s="46"/>
      <c r="AS104" s="46"/>
      <c r="AT104" s="46"/>
      <c r="AU104" s="46"/>
      <c r="AV104" s="46"/>
      <c r="AW104" s="46"/>
      <c r="AX104" s="46"/>
      <c r="AY104" s="13" t="str">
        <f>IF(D104="","*",IFERROR(IF(ISODD(COUNT(AS104:AX104)),"ERRO",SUM((AT104-AS104),(AV104-AU104),(AX104-AW104))),"ERRO"))</f>
        <v>*</v>
      </c>
      <c r="AZ104" s="17"/>
      <c r="BA104" s="79"/>
      <c r="BB104" s="11" t="str">
        <f>IFERROR(_xlfn.XLOOKUP(AI104, BS_ATIVIDADE[ATIVIDADE],BS_ATIVIDADE[UNIDADE] ), "*")</f>
        <v>*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4" s="12" t="str">
        <f>IFERROR(_xlfn.XLOOKUP(AO104, TabelaMap[SUB], TabelaMap[NOME SUB]), "ERRO")</f>
        <v>ERRO</v>
      </c>
      <c r="BF104" s="18" t="str">
        <f>IF(BS_CONTROLE[[#This Row],[Responsavel pelo boletim]]=0, "-", BS_CONTROLE[[#This Row],[Responsavel pelo boletim]])</f>
        <v>-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Aderente</v>
      </c>
      <c r="BR104" s="25" t="str">
        <f>IF(OR(B104="",F104=""),"*",AY104/P104)</f>
        <v>*</v>
      </c>
      <c r="BS104" s="25" t="str">
        <f>IF(OR(B104="",F104=""),"*",BA104/Q104)</f>
        <v>*</v>
      </c>
      <c r="BT104" s="280" t="str">
        <f t="shared" si="1"/>
        <v/>
      </c>
    </row>
    <row r="105" spans="1:72" hidden="1">
      <c r="A105" s="58" t="str">
        <f>D105&amp;B105</f>
        <v/>
      </c>
      <c r="B105" s="195"/>
      <c r="C105" s="9" t="str">
        <f>IF(BS_CONTROLE[[#This Row],[DATA]]="","",WEEKNUM(BS_CONTROLE[[#This Row],[DATA]]))</f>
        <v/>
      </c>
      <c r="D105" s="59"/>
      <c r="E105" s="156"/>
      <c r="F105" s="196"/>
      <c r="G105" s="10" t="str">
        <f>IF(D105="","*",VLOOKUP(F105,BS_ATIVIDADE[#All],3,FALSE))</f>
        <v>*</v>
      </c>
      <c r="H105" s="154"/>
      <c r="I105" s="154"/>
      <c r="J105" s="45"/>
      <c r="K105" s="45"/>
      <c r="L105" s="92"/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5" s="154"/>
      <c r="P105" s="154"/>
      <c r="Q105" s="92"/>
      <c r="R105" s="11" t="str">
        <f>IFERROR(_xlfn.XLOOKUP(F105, BS_ATIVIDADE[ATIVIDADE],BS_ATIVIDADE[UNIDADE] ), "*")</f>
        <v>*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5" s="89" t="str">
        <f>IFERROR(_xlfn.XLOOKUP(J105, TabelaMap[SUB], TabelaMap[NOME SUB]), "ERRO")</f>
        <v>ERRO</v>
      </c>
      <c r="V105" s="230"/>
      <c r="W105" s="197"/>
      <c r="X105" s="59"/>
      <c r="Y105" s="174"/>
      <c r="Z105" s="174"/>
      <c r="AA105" s="155"/>
      <c r="AB105" s="78"/>
      <c r="AC105" s="78"/>
      <c r="AD105" s="197"/>
      <c r="AE105" s="92"/>
      <c r="AF105" s="92"/>
      <c r="AG105" s="92"/>
      <c r="AH105" s="56"/>
      <c r="AI105" s="153" t="str">
        <f>IF(BS_CONTROLE[[#This Row],[Atividade]]=0, "-", BS_CONTROLE[[#This Row],[Atividade]])</f>
        <v>-</v>
      </c>
      <c r="AJ105" s="10" t="str">
        <f>IF(D105="","*",VLOOKUP(AI105,BS_ATIVIDADE[#All],3,FALSE))</f>
        <v>*</v>
      </c>
      <c r="AK105" s="146">
        <f>BS_CONTROLE[[#This Row],[Local - Partida]]</f>
        <v>0</v>
      </c>
      <c r="AL105" s="146">
        <f>BS_CONTROLE[[#This Row],[Local - Encerramento]]</f>
        <v>0</v>
      </c>
      <c r="AM105" s="146" t="str">
        <f>BS_CONTROLE[[#This Row],[Entre - Estações]]</f>
        <v>-</v>
      </c>
      <c r="AN105" s="146" t="str">
        <f>BS_CONTROLE[[#This Row],[SB]]</f>
        <v>-</v>
      </c>
      <c r="AO105" s="37">
        <f>BS_CONTROLE[[#This Row],[SUB]]</f>
        <v>0</v>
      </c>
      <c r="AP105" s="37">
        <f>BS_CONTROLE[[#This Row],[KM - Inicio]]</f>
        <v>0</v>
      </c>
      <c r="AQ105" s="37">
        <f>BS_CONTROLE[[#This Row],[KM - Fim]]</f>
        <v>0</v>
      </c>
      <c r="AR105" s="46"/>
      <c r="AS105" s="46"/>
      <c r="AT105" s="46"/>
      <c r="AU105" s="46"/>
      <c r="AV105" s="46"/>
      <c r="AW105" s="46"/>
      <c r="AX105" s="46"/>
      <c r="AY105" s="13" t="str">
        <f>IF(D105="","*",IFERROR(IF(ISODD(COUNT(AS105:AX105)),"ERRO",SUM((AT105-AS105),(AV105-AU105),(AX105-AW105))),"ERRO"))</f>
        <v>*</v>
      </c>
      <c r="AZ105" s="17"/>
      <c r="BA105" s="79"/>
      <c r="BB105" s="11" t="str">
        <f>IFERROR(_xlfn.XLOOKUP(AI105, BS_ATIVIDADE[ATIVIDADE],BS_ATIVIDADE[UNIDADE] ), "*")</f>
        <v>*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5" s="12" t="str">
        <f>IFERROR(_xlfn.XLOOKUP(AO105, TabelaMap[SUB], TabelaMap[NOME SUB]), "ERRO")</f>
        <v>ERRO</v>
      </c>
      <c r="BF105" s="18" t="str">
        <f>IF(BS_CONTROLE[[#This Row],[Responsavel pelo boletim]]=0, "-", BS_CONTROLE[[#This Row],[Responsavel pelo boletim]])</f>
        <v>-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Aderente</v>
      </c>
      <c r="BR105" s="25" t="str">
        <f>IF(OR(B105="",F105=""),"*",AY105/P105)</f>
        <v>*</v>
      </c>
      <c r="BS105" s="25" t="str">
        <f>IF(OR(B105="",F105=""),"*",BA105/Q105)</f>
        <v>*</v>
      </c>
      <c r="BT105" s="280" t="str">
        <f t="shared" si="1"/>
        <v/>
      </c>
    </row>
    <row r="106" spans="1:72" hidden="1">
      <c r="A106" s="58" t="str">
        <f>D106&amp;B106</f>
        <v/>
      </c>
      <c r="B106" s="195"/>
      <c r="C106" s="9" t="str">
        <f>IF(BS_CONTROLE[[#This Row],[DATA]]="","",WEEKNUM(BS_CONTROLE[[#This Row],[DATA]]))</f>
        <v/>
      </c>
      <c r="D106" s="59"/>
      <c r="E106" s="156"/>
      <c r="F106" s="196"/>
      <c r="G106" s="10" t="str">
        <f>IF(D106="","*",VLOOKUP(F106,BS_ATIVIDADE[#All],3,FALSE))</f>
        <v>*</v>
      </c>
      <c r="H106" s="154"/>
      <c r="I106" s="154"/>
      <c r="J106" s="45"/>
      <c r="K106" s="45"/>
      <c r="L106" s="92"/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54"/>
      <c r="P106" s="154"/>
      <c r="Q106" s="92"/>
      <c r="R106" s="11" t="str">
        <f>IFERROR(_xlfn.XLOOKUP(F106, BS_ATIVIDADE[ATIVIDADE],BS_ATIVIDADE[UNIDADE] ), "*")</f>
        <v>*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89" t="str">
        <f>IFERROR(_xlfn.XLOOKUP(J106, TabelaMap[SUB], TabelaMap[NOME SUB]), "ERRO")</f>
        <v>ERRO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-</v>
      </c>
      <c r="AJ106" s="10" t="str">
        <f>IF(D106="","*",VLOOKUP(AI106,BS_ATIVIDADE[#All],3,FALSE))</f>
        <v>*</v>
      </c>
      <c r="AK106" s="146">
        <f>BS_CONTROLE[[#This Row],[Local - Partida]]</f>
        <v>0</v>
      </c>
      <c r="AL106" s="146">
        <f>BS_CONTROLE[[#This Row],[Local - Encerramento]]</f>
        <v>0</v>
      </c>
      <c r="AM106" s="146" t="str">
        <f>BS_CONTROLE[[#This Row],[Entre - Estações]]</f>
        <v>-</v>
      </c>
      <c r="AN106" s="146" t="str">
        <f>BS_CONTROLE[[#This Row],[SB]]</f>
        <v>-</v>
      </c>
      <c r="AO106" s="37">
        <f>BS_CONTROLE[[#This Row],[SUB]]</f>
        <v>0</v>
      </c>
      <c r="AP106" s="37">
        <f>BS_CONTROLE[[#This Row],[KM - Inicio]]</f>
        <v>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 t="str">
        <f>IF(D106="","*",IFERROR(IF(ISODD(COUNT(AS106:AX106)),"ERRO",SUM((AT106-AS106),(AV106-AU106),(AX106-AW106))),"ERRO"))</f>
        <v>*</v>
      </c>
      <c r="AZ106" s="17"/>
      <c r="BA106" s="79"/>
      <c r="BB106" s="11" t="str">
        <f>IFERROR(_xlfn.XLOOKUP(AI106, BS_ATIVIDADE[ATIVIDADE],BS_ATIVIDADE[UNIDADE] ), "*")</f>
        <v>*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2" t="str">
        <f>IFERROR(_xlfn.XLOOKUP(AO106, TabelaMap[SUB], TabelaMap[NOME SUB]), "ERRO")</f>
        <v>ERRO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 t="str">
        <f>IF(OR(B106="",F106=""),"*",AY106/P106)</f>
        <v>*</v>
      </c>
      <c r="BS106" s="25" t="str">
        <f>IF(OR(B106="",F106=""),"*",BA106/Q106)</f>
        <v>*</v>
      </c>
      <c r="BT106" s="280" t="str">
        <f t="shared" si="1"/>
        <v/>
      </c>
    </row>
    <row r="107" spans="1:72" hidden="1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280" t="str">
        <f t="shared" si="1"/>
        <v/>
      </c>
    </row>
    <row r="108" spans="1:72" hidden="1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 hidden="1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 hidden="1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97:K414 J6:K95" name="Range1_8_1"/>
    <protectedRange sqref="O97:Q414 O6:Q95" name="Range1_9_1"/>
    <protectedRange sqref="V17:Y17 V30:Y32 Y18:Y29 V52:X54 V55 X55 V59:X59 V47:W48 V61:Y63 V76:Y90 V70 X70:Y70 Y71:Y75 Y64:Y69 Y33:Y60 V101:Y414 Y91 V92:Y92 V97:X100 V93:X95 Y93:Y100" name="Range1_11_8"/>
    <protectedRange sqref="Z17:AD17 Z30:AD32 Z52:AD55 Z59:AD59 Z61:AD63 Z76:AD90 Z70:AD70 Z97:AD414 Z92:AD95" name="Range1_12_8"/>
    <protectedRange sqref="V6:Y16 V28:X29 V26:X26 V18:X20 V22:X24 V33:X35 V37:X40 V43:X46 W55 V56:X58 V49:X50 V60:X60 V64:X64 W70 V72:X72 V74:X74 V66:X68 V91:X91" name="Range1_11_1"/>
    <protectedRange sqref="Z6:AD16 Z28:AD29 Z26:AD26 Z18:AD20 Z22:AD24 Z33:AD35 Z43:AD46 Z56:AD58 Z66:AD68 Z60:AD60 Z64:AD64 AB47:AC47 Z37:AD40 Z72:AD72 Z74:AD74 Z49:Z50 AB49:AD50 AA50 Z91:AD91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08" priority="2142" operator="equal">
      <formula>"ERRO"</formula>
    </cfRule>
  </conditionalFormatting>
  <conditionalFormatting sqref="X4 Y1:Z5 Y456:Y531 Y415:Z455">
    <cfRule type="cellIs" dxfId="507" priority="2131" operator="equal">
      <formula>"OPORTUNIDADE"</formula>
    </cfRule>
  </conditionalFormatting>
  <conditionalFormatting sqref="AZ6:AZ503">
    <cfRule type="expression" dxfId="506" priority="2126">
      <formula>$BU6=1</formula>
    </cfRule>
  </conditionalFormatting>
  <conditionalFormatting sqref="BQ6:BQ533">
    <cfRule type="cellIs" dxfId="505" priority="2137" operator="equal">
      <formula>"Produção e Intervalo"</formula>
    </cfRule>
    <cfRule type="cellIs" dxfId="504" priority="2138" operator="equal">
      <formula>"Aderente"</formula>
    </cfRule>
    <cfRule type="cellIs" dxfId="503" priority="2139" operator="equal">
      <formula>"Intervalo"</formula>
    </cfRule>
    <cfRule type="cellIs" dxfId="502" priority="2140" operator="equal">
      <formula>"Produção"</formula>
    </cfRule>
    <cfRule type="cellIs" dxfId="501" priority="2141" operator="equal">
      <formula>"ERRO"</formula>
    </cfRule>
  </conditionalFormatting>
  <conditionalFormatting sqref="BR6:BS533">
    <cfRule type="cellIs" dxfId="500" priority="2119" operator="equal">
      <formula>"*"</formula>
    </cfRule>
    <cfRule type="cellIs" dxfId="499" priority="2120" operator="greaterThanOrEqual">
      <formula>1</formula>
    </cfRule>
    <cfRule type="cellIs" dxfId="498" priority="2121" operator="lessThan">
      <formula>1</formula>
    </cfRule>
  </conditionalFormatting>
  <conditionalFormatting sqref="X456:X503 Y456:Y531 Y415:Z455">
    <cfRule type="cellIs" dxfId="497" priority="2067" operator="equal">
      <formula>"NÃO"</formula>
    </cfRule>
    <cfRule type="cellIs" dxfId="496" priority="2068" operator="equal">
      <formula>"SIM"</formula>
    </cfRule>
  </conditionalFormatting>
  <conditionalFormatting sqref="X456:X503">
    <cfRule type="cellIs" dxfId="495" priority="2066" operator="equal">
      <formula>"OPORTUNIDADE"</formula>
    </cfRule>
  </conditionalFormatting>
  <conditionalFormatting sqref="Z456:Z503">
    <cfRule type="cellIs" dxfId="494" priority="2064" operator="equal">
      <formula>"NÃO"</formula>
    </cfRule>
    <cfRule type="cellIs" dxfId="493" priority="2065" operator="equal">
      <formula>"SIM"</formula>
    </cfRule>
  </conditionalFormatting>
  <conditionalFormatting sqref="Z456:Z503">
    <cfRule type="cellIs" dxfId="492" priority="2063" operator="equal">
      <formula>"OPORTUNIDADE"</formula>
    </cfRule>
  </conditionalFormatting>
  <conditionalFormatting sqref="Y1048575:Y1048576">
    <cfRule type="cellIs" dxfId="491" priority="1948" operator="equal">
      <formula>"OPORTUNIDADE"</formula>
    </cfRule>
  </conditionalFormatting>
  <conditionalFormatting sqref="Y1048575:Y1048576">
    <cfRule type="cellIs" dxfId="490" priority="1946" operator="equal">
      <formula>"NÃO"</formula>
    </cfRule>
    <cfRule type="cellIs" dxfId="489" priority="1947" operator="equal">
      <formula>"SIM"</formula>
    </cfRule>
  </conditionalFormatting>
  <conditionalFormatting sqref="Z504:Z529">
    <cfRule type="cellIs" dxfId="488" priority="1683" operator="equal">
      <formula>"OPORTUNIDADE"</formula>
    </cfRule>
  </conditionalFormatting>
  <conditionalFormatting sqref="Z504:Z529">
    <cfRule type="cellIs" dxfId="487" priority="1681" operator="equal">
      <formula>"NÃO"</formula>
    </cfRule>
    <cfRule type="cellIs" dxfId="486" priority="1682" operator="equal">
      <formula>"SIM"</formula>
    </cfRule>
  </conditionalFormatting>
  <conditionalFormatting sqref="X530">
    <cfRule type="cellIs" dxfId="485" priority="1669" operator="equal">
      <formula>"NÃO"</formula>
    </cfRule>
    <cfRule type="cellIs" dxfId="484" priority="1670" operator="equal">
      <formula>"SIM"</formula>
    </cfRule>
  </conditionalFormatting>
  <conditionalFormatting sqref="X530">
    <cfRule type="cellIs" dxfId="483" priority="1668" operator="equal">
      <formula>"OPORTUNIDADE"</formula>
    </cfRule>
  </conditionalFormatting>
  <conditionalFormatting sqref="Z530">
    <cfRule type="cellIs" dxfId="482" priority="1666" operator="equal">
      <formula>"NÃO"</formula>
    </cfRule>
    <cfRule type="cellIs" dxfId="481" priority="1667" operator="equal">
      <formula>"SIM"</formula>
    </cfRule>
  </conditionalFormatting>
  <conditionalFormatting sqref="Z530">
    <cfRule type="cellIs" dxfId="480" priority="1665" operator="equal">
      <formula>"OPORTUNIDADE"</formula>
    </cfRule>
  </conditionalFormatting>
  <conditionalFormatting sqref="BI530">
    <cfRule type="iconSet" priority="1674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75">
      <iconSet showValue="0">
        <cfvo type="percent" val="0"/>
        <cfvo type="num" val="1"/>
        <cfvo type="num" val="1" gte="0"/>
      </iconSet>
    </cfRule>
    <cfRule type="iconSet" priority="1676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77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79" priority="2285">
      <formula>$BU473=1</formula>
    </cfRule>
  </conditionalFormatting>
  <conditionalFormatting sqref="Y17:Z18 Z26 Y30:Z32 Y46:Z46 Z39 Z52:Z55 Z57 Z59 Y67:Z67 Y61:Z63 Z66 Y74:Z74 Z73:Z74 Y70:Z70 Y101:Z414 Y76:Z92 Z93:Z95 Z97:Z100 Y93:Y100">
    <cfRule type="cellIs" dxfId="478" priority="853" operator="equal">
      <formula>"OPORTUNIDADE"</formula>
    </cfRule>
  </conditionalFormatting>
  <conditionalFormatting sqref="Y17:Z18 Z26 Y30:Z32 Y46:Z46 Z39 Z52:Z55 Z57 Z59 Y67:Z67 Y61:Z63 Z66 Y74:Z74 Z73:Z74 Y70:Z70 Y101:Z414 Y76:Z92 Z93:Z95 Z97:Z100 Y93:Y100">
    <cfRule type="cellIs" dxfId="477" priority="851" operator="equal">
      <formula>"NÃO"</formula>
    </cfRule>
    <cfRule type="cellIs" dxfId="476" priority="852" operator="equal">
      <formula>"SIM"</formula>
    </cfRule>
  </conditionalFormatting>
  <conditionalFormatting sqref="BK7:BK9 BK11:BK17 BK23 BK25:BK26 BK28:BK32 BK40 BK34 BK51:BK56 BK43:BK49 BK58:BK63 BK68 BK70:BK72 BK87:BK90 BK74:BK77 BK82:BK85 BK99:BK414 BK93:BK97">
    <cfRule type="iconSet" priority="834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06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08">
      <iconSet showValue="0">
        <cfvo type="percent" val="0"/>
        <cfvo type="num" val="1"/>
        <cfvo type="num" val="1" gte="0"/>
      </iconSet>
    </cfRule>
    <cfRule type="iconSet" priority="2409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75" priority="2445">
      <formula>$BU478=1</formula>
    </cfRule>
  </conditionalFormatting>
  <conditionalFormatting sqref="BI504:BI529">
    <cfRule type="iconSet" priority="2446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48">
      <iconSet showValue="0">
        <cfvo type="percent" val="0"/>
        <cfvo type="num" val="1"/>
        <cfvo type="num" val="1" gte="0"/>
      </iconSet>
    </cfRule>
    <cfRule type="iconSet" priority="2449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52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54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74" priority="624" operator="equal">
      <formula>"OPORTUNIDADE"</formula>
    </cfRule>
  </conditionalFormatting>
  <conditionalFormatting sqref="Y6:Z16">
    <cfRule type="cellIs" dxfId="473" priority="622" operator="equal">
      <formula>"NÃO"</formula>
    </cfRule>
    <cfRule type="cellIs" dxfId="472" priority="623" operator="equal">
      <formula>"SIM"</formula>
    </cfRule>
  </conditionalFormatting>
  <conditionalFormatting sqref="BJ6">
    <cfRule type="iconSet" priority="621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20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71" priority="619" operator="equal">
      <formula>"OPORTUNIDADE"</formula>
    </cfRule>
  </conditionalFormatting>
  <conditionalFormatting sqref="Z23">
    <cfRule type="cellIs" dxfId="470" priority="617" operator="equal">
      <formula>"NÃO"</formula>
    </cfRule>
    <cfRule type="cellIs" dxfId="469" priority="618" operator="equal">
      <formula>"SIM"</formula>
    </cfRule>
  </conditionalFormatting>
  <conditionalFormatting sqref="Z20:Z21">
    <cfRule type="cellIs" dxfId="468" priority="613" operator="equal">
      <formula>"OPORTUNIDADE"</formula>
    </cfRule>
  </conditionalFormatting>
  <conditionalFormatting sqref="Z20:Z21">
    <cfRule type="cellIs" dxfId="467" priority="611" operator="equal">
      <formula>"NÃO"</formula>
    </cfRule>
    <cfRule type="cellIs" dxfId="466" priority="612" operator="equal">
      <formula>"SIM"</formula>
    </cfRule>
  </conditionalFormatting>
  <conditionalFormatting sqref="Z25:Z26">
    <cfRule type="cellIs" dxfId="465" priority="607" operator="equal">
      <formula>"OPORTUNIDADE"</formula>
    </cfRule>
  </conditionalFormatting>
  <conditionalFormatting sqref="Z25:Z26">
    <cfRule type="cellIs" dxfId="464" priority="605" operator="equal">
      <formula>"NÃO"</formula>
    </cfRule>
    <cfRule type="cellIs" dxfId="463" priority="606" operator="equal">
      <formula>"SIM"</formula>
    </cfRule>
  </conditionalFormatting>
  <conditionalFormatting sqref="Z23:Z24">
    <cfRule type="cellIs" dxfId="462" priority="604" operator="equal">
      <formula>"OPORTUNIDADE"</formula>
    </cfRule>
  </conditionalFormatting>
  <conditionalFormatting sqref="Z23:Z24">
    <cfRule type="cellIs" dxfId="461" priority="602" operator="equal">
      <formula>"NÃO"</formula>
    </cfRule>
    <cfRule type="cellIs" dxfId="460" priority="603" operator="equal">
      <formula>"SIM"</formula>
    </cfRule>
  </conditionalFormatting>
  <conditionalFormatting sqref="Z19:Z21">
    <cfRule type="cellIs" dxfId="459" priority="601" operator="equal">
      <formula>"OPORTUNIDADE"</formula>
    </cfRule>
  </conditionalFormatting>
  <conditionalFormatting sqref="Z19:Z21">
    <cfRule type="cellIs" dxfId="458" priority="599" operator="equal">
      <formula>"NÃO"</formula>
    </cfRule>
    <cfRule type="cellIs" dxfId="457" priority="600" operator="equal">
      <formula>"SIM"</formula>
    </cfRule>
  </conditionalFormatting>
  <conditionalFormatting sqref="Y19:Y29">
    <cfRule type="cellIs" dxfId="456" priority="598" operator="equal">
      <formula>"OPORTUNIDADE"</formula>
    </cfRule>
  </conditionalFormatting>
  <conditionalFormatting sqref="Y19:Y29">
    <cfRule type="cellIs" dxfId="455" priority="596" operator="equal">
      <formula>"NÃO"</formula>
    </cfRule>
    <cfRule type="cellIs" dxfId="454" priority="597" operator="equal">
      <formula>"SIM"</formula>
    </cfRule>
  </conditionalFormatting>
  <conditionalFormatting sqref="Z19:Z20">
    <cfRule type="cellIs" dxfId="453" priority="595" operator="equal">
      <formula>"OPORTUNIDADE"</formula>
    </cfRule>
  </conditionalFormatting>
  <conditionalFormatting sqref="Z19:Z20">
    <cfRule type="cellIs" dxfId="452" priority="593" operator="equal">
      <formula>"NÃO"</formula>
    </cfRule>
    <cfRule type="cellIs" dxfId="451" priority="594" operator="equal">
      <formula>"SIM"</formula>
    </cfRule>
  </conditionalFormatting>
  <conditionalFormatting sqref="Y19:Y29">
    <cfRule type="cellIs" dxfId="450" priority="592" operator="equal">
      <formula>"OPORTUNIDADE"</formula>
    </cfRule>
  </conditionalFormatting>
  <conditionalFormatting sqref="Y19:Y29">
    <cfRule type="cellIs" dxfId="449" priority="590" operator="equal">
      <formula>"NÃO"</formula>
    </cfRule>
    <cfRule type="cellIs" dxfId="448" priority="591" operator="equal">
      <formula>"SIM"</formula>
    </cfRule>
  </conditionalFormatting>
  <conditionalFormatting sqref="BP13">
    <cfRule type="iconSet" priority="589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47" priority="588" operator="equal">
      <formula>"OPORTUNIDADE"</formula>
    </cfRule>
  </conditionalFormatting>
  <conditionalFormatting sqref="Z28">
    <cfRule type="cellIs" dxfId="446" priority="586" operator="equal">
      <formula>"NÃO"</formula>
    </cfRule>
    <cfRule type="cellIs" dxfId="445" priority="587" operator="equal">
      <formula>"SIM"</formula>
    </cfRule>
  </conditionalFormatting>
  <conditionalFormatting sqref="Z29">
    <cfRule type="cellIs" dxfId="444" priority="582" operator="equal">
      <formula>"OPORTUNIDADE"</formula>
    </cfRule>
  </conditionalFormatting>
  <conditionalFormatting sqref="Z29">
    <cfRule type="cellIs" dxfId="443" priority="580" operator="equal">
      <formula>"NÃO"</formula>
    </cfRule>
    <cfRule type="cellIs" dxfId="442" priority="581" operator="equal">
      <formula>"SIM"</formula>
    </cfRule>
  </conditionalFormatting>
  <conditionalFormatting sqref="Z27">
    <cfRule type="cellIs" dxfId="441" priority="579" operator="equal">
      <formula>"OPORTUNIDADE"</formula>
    </cfRule>
  </conditionalFormatting>
  <conditionalFormatting sqref="Z27">
    <cfRule type="cellIs" dxfId="440" priority="577" operator="equal">
      <formula>"NÃO"</formula>
    </cfRule>
    <cfRule type="cellIs" dxfId="439" priority="578" operator="equal">
      <formula>"SIM"</formula>
    </cfRule>
  </conditionalFormatting>
  <conditionalFormatting sqref="Z18:Z19">
    <cfRule type="cellIs" dxfId="438" priority="573" operator="equal">
      <formula>"OPORTUNIDADE"</formula>
    </cfRule>
  </conditionalFormatting>
  <conditionalFormatting sqref="Z18:Z19">
    <cfRule type="cellIs" dxfId="437" priority="571" operator="equal">
      <formula>"NÃO"</formula>
    </cfRule>
    <cfRule type="cellIs" dxfId="436" priority="572" operator="equal">
      <formula>"SIM"</formula>
    </cfRule>
  </conditionalFormatting>
  <conditionalFormatting sqref="Y18:Y29">
    <cfRule type="cellIs" dxfId="435" priority="570" operator="equal">
      <formula>"OPORTUNIDADE"</formula>
    </cfRule>
  </conditionalFormatting>
  <conditionalFormatting sqref="Y18:Y29">
    <cfRule type="cellIs" dxfId="434" priority="568" operator="equal">
      <formula>"NÃO"</formula>
    </cfRule>
    <cfRule type="cellIs" dxfId="433" priority="569" operator="equal">
      <formula>"SIM"</formula>
    </cfRule>
  </conditionalFormatting>
  <conditionalFormatting sqref="BK6">
    <cfRule type="iconSet" priority="567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66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32" priority="565" operator="equal">
      <formula>"OPORTUNIDADE"</formula>
    </cfRule>
  </conditionalFormatting>
  <conditionalFormatting sqref="Z24">
    <cfRule type="cellIs" dxfId="431" priority="563" operator="equal">
      <formula>"NÃO"</formula>
    </cfRule>
    <cfRule type="cellIs" dxfId="430" priority="564" operator="equal">
      <formula>"SIM"</formula>
    </cfRule>
  </conditionalFormatting>
  <conditionalFormatting sqref="BP9">
    <cfRule type="iconSet" priority="562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29" priority="561" operator="equal">
      <formula>"OPORTUNIDADE"</formula>
    </cfRule>
  </conditionalFormatting>
  <conditionalFormatting sqref="Z25">
    <cfRule type="cellIs" dxfId="428" priority="559" operator="equal">
      <formula>"NÃO"</formula>
    </cfRule>
    <cfRule type="cellIs" dxfId="427" priority="560" operator="equal">
      <formula>"SIM"</formula>
    </cfRule>
  </conditionalFormatting>
  <conditionalFormatting sqref="Z21">
    <cfRule type="cellIs" dxfId="426" priority="555" operator="equal">
      <formula>"OPORTUNIDADE"</formula>
    </cfRule>
  </conditionalFormatting>
  <conditionalFormatting sqref="Z21">
    <cfRule type="cellIs" dxfId="425" priority="553" operator="equal">
      <formula>"NÃO"</formula>
    </cfRule>
    <cfRule type="cellIs" dxfId="424" priority="554" operator="equal">
      <formula>"SIM"</formula>
    </cfRule>
  </conditionalFormatting>
  <conditionalFormatting sqref="Z22">
    <cfRule type="cellIs" dxfId="423" priority="552" operator="equal">
      <formula>"OPORTUNIDADE"</formula>
    </cfRule>
  </conditionalFormatting>
  <conditionalFormatting sqref="Z22">
    <cfRule type="cellIs" dxfId="422" priority="550" operator="equal">
      <formula>"NÃO"</formula>
    </cfRule>
    <cfRule type="cellIs" dxfId="421" priority="551" operator="equal">
      <formula>"SIM"</formula>
    </cfRule>
  </conditionalFormatting>
  <conditionalFormatting sqref="BJ19">
    <cfRule type="iconSet" priority="546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44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43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42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41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40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39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20" priority="538" operator="equal">
      <formula>"OPORTUNIDADE"</formula>
    </cfRule>
  </conditionalFormatting>
  <conditionalFormatting sqref="Z36">
    <cfRule type="cellIs" dxfId="419" priority="536" operator="equal">
      <formula>"NÃO"</formula>
    </cfRule>
    <cfRule type="cellIs" dxfId="418" priority="537" operator="equal">
      <formula>"SIM"</formula>
    </cfRule>
  </conditionalFormatting>
  <conditionalFormatting sqref="Z36">
    <cfRule type="cellIs" dxfId="417" priority="535" operator="equal">
      <formula>"OPORTUNIDADE"</formula>
    </cfRule>
  </conditionalFormatting>
  <conditionalFormatting sqref="Z36">
    <cfRule type="cellIs" dxfId="416" priority="533" operator="equal">
      <formula>"NÃO"</formula>
    </cfRule>
    <cfRule type="cellIs" dxfId="415" priority="534" operator="equal">
      <formula>"SIM"</formula>
    </cfRule>
  </conditionalFormatting>
  <conditionalFormatting sqref="Z36">
    <cfRule type="cellIs" dxfId="414" priority="523" operator="equal">
      <formula>"OPORTUNIDADE"</formula>
    </cfRule>
  </conditionalFormatting>
  <conditionalFormatting sqref="Z36">
    <cfRule type="cellIs" dxfId="413" priority="521" operator="equal">
      <formula>"NÃO"</formula>
    </cfRule>
    <cfRule type="cellIs" dxfId="412" priority="522" operator="equal">
      <formula>"SIM"</formula>
    </cfRule>
  </conditionalFormatting>
  <conditionalFormatting sqref="Z37:Z38">
    <cfRule type="cellIs" dxfId="411" priority="520" operator="equal">
      <formula>"OPORTUNIDADE"</formula>
    </cfRule>
  </conditionalFormatting>
  <conditionalFormatting sqref="Z37:Z38">
    <cfRule type="cellIs" dxfId="410" priority="518" operator="equal">
      <formula>"NÃO"</formula>
    </cfRule>
    <cfRule type="cellIs" dxfId="409" priority="519" operator="equal">
      <formula>"SIM"</formula>
    </cfRule>
  </conditionalFormatting>
  <conditionalFormatting sqref="BJ18">
    <cfRule type="iconSet" priority="511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10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08" priority="509" operator="equal">
      <formula>"OPORTUNIDADE"</formula>
    </cfRule>
  </conditionalFormatting>
  <conditionalFormatting sqref="Z35:Z36">
    <cfRule type="cellIs" dxfId="407" priority="507" operator="equal">
      <formula>"NÃO"</formula>
    </cfRule>
    <cfRule type="cellIs" dxfId="406" priority="508" operator="equal">
      <formula>"SIM"</formula>
    </cfRule>
  </conditionalFormatting>
  <conditionalFormatting sqref="BK27">
    <cfRule type="iconSet" priority="503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02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485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05" priority="484" operator="equal">
      <formula>"OPORTUNIDADE"</formula>
    </cfRule>
  </conditionalFormatting>
  <conditionalFormatting sqref="Z34:Z35">
    <cfRule type="cellIs" dxfId="404" priority="482" operator="equal">
      <formula>"NÃO"</formula>
    </cfRule>
    <cfRule type="cellIs" dxfId="403" priority="483" operator="equal">
      <formula>"SIM"</formula>
    </cfRule>
  </conditionalFormatting>
  <conditionalFormatting sqref="Z33:Z35">
    <cfRule type="cellIs" dxfId="402" priority="481" operator="equal">
      <formula>"OPORTUNIDADE"</formula>
    </cfRule>
  </conditionalFormatting>
  <conditionalFormatting sqref="Z33:Z35">
    <cfRule type="cellIs" dxfId="401" priority="479" operator="equal">
      <formula>"NÃO"</formula>
    </cfRule>
    <cfRule type="cellIs" dxfId="400" priority="480" operator="equal">
      <formula>"SIM"</formula>
    </cfRule>
  </conditionalFormatting>
  <conditionalFormatting sqref="Z33:Z35">
    <cfRule type="cellIs" dxfId="399" priority="475" operator="equal">
      <formula>"OPORTUNIDADE"</formula>
    </cfRule>
  </conditionalFormatting>
  <conditionalFormatting sqref="Z33:Z35">
    <cfRule type="cellIs" dxfId="398" priority="473" operator="equal">
      <formula>"NÃO"</formula>
    </cfRule>
    <cfRule type="cellIs" dxfId="397" priority="474" operator="equal">
      <formula>"SIM"</formula>
    </cfRule>
  </conditionalFormatting>
  <conditionalFormatting sqref="Z33:Z34">
    <cfRule type="cellIs" dxfId="396" priority="469" operator="equal">
      <formula>"OPORTUNIDADE"</formula>
    </cfRule>
  </conditionalFormatting>
  <conditionalFormatting sqref="Z33:Z34">
    <cfRule type="cellIs" dxfId="395" priority="467" operator="equal">
      <formula>"NÃO"</formula>
    </cfRule>
    <cfRule type="cellIs" dxfId="394" priority="468" operator="equal">
      <formula>"SIM"</formula>
    </cfRule>
  </conditionalFormatting>
  <conditionalFormatting sqref="Y33:Y45">
    <cfRule type="cellIs" dxfId="393" priority="463" operator="equal">
      <formula>"OPORTUNIDADE"</formula>
    </cfRule>
  </conditionalFormatting>
  <conditionalFormatting sqref="Y33:Y45">
    <cfRule type="cellIs" dxfId="392" priority="461" operator="equal">
      <formula>"NÃO"</formula>
    </cfRule>
    <cfRule type="cellIs" dxfId="391" priority="462" operator="equal">
      <formula>"SIM"</formula>
    </cfRule>
  </conditionalFormatting>
  <conditionalFormatting sqref="Y34:Y45">
    <cfRule type="cellIs" dxfId="390" priority="460" operator="equal">
      <formula>"OPORTUNIDADE"</formula>
    </cfRule>
  </conditionalFormatting>
  <conditionalFormatting sqref="Y34:Y45">
    <cfRule type="cellIs" dxfId="389" priority="458" operator="equal">
      <formula>"NÃO"</formula>
    </cfRule>
    <cfRule type="cellIs" dxfId="388" priority="459" operator="equal">
      <formula>"SIM"</formula>
    </cfRule>
  </conditionalFormatting>
  <conditionalFormatting sqref="BK22">
    <cfRule type="iconSet" priority="457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87" priority="450" operator="equal">
      <formula>"OPORTUNIDADE"</formula>
    </cfRule>
  </conditionalFormatting>
  <conditionalFormatting sqref="Z42:Z43">
    <cfRule type="cellIs" dxfId="386" priority="448" operator="equal">
      <formula>"NÃO"</formula>
    </cfRule>
    <cfRule type="cellIs" dxfId="385" priority="449" operator="equal">
      <formula>"SIM"</formula>
    </cfRule>
  </conditionalFormatting>
  <conditionalFormatting sqref="Y46:Y50 Y52:Y60">
    <cfRule type="cellIs" dxfId="384" priority="444" operator="equal">
      <formula>"OPORTUNIDADE"</formula>
    </cfRule>
  </conditionalFormatting>
  <conditionalFormatting sqref="Y46:Y50 Y52:Y60">
    <cfRule type="cellIs" dxfId="383" priority="442" operator="equal">
      <formula>"NÃO"</formula>
    </cfRule>
    <cfRule type="cellIs" dxfId="382" priority="443" operator="equal">
      <formula>"SIM"</formula>
    </cfRule>
  </conditionalFormatting>
  <conditionalFormatting sqref="Z43:Z45">
    <cfRule type="cellIs" dxfId="381" priority="435" operator="equal">
      <formula>"OPORTUNIDADE"</formula>
    </cfRule>
  </conditionalFormatting>
  <conditionalFormatting sqref="Z43:Z45">
    <cfRule type="cellIs" dxfId="380" priority="433" operator="equal">
      <formula>"NÃO"</formula>
    </cfRule>
    <cfRule type="cellIs" dxfId="379" priority="434" operator="equal">
      <formula>"SIM"</formula>
    </cfRule>
  </conditionalFormatting>
  <conditionalFormatting sqref="Z39">
    <cfRule type="cellIs" dxfId="378" priority="429" operator="equal">
      <formula>"OPORTUNIDADE"</formula>
    </cfRule>
  </conditionalFormatting>
  <conditionalFormatting sqref="Z39">
    <cfRule type="cellIs" dxfId="377" priority="427" operator="equal">
      <formula>"NÃO"</formula>
    </cfRule>
    <cfRule type="cellIs" dxfId="376" priority="428" operator="equal">
      <formula>"SIM"</formula>
    </cfRule>
  </conditionalFormatting>
  <conditionalFormatting sqref="Z43:Z44">
    <cfRule type="cellIs" dxfId="375" priority="402" operator="equal">
      <formula>"OPORTUNIDADE"</formula>
    </cfRule>
  </conditionalFormatting>
  <conditionalFormatting sqref="Z43:Z44">
    <cfRule type="cellIs" dxfId="374" priority="400" operator="equal">
      <formula>"NÃO"</formula>
    </cfRule>
    <cfRule type="cellIs" dxfId="373" priority="401" operator="equal">
      <formula>"SIM"</formula>
    </cfRule>
  </conditionalFormatting>
  <conditionalFormatting sqref="Z44:Z46">
    <cfRule type="cellIs" dxfId="372" priority="393" operator="equal">
      <formula>"OPORTUNIDADE"</formula>
    </cfRule>
  </conditionalFormatting>
  <conditionalFormatting sqref="Z44:Z46">
    <cfRule type="cellIs" dxfId="371" priority="391" operator="equal">
      <formula>"NÃO"</formula>
    </cfRule>
    <cfRule type="cellIs" dxfId="370" priority="392" operator="equal">
      <formula>"SIM"</formula>
    </cfRule>
  </conditionalFormatting>
  <conditionalFormatting sqref="BP27">
    <cfRule type="iconSet" priority="372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69" priority="371" operator="equal">
      <formula>"OPORTUNIDADE"</formula>
    </cfRule>
  </conditionalFormatting>
  <conditionalFormatting sqref="Y47:Y60">
    <cfRule type="cellIs" dxfId="368" priority="369" operator="equal">
      <formula>"NÃO"</formula>
    </cfRule>
    <cfRule type="cellIs" dxfId="367" priority="370" operator="equal">
      <formula>"SIM"</formula>
    </cfRule>
  </conditionalFormatting>
  <conditionalFormatting sqref="Z47:Z48">
    <cfRule type="cellIs" dxfId="366" priority="368" operator="equal">
      <formula>"OPORTUNIDADE"</formula>
    </cfRule>
  </conditionalFormatting>
  <conditionalFormatting sqref="Z47:Z48">
    <cfRule type="cellIs" dxfId="365" priority="366" operator="equal">
      <formula>"NÃO"</formula>
    </cfRule>
    <cfRule type="cellIs" dxfId="364" priority="367" operator="equal">
      <formula>"SIM"</formula>
    </cfRule>
  </conditionalFormatting>
  <conditionalFormatting sqref="Z47:Z48">
    <cfRule type="cellIs" dxfId="363" priority="365" operator="equal">
      <formula>"OPORTUNIDADE"</formula>
    </cfRule>
  </conditionalFormatting>
  <conditionalFormatting sqref="Z47:Z48">
    <cfRule type="cellIs" dxfId="362" priority="363" operator="equal">
      <formula>"NÃO"</formula>
    </cfRule>
    <cfRule type="cellIs" dxfId="361" priority="364" operator="equal">
      <formula>"SIM"</formula>
    </cfRule>
  </conditionalFormatting>
  <conditionalFormatting sqref="Y47:Y50 Y52:Y60">
    <cfRule type="cellIs" dxfId="360" priority="362" operator="equal">
      <formula>"OPORTUNIDADE"</formula>
    </cfRule>
  </conditionalFormatting>
  <conditionalFormatting sqref="Y47:Y50 Y52:Y60">
    <cfRule type="cellIs" dxfId="359" priority="360" operator="equal">
      <formula>"NÃO"</formula>
    </cfRule>
    <cfRule type="cellIs" dxfId="358" priority="361" operator="equal">
      <formula>"SIM"</formula>
    </cfRule>
  </conditionalFormatting>
  <conditionalFormatting sqref="Z47">
    <cfRule type="cellIs" dxfId="357" priority="359" operator="equal">
      <formula>"OPORTUNIDADE"</formula>
    </cfRule>
  </conditionalFormatting>
  <conditionalFormatting sqref="Z47">
    <cfRule type="cellIs" dxfId="356" priority="357" operator="equal">
      <formula>"NÃO"</formula>
    </cfRule>
    <cfRule type="cellIs" dxfId="355" priority="358" operator="equal">
      <formula>"SIM"</formula>
    </cfRule>
  </conditionalFormatting>
  <conditionalFormatting sqref="Z47">
    <cfRule type="cellIs" dxfId="354" priority="356" operator="equal">
      <formula>"OPORTUNIDADE"</formula>
    </cfRule>
  </conditionalFormatting>
  <conditionalFormatting sqref="Z47">
    <cfRule type="cellIs" dxfId="353" priority="354" operator="equal">
      <formula>"NÃO"</formula>
    </cfRule>
    <cfRule type="cellIs" dxfId="352" priority="355" operator="equal">
      <formula>"SIM"</formula>
    </cfRule>
  </conditionalFormatting>
  <conditionalFormatting sqref="Z47">
    <cfRule type="cellIs" dxfId="351" priority="353" operator="equal">
      <formula>"OPORTUNIDADE"</formula>
    </cfRule>
  </conditionalFormatting>
  <conditionalFormatting sqref="Z47">
    <cfRule type="cellIs" dxfId="350" priority="351" operator="equal">
      <formula>"NÃO"</formula>
    </cfRule>
    <cfRule type="cellIs" dxfId="349" priority="352" operator="equal">
      <formula>"SIM"</formula>
    </cfRule>
  </conditionalFormatting>
  <conditionalFormatting sqref="Z41">
    <cfRule type="cellIs" dxfId="348" priority="347" operator="equal">
      <formula>"OPORTUNIDADE"</formula>
    </cfRule>
  </conditionalFormatting>
  <conditionalFormatting sqref="Z41">
    <cfRule type="cellIs" dxfId="347" priority="345" operator="equal">
      <formula>"NÃO"</formula>
    </cfRule>
    <cfRule type="cellIs" dxfId="346" priority="346" operator="equal">
      <formula>"SIM"</formula>
    </cfRule>
  </conditionalFormatting>
  <conditionalFormatting sqref="Z41">
    <cfRule type="cellIs" dxfId="345" priority="344" operator="equal">
      <formula>"OPORTUNIDADE"</formula>
    </cfRule>
  </conditionalFormatting>
  <conditionalFormatting sqref="Z41">
    <cfRule type="cellIs" dxfId="344" priority="342" operator="equal">
      <formula>"NÃO"</formula>
    </cfRule>
    <cfRule type="cellIs" dxfId="343" priority="343" operator="equal">
      <formula>"SIM"</formula>
    </cfRule>
  </conditionalFormatting>
  <conditionalFormatting sqref="Z40">
    <cfRule type="cellIs" dxfId="342" priority="338" operator="equal">
      <formula>"OPORTUNIDADE"</formula>
    </cfRule>
  </conditionalFormatting>
  <conditionalFormatting sqref="Z40">
    <cfRule type="cellIs" dxfId="341" priority="336" operator="equal">
      <formula>"NÃO"</formula>
    </cfRule>
    <cfRule type="cellIs" dxfId="340" priority="337" operator="equal">
      <formula>"SIM"</formula>
    </cfRule>
  </conditionalFormatting>
  <conditionalFormatting sqref="Z40">
    <cfRule type="cellIs" dxfId="339" priority="335" operator="equal">
      <formula>"OPORTUNIDADE"</formula>
    </cfRule>
  </conditionalFormatting>
  <conditionalFormatting sqref="Z40">
    <cfRule type="cellIs" dxfId="338" priority="333" operator="equal">
      <formula>"NÃO"</formula>
    </cfRule>
    <cfRule type="cellIs" dxfId="337" priority="334" operator="equal">
      <formula>"SIM"</formula>
    </cfRule>
  </conditionalFormatting>
  <conditionalFormatting sqref="Z40">
    <cfRule type="cellIs" dxfId="336" priority="332" operator="equal">
      <formula>"OPORTUNIDADE"</formula>
    </cfRule>
  </conditionalFormatting>
  <conditionalFormatting sqref="Z40">
    <cfRule type="cellIs" dxfId="335" priority="330" operator="equal">
      <formula>"NÃO"</formula>
    </cfRule>
    <cfRule type="cellIs" dxfId="334" priority="331" operator="equal">
      <formula>"SIM"</formula>
    </cfRule>
  </conditionalFormatting>
  <conditionalFormatting sqref="BP23">
    <cfRule type="iconSet" priority="329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28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33" priority="327" operator="equal">
      <formula>"OPORTUNIDADE"</formula>
    </cfRule>
  </conditionalFormatting>
  <conditionalFormatting sqref="Z45">
    <cfRule type="cellIs" dxfId="332" priority="325" operator="equal">
      <formula>"NÃO"</formula>
    </cfRule>
    <cfRule type="cellIs" dxfId="331" priority="326" operator="equal">
      <formula>"SIM"</formula>
    </cfRule>
  </conditionalFormatting>
  <conditionalFormatting sqref="BJ35:BK35">
    <cfRule type="iconSet" priority="324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23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22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21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455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30" priority="320" operator="equal">
      <formula>"OPORTUNIDADE"</formula>
    </cfRule>
  </conditionalFormatting>
  <conditionalFormatting sqref="Z47:Z49">
    <cfRule type="cellIs" dxfId="329" priority="318" operator="equal">
      <formula>"NÃO"</formula>
    </cfRule>
    <cfRule type="cellIs" dxfId="328" priority="319" operator="equal">
      <formula>"SIM"</formula>
    </cfRule>
  </conditionalFormatting>
  <conditionalFormatting sqref="Z47:Z49">
    <cfRule type="cellIs" dxfId="327" priority="317" operator="equal">
      <formula>"OPORTUNIDADE"</formula>
    </cfRule>
  </conditionalFormatting>
  <conditionalFormatting sqref="Z47:Z49">
    <cfRule type="cellIs" dxfId="326" priority="315" operator="equal">
      <formula>"NÃO"</formula>
    </cfRule>
    <cfRule type="cellIs" dxfId="325" priority="316" operator="equal">
      <formula>"SIM"</formula>
    </cfRule>
  </conditionalFormatting>
  <conditionalFormatting sqref="Z47:Z49">
    <cfRule type="cellIs" dxfId="324" priority="314" operator="equal">
      <formula>"OPORTUNIDADE"</formula>
    </cfRule>
  </conditionalFormatting>
  <conditionalFormatting sqref="Z47:Z49">
    <cfRule type="cellIs" dxfId="323" priority="312" operator="equal">
      <formula>"NÃO"</formula>
    </cfRule>
    <cfRule type="cellIs" dxfId="322" priority="313" operator="equal">
      <formula>"SIM"</formula>
    </cfRule>
  </conditionalFormatting>
  <conditionalFormatting sqref="Z47:Z49">
    <cfRule type="cellIs" dxfId="321" priority="311" operator="equal">
      <formula>"OPORTUNIDADE"</formula>
    </cfRule>
  </conditionalFormatting>
  <conditionalFormatting sqref="Z47:Z49">
    <cfRule type="cellIs" dxfId="320" priority="309" operator="equal">
      <formula>"NÃO"</formula>
    </cfRule>
    <cfRule type="cellIs" dxfId="319" priority="310" operator="equal">
      <formula>"SIM"</formula>
    </cfRule>
  </conditionalFormatting>
  <conditionalFormatting sqref="Z49">
    <cfRule type="cellIs" dxfId="318" priority="302" operator="equal">
      <formula>"OPORTUNIDADE"</formula>
    </cfRule>
  </conditionalFormatting>
  <conditionalFormatting sqref="Z49">
    <cfRule type="cellIs" dxfId="317" priority="300" operator="equal">
      <formula>"NÃO"</formula>
    </cfRule>
    <cfRule type="cellIs" dxfId="316" priority="301" operator="equal">
      <formula>"SIM"</formula>
    </cfRule>
  </conditionalFormatting>
  <conditionalFormatting sqref="Z49">
    <cfRule type="cellIs" dxfId="315" priority="299" operator="equal">
      <formula>"OPORTUNIDADE"</formula>
    </cfRule>
  </conditionalFormatting>
  <conditionalFormatting sqref="Z49">
    <cfRule type="cellIs" dxfId="314" priority="297" operator="equal">
      <formula>"NÃO"</formula>
    </cfRule>
    <cfRule type="cellIs" dxfId="313" priority="298" operator="equal">
      <formula>"SIM"</formula>
    </cfRule>
  </conditionalFormatting>
  <conditionalFormatting sqref="Z49">
    <cfRule type="cellIs" dxfId="312" priority="296" operator="equal">
      <formula>"OPORTUNIDADE"</formula>
    </cfRule>
  </conditionalFormatting>
  <conditionalFormatting sqref="Z49">
    <cfRule type="cellIs" dxfId="311" priority="294" operator="equal">
      <formula>"NÃO"</formula>
    </cfRule>
    <cfRule type="cellIs" dxfId="310" priority="295" operator="equal">
      <formula>"SIM"</formula>
    </cfRule>
  </conditionalFormatting>
  <conditionalFormatting sqref="Z49">
    <cfRule type="cellIs" dxfId="309" priority="293" operator="equal">
      <formula>"OPORTUNIDADE"</formula>
    </cfRule>
  </conditionalFormatting>
  <conditionalFormatting sqref="Z49">
    <cfRule type="cellIs" dxfId="308" priority="291" operator="equal">
      <formula>"NÃO"</formula>
    </cfRule>
    <cfRule type="cellIs" dxfId="307" priority="292" operator="equal">
      <formula>"SIM"</formula>
    </cfRule>
  </conditionalFormatting>
  <conditionalFormatting sqref="Z56">
    <cfRule type="cellIs" dxfId="306" priority="278" operator="equal">
      <formula>"OPORTUNIDADE"</formula>
    </cfRule>
  </conditionalFormatting>
  <conditionalFormatting sqref="Z56">
    <cfRule type="cellIs" dxfId="305" priority="276" operator="equal">
      <formula>"NÃO"</formula>
    </cfRule>
    <cfRule type="cellIs" dxfId="304" priority="277" operator="equal">
      <formula>"SIM"</formula>
    </cfRule>
  </conditionalFormatting>
  <conditionalFormatting sqref="Z56">
    <cfRule type="cellIs" dxfId="303" priority="275" operator="equal">
      <formula>"OPORTUNIDADE"</formula>
    </cfRule>
  </conditionalFormatting>
  <conditionalFormatting sqref="Z56">
    <cfRule type="cellIs" dxfId="302" priority="273" operator="equal">
      <formula>"NÃO"</formula>
    </cfRule>
    <cfRule type="cellIs" dxfId="301" priority="274" operator="equal">
      <formula>"SIM"</formula>
    </cfRule>
  </conditionalFormatting>
  <conditionalFormatting sqref="Z56">
    <cfRule type="cellIs" dxfId="300" priority="272" operator="equal">
      <formula>"OPORTUNIDADE"</formula>
    </cfRule>
  </conditionalFormatting>
  <conditionalFormatting sqref="Z56">
    <cfRule type="cellIs" dxfId="299" priority="270" operator="equal">
      <formula>"NÃO"</formula>
    </cfRule>
    <cfRule type="cellIs" dxfId="298" priority="271" operator="equal">
      <formula>"SIM"</formula>
    </cfRule>
  </conditionalFormatting>
  <conditionalFormatting sqref="Z58">
    <cfRule type="cellIs" dxfId="297" priority="266" operator="equal">
      <formula>"OPORTUNIDADE"</formula>
    </cfRule>
  </conditionalFormatting>
  <conditionalFormatting sqref="Z58">
    <cfRule type="cellIs" dxfId="296" priority="264" operator="equal">
      <formula>"NÃO"</formula>
    </cfRule>
    <cfRule type="cellIs" dxfId="295" priority="265" operator="equal">
      <formula>"SIM"</formula>
    </cfRule>
  </conditionalFormatting>
  <conditionalFormatting sqref="Z58">
    <cfRule type="cellIs" dxfId="294" priority="263" operator="equal">
      <formula>"OPORTUNIDADE"</formula>
    </cfRule>
  </conditionalFormatting>
  <conditionalFormatting sqref="Z58">
    <cfRule type="cellIs" dxfId="293" priority="261" operator="equal">
      <formula>"NÃO"</formula>
    </cfRule>
    <cfRule type="cellIs" dxfId="292" priority="262" operator="equal">
      <formula>"SIM"</formula>
    </cfRule>
  </conditionalFormatting>
  <conditionalFormatting sqref="Z57">
    <cfRule type="cellIs" dxfId="291" priority="248" operator="equal">
      <formula>"OPORTUNIDADE"</formula>
    </cfRule>
  </conditionalFormatting>
  <conditionalFormatting sqref="Z57">
    <cfRule type="cellIs" dxfId="290" priority="246" operator="equal">
      <formula>"NÃO"</formula>
    </cfRule>
    <cfRule type="cellIs" dxfId="289" priority="247" operator="equal">
      <formula>"SIM"</formula>
    </cfRule>
  </conditionalFormatting>
  <conditionalFormatting sqref="BP45">
    <cfRule type="iconSet" priority="244">
      <iconSet showValue="0">
        <cfvo type="percent" val="0"/>
        <cfvo type="num" val="1"/>
        <cfvo type="num" val="1" gte="0"/>
      </iconSet>
    </cfRule>
  </conditionalFormatting>
  <conditionalFormatting sqref="Y66">
    <cfRule type="cellIs" dxfId="288" priority="243" operator="equal">
      <formula>"OPORTUNIDADE"</formula>
    </cfRule>
  </conditionalFormatting>
  <conditionalFormatting sqref="Y66">
    <cfRule type="cellIs" dxfId="287" priority="241" operator="equal">
      <formula>"NÃO"</formula>
    </cfRule>
    <cfRule type="cellIs" dxfId="286" priority="242" operator="equal">
      <formula>"SIM"</formula>
    </cfRule>
  </conditionalFormatting>
  <conditionalFormatting sqref="Z66">
    <cfRule type="cellIs" dxfId="285" priority="240" operator="equal">
      <formula>"OPORTUNIDADE"</formula>
    </cfRule>
  </conditionalFormatting>
  <conditionalFormatting sqref="Z66">
    <cfRule type="cellIs" dxfId="284" priority="238" operator="equal">
      <formula>"NÃO"</formula>
    </cfRule>
    <cfRule type="cellIs" dxfId="283" priority="239" operator="equal">
      <formula>"SIM"</formula>
    </cfRule>
  </conditionalFormatting>
  <conditionalFormatting sqref="Z51">
    <cfRule type="cellIs" dxfId="282" priority="237" operator="equal">
      <formula>"OPORTUNIDADE"</formula>
    </cfRule>
  </conditionalFormatting>
  <conditionalFormatting sqref="Z51">
    <cfRule type="cellIs" dxfId="281" priority="235" operator="equal">
      <formula>"NÃO"</formula>
    </cfRule>
    <cfRule type="cellIs" dxfId="280" priority="236" operator="equal">
      <formula>"SIM"</formula>
    </cfRule>
  </conditionalFormatting>
  <conditionalFormatting sqref="Z51">
    <cfRule type="cellIs" dxfId="279" priority="234" operator="equal">
      <formula>"OPORTUNIDADE"</formula>
    </cfRule>
  </conditionalFormatting>
  <conditionalFormatting sqref="Z51">
    <cfRule type="cellIs" dxfId="278" priority="232" operator="equal">
      <formula>"NÃO"</formula>
    </cfRule>
    <cfRule type="cellIs" dxfId="277" priority="233" operator="equal">
      <formula>"SIM"</formula>
    </cfRule>
  </conditionalFormatting>
  <conditionalFormatting sqref="Z51">
    <cfRule type="cellIs" dxfId="276" priority="222" operator="equal">
      <formula>"OPORTUNIDADE"</formula>
    </cfRule>
  </conditionalFormatting>
  <conditionalFormatting sqref="Z51">
    <cfRule type="cellIs" dxfId="275" priority="220" operator="equal">
      <formula>"NÃO"</formula>
    </cfRule>
    <cfRule type="cellIs" dxfId="274" priority="221" operator="equal">
      <formula>"SIM"</formula>
    </cfRule>
  </conditionalFormatting>
  <conditionalFormatting sqref="Z50">
    <cfRule type="cellIs" dxfId="273" priority="219" operator="equal">
      <formula>"OPORTUNIDADE"</formula>
    </cfRule>
  </conditionalFormatting>
  <conditionalFormatting sqref="Z50">
    <cfRule type="cellIs" dxfId="272" priority="217" operator="equal">
      <formula>"NÃO"</formula>
    </cfRule>
    <cfRule type="cellIs" dxfId="271" priority="218" operator="equal">
      <formula>"SIM"</formula>
    </cfRule>
  </conditionalFormatting>
  <conditionalFormatting sqref="Z60">
    <cfRule type="cellIs" dxfId="270" priority="204" operator="equal">
      <formula>"OPORTUNIDADE"</formula>
    </cfRule>
  </conditionalFormatting>
  <conditionalFormatting sqref="Z60">
    <cfRule type="cellIs" dxfId="269" priority="202" operator="equal">
      <formula>"NÃO"</formula>
    </cfRule>
    <cfRule type="cellIs" dxfId="268" priority="203" operator="equal">
      <formula>"SIM"</formula>
    </cfRule>
  </conditionalFormatting>
  <conditionalFormatting sqref="Z60">
    <cfRule type="cellIs" dxfId="267" priority="201" operator="equal">
      <formula>"OPORTUNIDADE"</formula>
    </cfRule>
  </conditionalFormatting>
  <conditionalFormatting sqref="Z60">
    <cfRule type="cellIs" dxfId="266" priority="199" operator="equal">
      <formula>"NÃO"</formula>
    </cfRule>
    <cfRule type="cellIs" dxfId="265" priority="200" operator="equal">
      <formula>"SIM"</formula>
    </cfRule>
  </conditionalFormatting>
  <conditionalFormatting sqref="Z60">
    <cfRule type="cellIs" dxfId="264" priority="198" operator="equal">
      <formula>"OPORTUNIDADE"</formula>
    </cfRule>
  </conditionalFormatting>
  <conditionalFormatting sqref="Z60">
    <cfRule type="cellIs" dxfId="263" priority="196" operator="equal">
      <formula>"NÃO"</formula>
    </cfRule>
    <cfRule type="cellIs" dxfId="262" priority="197" operator="equal">
      <formula>"SIM"</formula>
    </cfRule>
  </conditionalFormatting>
  <conditionalFormatting sqref="Y64">
    <cfRule type="cellIs" dxfId="261" priority="192" operator="equal">
      <formula>"OPORTUNIDADE"</formula>
    </cfRule>
  </conditionalFormatting>
  <conditionalFormatting sqref="Y64">
    <cfRule type="cellIs" dxfId="260" priority="190" operator="equal">
      <formula>"NÃO"</formula>
    </cfRule>
    <cfRule type="cellIs" dxfId="259" priority="191" operator="equal">
      <formula>"SIM"</formula>
    </cfRule>
  </conditionalFormatting>
  <conditionalFormatting sqref="Z64">
    <cfRule type="cellIs" dxfId="258" priority="189" operator="equal">
      <formula>"OPORTUNIDADE"</formula>
    </cfRule>
  </conditionalFormatting>
  <conditionalFormatting sqref="Z64">
    <cfRule type="cellIs" dxfId="257" priority="187" operator="equal">
      <formula>"NÃO"</formula>
    </cfRule>
    <cfRule type="cellIs" dxfId="256" priority="188" operator="equal">
      <formula>"SIM"</formula>
    </cfRule>
  </conditionalFormatting>
  <conditionalFormatting sqref="Y65">
    <cfRule type="cellIs" dxfId="255" priority="162" operator="equal">
      <formula>"OPORTUNIDADE"</formula>
    </cfRule>
  </conditionalFormatting>
  <conditionalFormatting sqref="Y65">
    <cfRule type="cellIs" dxfId="254" priority="160" operator="equal">
      <formula>"NÃO"</formula>
    </cfRule>
    <cfRule type="cellIs" dxfId="253" priority="161" operator="equal">
      <formula>"SIM"</formula>
    </cfRule>
  </conditionalFormatting>
  <conditionalFormatting sqref="Z65">
    <cfRule type="cellIs" dxfId="252" priority="159" operator="equal">
      <formula>"OPORTUNIDADE"</formula>
    </cfRule>
  </conditionalFormatting>
  <conditionalFormatting sqref="Z65">
    <cfRule type="cellIs" dxfId="251" priority="157" operator="equal">
      <formula>"NÃO"</formula>
    </cfRule>
    <cfRule type="cellIs" dxfId="250" priority="158" operator="equal">
      <formula>"SIM"</formula>
    </cfRule>
  </conditionalFormatting>
  <conditionalFormatting sqref="Z65">
    <cfRule type="cellIs" dxfId="249" priority="156" operator="equal">
      <formula>"OPORTUNIDADE"</formula>
    </cfRule>
  </conditionalFormatting>
  <conditionalFormatting sqref="Z65">
    <cfRule type="cellIs" dxfId="248" priority="154" operator="equal">
      <formula>"NÃO"</formula>
    </cfRule>
    <cfRule type="cellIs" dxfId="247" priority="155" operator="equal">
      <formula>"SIM"</formula>
    </cfRule>
  </conditionalFormatting>
  <conditionalFormatting sqref="Z65">
    <cfRule type="cellIs" dxfId="246" priority="153" operator="equal">
      <formula>"OPORTUNIDADE"</formula>
    </cfRule>
  </conditionalFormatting>
  <conditionalFormatting sqref="Z65">
    <cfRule type="cellIs" dxfId="245" priority="151" operator="equal">
      <formula>"NÃO"</formula>
    </cfRule>
    <cfRule type="cellIs" dxfId="244" priority="152" operator="equal">
      <formula>"SIM"</formula>
    </cfRule>
  </conditionalFormatting>
  <conditionalFormatting sqref="Y73:Y75">
    <cfRule type="cellIs" dxfId="243" priority="150" operator="equal">
      <formula>"OPORTUNIDADE"</formula>
    </cfRule>
  </conditionalFormatting>
  <conditionalFormatting sqref="Y73:Y75">
    <cfRule type="cellIs" dxfId="242" priority="148" operator="equal">
      <formula>"NÃO"</formula>
    </cfRule>
    <cfRule type="cellIs" dxfId="241" priority="149" operator="equal">
      <formula>"SIM"</formula>
    </cfRule>
  </conditionalFormatting>
  <conditionalFormatting sqref="Z73:Z74">
    <cfRule type="cellIs" dxfId="240" priority="147" operator="equal">
      <formula>"OPORTUNIDADE"</formula>
    </cfRule>
  </conditionalFormatting>
  <conditionalFormatting sqref="Z73:Z74">
    <cfRule type="cellIs" dxfId="239" priority="145" operator="equal">
      <formula>"NÃO"</formula>
    </cfRule>
    <cfRule type="cellIs" dxfId="238" priority="146" operator="equal">
      <formula>"SIM"</formula>
    </cfRule>
  </conditionalFormatting>
  <conditionalFormatting sqref="Z72">
    <cfRule type="cellIs" dxfId="237" priority="144" operator="equal">
      <formula>"OPORTUNIDADE"</formula>
    </cfRule>
  </conditionalFormatting>
  <conditionalFormatting sqref="Z72">
    <cfRule type="cellIs" dxfId="236" priority="142" operator="equal">
      <formula>"NÃO"</formula>
    </cfRule>
    <cfRule type="cellIs" dxfId="235" priority="143" operator="equal">
      <formula>"SIM"</formula>
    </cfRule>
  </conditionalFormatting>
  <conditionalFormatting sqref="Z72">
    <cfRule type="cellIs" dxfId="234" priority="141" operator="equal">
      <formula>"OPORTUNIDADE"</formula>
    </cfRule>
  </conditionalFormatting>
  <conditionalFormatting sqref="Z72">
    <cfRule type="cellIs" dxfId="233" priority="139" operator="equal">
      <formula>"NÃO"</formula>
    </cfRule>
    <cfRule type="cellIs" dxfId="232" priority="140" operator="equal">
      <formula>"SIM"</formula>
    </cfRule>
  </conditionalFormatting>
  <conditionalFormatting sqref="Z72">
    <cfRule type="cellIs" dxfId="231" priority="138" operator="equal">
      <formula>"OPORTUNIDADE"</formula>
    </cfRule>
  </conditionalFormatting>
  <conditionalFormatting sqref="Z72">
    <cfRule type="cellIs" dxfId="230" priority="136" operator="equal">
      <formula>"NÃO"</formula>
    </cfRule>
    <cfRule type="cellIs" dxfId="229" priority="137" operator="equal">
      <formula>"SIM"</formula>
    </cfRule>
  </conditionalFormatting>
  <conditionalFormatting sqref="Y72:Y73">
    <cfRule type="cellIs" dxfId="228" priority="135" operator="equal">
      <formula>"OPORTUNIDADE"</formula>
    </cfRule>
  </conditionalFormatting>
  <conditionalFormatting sqref="Y72:Y73">
    <cfRule type="cellIs" dxfId="227" priority="133" operator="equal">
      <formula>"NÃO"</formula>
    </cfRule>
    <cfRule type="cellIs" dxfId="226" priority="134" operator="equal">
      <formula>"SIM"</formula>
    </cfRule>
  </conditionalFormatting>
  <conditionalFormatting sqref="BK38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25" priority="131" operator="equal">
      <formula>"OPORTUNIDADE"</formula>
    </cfRule>
  </conditionalFormatting>
  <conditionalFormatting sqref="Z72:Z73">
    <cfRule type="cellIs" dxfId="224" priority="129" operator="equal">
      <formula>"NÃO"</formula>
    </cfRule>
    <cfRule type="cellIs" dxfId="223" priority="130" operator="equal">
      <formula>"SIM"</formula>
    </cfRule>
  </conditionalFormatting>
  <conditionalFormatting sqref="Y71">
    <cfRule type="cellIs" dxfId="222" priority="128" operator="equal">
      <formula>"OPORTUNIDADE"</formula>
    </cfRule>
  </conditionalFormatting>
  <conditionalFormatting sqref="Y71">
    <cfRule type="cellIs" dxfId="221" priority="126" operator="equal">
      <formula>"NÃO"</formula>
    </cfRule>
    <cfRule type="cellIs" dxfId="220" priority="127" operator="equal">
      <formula>"SIM"</formula>
    </cfRule>
  </conditionalFormatting>
  <conditionalFormatting sqref="Z71">
    <cfRule type="cellIs" dxfId="219" priority="125" operator="equal">
      <formula>"OPORTUNIDADE"</formula>
    </cfRule>
  </conditionalFormatting>
  <conditionalFormatting sqref="Z71">
    <cfRule type="cellIs" dxfId="218" priority="123" operator="equal">
      <formula>"NÃO"</formula>
    </cfRule>
    <cfRule type="cellIs" dxfId="217" priority="124" operator="equal">
      <formula>"SIM"</formula>
    </cfRule>
  </conditionalFormatting>
  <conditionalFormatting sqref="Z71">
    <cfRule type="cellIs" dxfId="216" priority="122" operator="equal">
      <formula>"OPORTUNIDADE"</formula>
    </cfRule>
  </conditionalFormatting>
  <conditionalFormatting sqref="Z71">
    <cfRule type="cellIs" dxfId="215" priority="120" operator="equal">
      <formula>"NÃO"</formula>
    </cfRule>
    <cfRule type="cellIs" dxfId="214" priority="121" operator="equal">
      <formula>"SIM"</formula>
    </cfRule>
  </conditionalFormatting>
  <conditionalFormatting sqref="Z71">
    <cfRule type="cellIs" dxfId="213" priority="119" operator="equal">
      <formula>"OPORTUNIDADE"</formula>
    </cfRule>
  </conditionalFormatting>
  <conditionalFormatting sqref="Z71">
    <cfRule type="cellIs" dxfId="212" priority="117" operator="equal">
      <formula>"NÃO"</formula>
    </cfRule>
    <cfRule type="cellIs" dxfId="211" priority="118" operator="equal">
      <formula>"SIM"</formula>
    </cfRule>
  </conditionalFormatting>
  <conditionalFormatting sqref="Z75">
    <cfRule type="cellIs" dxfId="210" priority="110" operator="equal">
      <formula>"OPORTUNIDADE"</formula>
    </cfRule>
  </conditionalFormatting>
  <conditionalFormatting sqref="Z75">
    <cfRule type="cellIs" dxfId="209" priority="108" operator="equal">
      <formula>"NÃO"</formula>
    </cfRule>
    <cfRule type="cellIs" dxfId="208" priority="109" operator="equal">
      <formula>"SIM"</formula>
    </cfRule>
  </conditionalFormatting>
  <conditionalFormatting sqref="Y75">
    <cfRule type="cellIs" dxfId="207" priority="107" operator="equal">
      <formula>"OPORTUNIDADE"</formula>
    </cfRule>
  </conditionalFormatting>
  <conditionalFormatting sqref="Y75">
    <cfRule type="cellIs" dxfId="206" priority="105" operator="equal">
      <formula>"NÃO"</formula>
    </cfRule>
    <cfRule type="cellIs" dxfId="205" priority="106" operator="equal">
      <formula>"SIM"</formula>
    </cfRule>
  </conditionalFormatting>
  <conditionalFormatting sqref="BK33">
    <cfRule type="iconSet" priority="104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04" priority="103" operator="equal">
      <formula>"OPORTUNIDADE"</formula>
    </cfRule>
  </conditionalFormatting>
  <conditionalFormatting sqref="Y68:Y69">
    <cfRule type="cellIs" dxfId="203" priority="101" operator="equal">
      <formula>"NÃO"</formula>
    </cfRule>
    <cfRule type="cellIs" dxfId="202" priority="102" operator="equal">
      <formula>"SIM"</formula>
    </cfRule>
  </conditionalFormatting>
  <conditionalFormatting sqref="Z68">
    <cfRule type="cellIs" dxfId="201" priority="100" operator="equal">
      <formula>"OPORTUNIDADE"</formula>
    </cfRule>
  </conditionalFormatting>
  <conditionalFormatting sqref="Z68">
    <cfRule type="cellIs" dxfId="200" priority="98" operator="equal">
      <formula>"NÃO"</formula>
    </cfRule>
    <cfRule type="cellIs" dxfId="199" priority="99" operator="equal">
      <formula>"SIM"</formula>
    </cfRule>
  </conditionalFormatting>
  <conditionalFormatting sqref="Z68">
    <cfRule type="cellIs" dxfId="198" priority="97" operator="equal">
      <formula>"OPORTUNIDADE"</formula>
    </cfRule>
  </conditionalFormatting>
  <conditionalFormatting sqref="Z68">
    <cfRule type="cellIs" dxfId="197" priority="95" operator="equal">
      <formula>"NÃO"</formula>
    </cfRule>
    <cfRule type="cellIs" dxfId="196" priority="96" operator="equal">
      <formula>"SIM"</formula>
    </cfRule>
  </conditionalFormatting>
  <conditionalFormatting sqref="Z68">
    <cfRule type="cellIs" dxfId="195" priority="94" operator="equal">
      <formula>"OPORTUNIDADE"</formula>
    </cfRule>
  </conditionalFormatting>
  <conditionalFormatting sqref="Z68">
    <cfRule type="cellIs" dxfId="194" priority="92" operator="equal">
      <formula>"NÃO"</formula>
    </cfRule>
    <cfRule type="cellIs" dxfId="193" priority="93" operator="equal">
      <formula>"SIM"</formula>
    </cfRule>
  </conditionalFormatting>
  <conditionalFormatting sqref="Z68">
    <cfRule type="cellIs" dxfId="192" priority="91" operator="equal">
      <formula>"OPORTUNIDADE"</formula>
    </cfRule>
  </conditionalFormatting>
  <conditionalFormatting sqref="Z68">
    <cfRule type="cellIs" dxfId="191" priority="89" operator="equal">
      <formula>"NÃO"</formula>
    </cfRule>
    <cfRule type="cellIs" dxfId="190" priority="90" operator="equal">
      <formula>"SIM"</formula>
    </cfRule>
  </conditionalFormatting>
  <conditionalFormatting sqref="Z68">
    <cfRule type="cellIs" dxfId="189" priority="88" operator="equal">
      <formula>"OPORTUNIDADE"</formula>
    </cfRule>
  </conditionalFormatting>
  <conditionalFormatting sqref="Z68">
    <cfRule type="cellIs" dxfId="188" priority="86" operator="equal">
      <formula>"NÃO"</formula>
    </cfRule>
    <cfRule type="cellIs" dxfId="187" priority="87" operator="equal">
      <formula>"SIM"</formula>
    </cfRule>
  </conditionalFormatting>
  <conditionalFormatting sqref="Z68">
    <cfRule type="cellIs" dxfId="186" priority="85" operator="equal">
      <formula>"OPORTUNIDADE"</formula>
    </cfRule>
  </conditionalFormatting>
  <conditionalFormatting sqref="Z68">
    <cfRule type="cellIs" dxfId="185" priority="83" operator="equal">
      <formula>"NÃO"</formula>
    </cfRule>
    <cfRule type="cellIs" dxfId="184" priority="84" operator="equal">
      <formula>"SIM"</formula>
    </cfRule>
  </conditionalFormatting>
  <conditionalFormatting sqref="Z68">
    <cfRule type="cellIs" dxfId="183" priority="82" operator="equal">
      <formula>"OPORTUNIDADE"</formula>
    </cfRule>
  </conditionalFormatting>
  <conditionalFormatting sqref="Z68">
    <cfRule type="cellIs" dxfId="182" priority="80" operator="equal">
      <formula>"NÃO"</formula>
    </cfRule>
    <cfRule type="cellIs" dxfId="181" priority="81" operator="equal">
      <formula>"SIM"</formula>
    </cfRule>
  </conditionalFormatting>
  <conditionalFormatting sqref="Z68">
    <cfRule type="cellIs" dxfId="180" priority="79" operator="equal">
      <formula>"OPORTUNIDADE"</formula>
    </cfRule>
  </conditionalFormatting>
  <conditionalFormatting sqref="Z68">
    <cfRule type="cellIs" dxfId="179" priority="77" operator="equal">
      <formula>"NÃO"</formula>
    </cfRule>
    <cfRule type="cellIs" dxfId="178" priority="78" operator="equal">
      <formula>"SIM"</formula>
    </cfRule>
  </conditionalFormatting>
  <conditionalFormatting sqref="Y67:Y69">
    <cfRule type="cellIs" dxfId="177" priority="76" operator="equal">
      <formula>"OPORTUNIDADE"</formula>
    </cfRule>
  </conditionalFormatting>
  <conditionalFormatting sqref="Y67:Y69">
    <cfRule type="cellIs" dxfId="176" priority="74" operator="equal">
      <formula>"NÃO"</formula>
    </cfRule>
    <cfRule type="cellIs" dxfId="175" priority="75" operator="equal">
      <formula>"SIM"</formula>
    </cfRule>
  </conditionalFormatting>
  <conditionalFormatting sqref="Z67:Z68">
    <cfRule type="cellIs" dxfId="174" priority="73" operator="equal">
      <formula>"OPORTUNIDADE"</formula>
    </cfRule>
  </conditionalFormatting>
  <conditionalFormatting sqref="Z67:Z68">
    <cfRule type="cellIs" dxfId="173" priority="71" operator="equal">
      <formula>"NÃO"</formula>
    </cfRule>
    <cfRule type="cellIs" dxfId="172" priority="72" operator="equal">
      <formula>"SIM"</formula>
    </cfRule>
  </conditionalFormatting>
  <conditionalFormatting sqref="Z69">
    <cfRule type="cellIs" dxfId="171" priority="70" operator="equal">
      <formula>"OPORTUNIDADE"</formula>
    </cfRule>
  </conditionalFormatting>
  <conditionalFormatting sqref="Z69">
    <cfRule type="cellIs" dxfId="170" priority="68" operator="equal">
      <formula>"NÃO"</formula>
    </cfRule>
    <cfRule type="cellIs" dxfId="169" priority="69" operator="equal">
      <formula>"SIM"</formula>
    </cfRule>
  </conditionalFormatting>
  <conditionalFormatting sqref="Z69">
    <cfRule type="cellIs" dxfId="168" priority="67" operator="equal">
      <formula>"OPORTUNIDADE"</formula>
    </cfRule>
  </conditionalFormatting>
  <conditionalFormatting sqref="Z69">
    <cfRule type="cellIs" dxfId="167" priority="65" operator="equal">
      <formula>"NÃO"</formula>
    </cfRule>
    <cfRule type="cellIs" dxfId="166" priority="66" operator="equal">
      <formula>"SIM"</formula>
    </cfRule>
  </conditionalFormatting>
  <conditionalFormatting sqref="Z69">
    <cfRule type="cellIs" dxfId="165" priority="64" operator="equal">
      <formula>"OPORTUNIDADE"</formula>
    </cfRule>
  </conditionalFormatting>
  <conditionalFormatting sqref="Z69">
    <cfRule type="cellIs" dxfId="164" priority="62" operator="equal">
      <formula>"NÃO"</formula>
    </cfRule>
    <cfRule type="cellIs" dxfId="163" priority="63" operator="equal">
      <formula>"SIM"</formula>
    </cfRule>
  </conditionalFormatting>
  <conditionalFormatting sqref="Z69">
    <cfRule type="cellIs" dxfId="162" priority="61" operator="equal">
      <formula>"OPORTUNIDADE"</formula>
    </cfRule>
  </conditionalFormatting>
  <conditionalFormatting sqref="Z69">
    <cfRule type="cellIs" dxfId="161" priority="59" operator="equal">
      <formula>"NÃO"</formula>
    </cfRule>
    <cfRule type="cellIs" dxfId="160" priority="60" operator="equal">
      <formula>"SIM"</formula>
    </cfRule>
  </conditionalFormatting>
  <conditionalFormatting sqref="BK3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59" priority="33" operator="equal">
      <formula>"OPORTUNIDADE"</formula>
    </cfRule>
  </conditionalFormatting>
  <conditionalFormatting sqref="Z91:Z92">
    <cfRule type="cellIs" dxfId="158" priority="31" operator="equal">
      <formula>"NÃO"</formula>
    </cfRule>
    <cfRule type="cellIs" dxfId="157" priority="32" operator="equal">
      <formula>"SIM"</formula>
    </cfRule>
  </conditionalFormatting>
  <conditionalFormatting sqref="Y91:Y100">
    <cfRule type="cellIs" dxfId="156" priority="30" operator="equal">
      <formula>"OPORTUNIDADE"</formula>
    </cfRule>
  </conditionalFormatting>
  <conditionalFormatting sqref="Y91:Y100">
    <cfRule type="cellIs" dxfId="155" priority="28" operator="equal">
      <formula>"NÃO"</formula>
    </cfRule>
    <cfRule type="cellIs" dxfId="154" priority="29" operator="equal">
      <formula>"SIM"</formula>
    </cfRule>
  </conditionalFormatting>
  <conditionalFormatting sqref="BK81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53" priority="24" operator="equal">
      <formula>"OPORTUNIDADE"</formula>
    </cfRule>
  </conditionalFormatting>
  <conditionalFormatting sqref="Z96">
    <cfRule type="cellIs" dxfId="152" priority="22" operator="equal">
      <formula>"NÃO"</formula>
    </cfRule>
    <cfRule type="cellIs" dxfId="151" priority="23" operator="equal">
      <formula>"SIM"</formula>
    </cfRule>
  </conditionalFormatting>
  <conditionalFormatting sqref="BP84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abSelected="1" workbookViewId="0">
      <selection activeCell="A3" sqref="A3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1440</v>
      </c>
      <c r="D5" s="308"/>
      <c r="E5" s="308"/>
      <c r="F5" s="308"/>
      <c r="G5" s="308"/>
      <c r="H5" s="308"/>
      <c r="I5" s="308"/>
      <c r="J5" s="309"/>
      <c r="K5" s="310" t="s">
        <v>1441</v>
      </c>
      <c r="L5" s="311"/>
      <c r="M5" s="311"/>
      <c r="N5" s="311"/>
      <c r="O5" s="312" t="s">
        <v>1442</v>
      </c>
      <c r="P5" s="312"/>
      <c r="Q5" s="313"/>
    </row>
    <row r="6" spans="1:17" s="102" customFormat="1" ht="15" customHeight="1">
      <c r="A6" s="96" t="s">
        <v>1443</v>
      </c>
      <c r="B6" s="103" t="s">
        <v>1444</v>
      </c>
      <c r="C6" s="104" t="s">
        <v>1166</v>
      </c>
      <c r="D6" s="105" t="s">
        <v>1167</v>
      </c>
      <c r="E6" s="104" t="s">
        <v>1445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1446</v>
      </c>
      <c r="M6" s="150" t="s">
        <v>30</v>
      </c>
      <c r="N6" s="151" t="s">
        <v>1161</v>
      </c>
      <c r="O6" s="170" t="s">
        <v>1204</v>
      </c>
      <c r="P6" s="170"/>
      <c r="Q6" s="219" t="s">
        <v>1447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1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1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-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-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1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 t="str">
        <f>IF(FN_MC!B104="","*",FN_MC!B104)</f>
        <v>*</v>
      </c>
      <c r="B105" s="107" t="str">
        <f>IF(FN_MC!X104="","*",FN_MC!X104)</f>
        <v>*</v>
      </c>
      <c r="C105" s="108" t="str">
        <f>IF(FN_MC!S104="","*",FN_MC!S104)</f>
        <v>-</v>
      </c>
      <c r="D105" s="108" t="str">
        <f>IF(FN_MC!T104="","*",FN_MC!T104)</f>
        <v>-</v>
      </c>
      <c r="E105" s="108" t="str">
        <f>IF(FN_MC!D104="","*",FN_MC!D104)</f>
        <v>*</v>
      </c>
      <c r="F105" s="108" t="str">
        <f>IF(FN_MC!H104="","*",FN_MC!H104)</f>
        <v>*</v>
      </c>
      <c r="G105" s="108" t="str">
        <f>IF(FN_MC!M104="","*",FN_MC!M104)</f>
        <v>-</v>
      </c>
      <c r="H105" s="166" t="str">
        <f>IF(FN_MC!K104="","*",FN_MC!K104)</f>
        <v>*</v>
      </c>
      <c r="I105" s="141" t="str">
        <f>IF(FN_MC!O104="","*",FN_MC!O104)</f>
        <v>*</v>
      </c>
      <c r="J105" s="141" t="str">
        <f>IF(FN_MC!P104="","*",FN_MC!P104)</f>
        <v>*</v>
      </c>
      <c r="K105" s="152">
        <f>IF(FN_MC!AK104="","*",FN_MC!AK104)</f>
        <v>0</v>
      </c>
      <c r="L105" s="152" t="str">
        <f>IF(FN_MC!AM104="","*",FN_MC!AM104)</f>
        <v>-</v>
      </c>
      <c r="M105" s="152">
        <f>IF(FN_MC!AP104="","*",FN_MC!AP104)</f>
        <v>0</v>
      </c>
      <c r="N105" s="152" t="str">
        <f>IF(FN_MC!AM104="","*",FN_MC!AM104)</f>
        <v>-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 t="str">
        <f>IF(FN_MC!B105="","*",FN_MC!B105)</f>
        <v>*</v>
      </c>
      <c r="B106" s="107" t="str">
        <f>IF(FN_MC!X105="","*",FN_MC!X105)</f>
        <v>*</v>
      </c>
      <c r="C106" s="108" t="str">
        <f>IF(FN_MC!S105="","*",FN_MC!S105)</f>
        <v>-</v>
      </c>
      <c r="D106" s="108" t="str">
        <f>IF(FN_MC!T105="","*",FN_MC!T105)</f>
        <v>-</v>
      </c>
      <c r="E106" s="108" t="str">
        <f>IF(FN_MC!D105="","*",FN_MC!D105)</f>
        <v>*</v>
      </c>
      <c r="F106" s="108" t="str">
        <f>IF(FN_MC!H105="","*",FN_MC!H105)</f>
        <v>*</v>
      </c>
      <c r="G106" s="108" t="str">
        <f>IF(FN_MC!M105="","*",FN_MC!M105)</f>
        <v>-</v>
      </c>
      <c r="H106" s="166" t="str">
        <f>IF(FN_MC!K105="","*",FN_MC!K105)</f>
        <v>*</v>
      </c>
      <c r="I106" s="141" t="str">
        <f>IF(FN_MC!O105="","*",FN_MC!O105)</f>
        <v>*</v>
      </c>
      <c r="J106" s="141" t="str">
        <f>IF(FN_MC!P105="","*",FN_MC!P105)</f>
        <v>*</v>
      </c>
      <c r="K106" s="152">
        <f>IF(FN_MC!AK105="","*",FN_MC!AK105)</f>
        <v>0</v>
      </c>
      <c r="L106" s="152" t="str">
        <f>IF(FN_MC!AM105="","*",FN_MC!AM105)</f>
        <v>-</v>
      </c>
      <c r="M106" s="152">
        <f>IF(FN_MC!AP105="","*",FN_MC!AP105)</f>
        <v>0</v>
      </c>
      <c r="N106" s="152" t="str">
        <f>IF(FN_MC!AM105="","*",FN_MC!AM105)</f>
        <v>-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 t="str">
        <f>IF(FN_MC!B106="","*",FN_MC!B106)</f>
        <v>*</v>
      </c>
      <c r="B107" s="107" t="str">
        <f>IF(FN_MC!X106="","*",FN_MC!X106)</f>
        <v>*</v>
      </c>
      <c r="C107" s="108" t="str">
        <f>IF(FN_MC!S106="","*",FN_MC!S106)</f>
        <v>-</v>
      </c>
      <c r="D107" s="108" t="str">
        <f>IF(FN_MC!T106="","*",FN_MC!T106)</f>
        <v>-</v>
      </c>
      <c r="E107" s="108" t="str">
        <f>IF(FN_MC!D106="","*",FN_MC!D106)</f>
        <v>*</v>
      </c>
      <c r="F107" s="108" t="str">
        <f>IF(FN_MC!H106="","*",FN_MC!H106)</f>
        <v>*</v>
      </c>
      <c r="G107" s="108" t="str">
        <f>IF(FN_MC!M106="","*",FN_MC!M106)</f>
        <v>-</v>
      </c>
      <c r="H107" s="166" t="str">
        <f>IF(FN_MC!K106="","*",FN_MC!K106)</f>
        <v>*</v>
      </c>
      <c r="I107" s="141" t="str">
        <f>IF(FN_MC!O106="","*",FN_MC!O106)</f>
        <v>*</v>
      </c>
      <c r="J107" s="141" t="str">
        <f>IF(FN_MC!P106="","*",FN_MC!P106)</f>
        <v>*</v>
      </c>
      <c r="K107" s="152">
        <f>IF(FN_MC!AK106="","*",FN_MC!AK106)</f>
        <v>0</v>
      </c>
      <c r="L107" s="152" t="str">
        <f>IF(FN_MC!AM106="","*",FN_MC!AM106)</f>
        <v>-</v>
      </c>
      <c r="M107" s="152">
        <f>IF(FN_MC!AP106="","*",FN_MC!AP106)</f>
        <v>0</v>
      </c>
      <c r="N107" s="152" t="str">
        <f>IF(FN_MC!AM106="","*",FN_MC!AM106)</f>
        <v>-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1440</v>
      </c>
      <c r="D1003" s="308"/>
      <c r="E1003" s="308"/>
      <c r="F1003" s="308"/>
      <c r="G1003" s="308"/>
      <c r="H1003" s="308"/>
      <c r="I1003" s="308"/>
      <c r="J1003" s="309"/>
      <c r="K1003" s="310" t="s">
        <v>1441</v>
      </c>
      <c r="L1003" s="311"/>
      <c r="M1003" s="311"/>
      <c r="N1003" s="311"/>
      <c r="O1003" s="282" t="s">
        <v>1442</v>
      </c>
      <c r="P1003" s="258"/>
      <c r="Q1003" s="157"/>
    </row>
    <row r="1004" spans="1:17">
      <c r="A1004" s="96" t="s">
        <v>1443</v>
      </c>
      <c r="B1004" s="103" t="s">
        <v>1444</v>
      </c>
      <c r="C1004" s="104" t="s">
        <v>1166</v>
      </c>
      <c r="D1004" s="105" t="s">
        <v>1167</v>
      </c>
      <c r="E1004" s="104" t="s">
        <v>1445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1446</v>
      </c>
      <c r="M1004" s="150" t="s">
        <v>30</v>
      </c>
      <c r="N1004" s="151" t="s">
        <v>1161</v>
      </c>
      <c r="O1004" s="170" t="s">
        <v>1204</v>
      </c>
      <c r="P1004" s="219" t="s">
        <v>1447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1448</v>
      </c>
      <c r="W1" s="319"/>
      <c r="X1" s="319"/>
      <c r="Y1" s="113"/>
    </row>
    <row r="2" spans="1:25" s="109" customFormat="1" ht="11.25" customHeight="1">
      <c r="A2" s="114" t="s">
        <v>1449</v>
      </c>
      <c r="B2" s="114" t="s">
        <v>1444</v>
      </c>
      <c r="C2" s="114" t="s">
        <v>7</v>
      </c>
      <c r="D2" s="115" t="s">
        <v>1166</v>
      </c>
      <c r="E2" s="115" t="s">
        <v>1167</v>
      </c>
      <c r="F2" s="115" t="s">
        <v>1443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1450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-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*</v>
      </c>
      <c r="C101" s="118" t="str">
        <f>IF(FN_MC!Z104="","*",FN_MC!Z104)</f>
        <v>*</v>
      </c>
      <c r="D101" s="119" t="str">
        <f>IF(FN_MC!S104="","*",FN_MC!S104)</f>
        <v>-</v>
      </c>
      <c r="E101" s="119" t="str">
        <f>IF(FN_MC!T104="","*",FN_MC!T104)</f>
        <v>-</v>
      </c>
      <c r="F101" s="119" t="str">
        <f>IF(FN_MC!B104="","*",FN_MC!B104)</f>
        <v>*</v>
      </c>
      <c r="G101" s="119" t="str">
        <f>IF(FN_MC!D104="","*",FN_MC!D104)</f>
        <v>*</v>
      </c>
      <c r="H101" s="119" t="str">
        <f>IF(FN_MC!F104="","*",FN_MC!F104)</f>
        <v>*</v>
      </c>
      <c r="I101" s="119" t="str">
        <f>IF(FN_MC!H104="","*",FN_MC!H104)</f>
        <v>*</v>
      </c>
      <c r="J101" s="119" t="str">
        <f>IF(FN_MC!I104="","*",FN_MC!I104)</f>
        <v>*</v>
      </c>
      <c r="K101" s="119" t="str">
        <f>IF(FN_MC!M104="","*",FN_MC!M104)</f>
        <v>-</v>
      </c>
      <c r="L101" s="119" t="str">
        <f>IF(FN_MC!N104="","*",FN_MC!N104)</f>
        <v>-</v>
      </c>
      <c r="M101" s="120" t="str">
        <f>IF(FN_MC!J104="","*",FN_MC!J104)</f>
        <v>*</v>
      </c>
      <c r="N101" s="120" t="str">
        <f>IF(FN_MC!K104="","*",FN_MC!K104)</f>
        <v>*</v>
      </c>
      <c r="O101" s="120" t="str">
        <f>IF(FN_MC!L104="","*",FN_MC!L104)</f>
        <v>*</v>
      </c>
      <c r="P101" s="120"/>
      <c r="Q101" s="137" t="str">
        <f>IF(FN_MC!O104="","*",FN_MC!O104)</f>
        <v>*</v>
      </c>
      <c r="R101" s="137" t="str">
        <f>IF(FN_MC!P104="","*",FN_MC!P104)</f>
        <v>*</v>
      </c>
      <c r="S101" s="119" t="str">
        <f>IF(FN_MC!Q104="","*",CONCATENATE(FN_MC!Q104," ",FN_MC!R104))</f>
        <v>*</v>
      </c>
      <c r="T101" s="119" t="str">
        <f>IF(FN_MC!V104="","*",FN_MC!V104)</f>
        <v>*</v>
      </c>
      <c r="U101" s="119" t="str">
        <f>IF(FN_MC!W104="","*",FN_MC!W104)</f>
        <v>*</v>
      </c>
      <c r="V101" s="121" t="str">
        <f ca="1">_xlfn.XLOOKUP(G101&amp;$V$2,BS_CONTROLE[CHAVE],BS_CONTROLE[Quantidade_11],"-")</f>
        <v>-</v>
      </c>
      <c r="W101" s="121" t="str">
        <f ca="1">_xlfn.XLOOKUP(G101&amp;$W$2,BS_CONTROLE[CHAVE],BS_CONTROLE[Quantidade_11],"-")</f>
        <v>-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*</v>
      </c>
      <c r="C102" s="118" t="str">
        <f>IF(FN_MC!Z105="","*",FN_MC!Z105)</f>
        <v>*</v>
      </c>
      <c r="D102" s="119" t="str">
        <f>IF(FN_MC!S105="","*",FN_MC!S105)</f>
        <v>-</v>
      </c>
      <c r="E102" s="119" t="str">
        <f>IF(FN_MC!T105="","*",FN_MC!T105)</f>
        <v>-</v>
      </c>
      <c r="F102" s="119" t="str">
        <f>IF(FN_MC!B105="","*",FN_MC!B105)</f>
        <v>*</v>
      </c>
      <c r="G102" s="119" t="str">
        <f>IF(FN_MC!D105="","*",FN_MC!D105)</f>
        <v>*</v>
      </c>
      <c r="H102" s="119" t="str">
        <f>IF(FN_MC!F105="","*",FN_MC!F105)</f>
        <v>*</v>
      </c>
      <c r="I102" s="119" t="str">
        <f>IF(FN_MC!H105="","*",FN_MC!H105)</f>
        <v>*</v>
      </c>
      <c r="J102" s="119" t="str">
        <f>IF(FN_MC!I105="","*",FN_MC!I105)</f>
        <v>*</v>
      </c>
      <c r="K102" s="119" t="str">
        <f>IF(FN_MC!M105="","*",FN_MC!M105)</f>
        <v>-</v>
      </c>
      <c r="L102" s="119" t="str">
        <f>IF(FN_MC!N105="","*",FN_MC!N105)</f>
        <v>-</v>
      </c>
      <c r="M102" s="120" t="str">
        <f>IF(FN_MC!J105="","*",FN_MC!J105)</f>
        <v>*</v>
      </c>
      <c r="N102" s="120" t="str">
        <f>IF(FN_MC!K105="","*",FN_MC!K105)</f>
        <v>*</v>
      </c>
      <c r="O102" s="120" t="str">
        <f>IF(FN_MC!L105="","*",FN_MC!L105)</f>
        <v>*</v>
      </c>
      <c r="P102" s="120"/>
      <c r="Q102" s="137" t="str">
        <f>IF(FN_MC!O105="","*",FN_MC!O105)</f>
        <v>*</v>
      </c>
      <c r="R102" s="137" t="str">
        <f>IF(FN_MC!P105="","*",FN_MC!P105)</f>
        <v>*</v>
      </c>
      <c r="S102" s="119" t="str">
        <f>IF(FN_MC!Q105="","*",CONCATENATE(FN_MC!Q105," ",FN_MC!R105))</f>
        <v>*</v>
      </c>
      <c r="T102" s="119" t="str">
        <f>IF(FN_MC!V105="","*",FN_MC!V105)</f>
        <v>*</v>
      </c>
      <c r="U102" s="119" t="str">
        <f>IF(FN_MC!W105="","*",FN_MC!W105)</f>
        <v>*</v>
      </c>
      <c r="V102" s="121" t="str">
        <f ca="1">_xlfn.XLOOKUP(G102&amp;$V$2,BS_CONTROLE[CHAVE],BS_CONTROLE[Quantidade_11],"-")</f>
        <v>-</v>
      </c>
      <c r="W102" s="121" t="str">
        <f ca="1">_xlfn.XLOOKUP(G102&amp;$W$2,BS_CONTROLE[CHAVE],BS_CONTROLE[Quantidade_11],"-")</f>
        <v>-</v>
      </c>
      <c r="X102" s="121" t="str">
        <f ca="1">_xlfn.XLOOKUP(G102&amp;$X$2,BS_CONTROLE[CHAVE],BS_CONTROLE[Quantidade_11],"-")</f>
        <v>-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-</v>
      </c>
      <c r="E103" s="119" t="str">
        <f>IF(FN_MC!T106="","*",FN_MC!T106)</f>
        <v>-</v>
      </c>
      <c r="F103" s="119" t="str">
        <f>IF(FN_MC!B106="","*",FN_MC!B106)</f>
        <v>*</v>
      </c>
      <c r="G103" s="119" t="str">
        <f>IF(FN_MC!D106="","*",FN_MC!D106)</f>
        <v>*</v>
      </c>
      <c r="H103" s="119" t="str">
        <f>IF(FN_MC!F106="","*",FN_MC!F106)</f>
        <v>*</v>
      </c>
      <c r="I103" s="119" t="str">
        <f>IF(FN_MC!H106="","*",FN_MC!H106)</f>
        <v>*</v>
      </c>
      <c r="J103" s="119" t="str">
        <f>IF(FN_MC!I106="","*",FN_MC!I106)</f>
        <v>*</v>
      </c>
      <c r="K103" s="119" t="str">
        <f>IF(FN_MC!M106="","*",FN_MC!M106)</f>
        <v>-</v>
      </c>
      <c r="L103" s="119" t="str">
        <f>IF(FN_MC!N106="","*",FN_MC!N106)</f>
        <v>-</v>
      </c>
      <c r="M103" s="120" t="str">
        <f>IF(FN_MC!J106="","*",FN_MC!J106)</f>
        <v>*</v>
      </c>
      <c r="N103" s="120" t="str">
        <f>IF(FN_MC!K106="","*",FN_MC!K106)</f>
        <v>*</v>
      </c>
      <c r="O103" s="120" t="str">
        <f>IF(FN_MC!L106="","*",FN_MC!L106)</f>
        <v>*</v>
      </c>
      <c r="P103" s="120"/>
      <c r="Q103" s="137" t="str">
        <f>IF(FN_MC!O106="","*",FN_MC!O106)</f>
        <v>*</v>
      </c>
      <c r="R103" s="137" t="str">
        <f>IF(FN_MC!P106="","*",FN_MC!P106)</f>
        <v>*</v>
      </c>
      <c r="S103" s="119" t="str">
        <f>IF(FN_MC!Q106="","*",CONCATENATE(FN_MC!Q106," ",FN_MC!R106))</f>
        <v>*</v>
      </c>
      <c r="T103" s="119" t="str">
        <f>IF(FN_MC!V106="","*",FN_MC!V106)</f>
        <v>*</v>
      </c>
      <c r="U103" s="119" t="str">
        <f>IF(FN_MC!W106="","*",FN_MC!W106)</f>
        <v>*</v>
      </c>
      <c r="V103" s="121" t="str">
        <f ca="1">_xlfn.XLOOKUP(G103&amp;$V$2,BS_CONTROLE[CHAVE],BS_CONTROLE[Quantidade_11],"-")</f>
        <v>-</v>
      </c>
      <c r="W103" s="121" t="str">
        <f ca="1">_xlfn.XLOOKUP(G103&amp;$W$2,BS_CONTROLE[CHAVE],BS_CONTROLE[Quantidade_11],"-")</f>
        <v>-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1451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1452</v>
      </c>
      <c r="C2" s="104" t="s">
        <v>1151</v>
      </c>
      <c r="D2" s="104" t="s">
        <v>1153</v>
      </c>
      <c r="E2" s="104" t="s">
        <v>1453</v>
      </c>
      <c r="F2" s="104" t="s">
        <v>1454</v>
      </c>
      <c r="G2" s="104" t="s">
        <v>1455</v>
      </c>
      <c r="H2" s="104" t="s">
        <v>1456</v>
      </c>
      <c r="I2" s="104" t="s">
        <v>1457</v>
      </c>
      <c r="J2" s="104" t="s">
        <v>1458</v>
      </c>
      <c r="K2" s="140" t="s">
        <v>1459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-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 t="str">
        <f>IF(FN_MC!B104="","*",FN_MC!B104)</f>
        <v>*</v>
      </c>
      <c r="D101" s="130" t="str">
        <f>IF(FN_MC!D104="","*",FN_MC!D104)</f>
        <v>*</v>
      </c>
      <c r="E101" s="130" t="str">
        <f>IF(FN_MC!H104="","*",FN_MC!H104)</f>
        <v>*</v>
      </c>
      <c r="F101" s="148" t="str">
        <f>IF(FN_MC!M104="","*",FN_MC!M104)</f>
        <v>-</v>
      </c>
      <c r="G101" s="130" t="str">
        <f>IF(FN_MC!I104="","*",FN_MC!I104)</f>
        <v>*</v>
      </c>
      <c r="H101" s="130" t="str">
        <f>IF(FN_MC!AB104="","*",FN_MC!AB104)</f>
        <v>*</v>
      </c>
      <c r="I101" s="130" t="str">
        <f>IF(FN_MC!AC104="","*",FN_MC!AC104)</f>
        <v>*</v>
      </c>
      <c r="J101" s="131" t="str">
        <f>IF(FN_MC!AA104="","*",FN_MC!AA104)</f>
        <v>*</v>
      </c>
      <c r="K101" s="143" t="str">
        <f>IF(FN_MC!AD104="","*",FN_MC!AD104)</f>
        <v>*</v>
      </c>
    </row>
    <row r="102" spans="2:11" s="132" customFormat="1" hidden="1">
      <c r="B102" s="129" t="str">
        <f>IF(FN_MC!Y105="","*",FN_MC!Y105)</f>
        <v>*</v>
      </c>
      <c r="C102" s="130" t="str">
        <f>IF(FN_MC!B105="","*",FN_MC!B105)</f>
        <v>*</v>
      </c>
      <c r="D102" s="130" t="str">
        <f>IF(FN_MC!D105="","*",FN_MC!D105)</f>
        <v>*</v>
      </c>
      <c r="E102" s="130" t="str">
        <f>IF(FN_MC!H105="","*",FN_MC!H105)</f>
        <v>*</v>
      </c>
      <c r="F102" s="148" t="str">
        <f>IF(FN_MC!M105="","*",FN_MC!M105)</f>
        <v>-</v>
      </c>
      <c r="G102" s="130" t="str">
        <f>IF(FN_MC!I105="","*",FN_MC!I105)</f>
        <v>*</v>
      </c>
      <c r="H102" s="130" t="str">
        <f>IF(FN_MC!AB105="","*",FN_MC!AB105)</f>
        <v>*</v>
      </c>
      <c r="I102" s="130" t="str">
        <f>IF(FN_MC!AC105="","*",FN_MC!AC105)</f>
        <v>*</v>
      </c>
      <c r="J102" s="131" t="str">
        <f>IF(FN_MC!AA105="","*",FN_MC!AA105)</f>
        <v>*</v>
      </c>
      <c r="K102" s="143" t="str">
        <f>IF(FN_MC!AD105="","*",FN_MC!AD105)</f>
        <v>*</v>
      </c>
    </row>
    <row r="103" spans="2:11" s="132" customFormat="1" hidden="1">
      <c r="B103" s="129" t="str">
        <f>IF(FN_MC!Y106="","*",FN_MC!Y106)</f>
        <v>*</v>
      </c>
      <c r="C103" s="130" t="str">
        <f>IF(FN_MC!B106="","*",FN_MC!B106)</f>
        <v>*</v>
      </c>
      <c r="D103" s="130" t="str">
        <f>IF(FN_MC!D106="","*",FN_MC!D106)</f>
        <v>*</v>
      </c>
      <c r="E103" s="130" t="str">
        <f>IF(FN_MC!H106="","*",FN_MC!H106)</f>
        <v>*</v>
      </c>
      <c r="F103" s="148" t="str">
        <f>IF(FN_MC!M106="","*",FN_MC!M106)</f>
        <v>-</v>
      </c>
      <c r="G103" s="130" t="str">
        <f>IF(FN_MC!I106="","*",FN_MC!I106)</f>
        <v>*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2025-10-08T11:31:54Z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