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462" documentId="8_{B6337239-1A00-434D-AAD0-422EA1FEB5AE}" xr6:coauthVersionLast="47" xr6:coauthVersionMax="47" xr10:uidLastSave="{682AE15A-1276-439E-AFCB-EA627332B39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73" i="11" l="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U374" i="1"/>
  <c r="T374" i="1" a="1"/>
  <c r="T374" i="1"/>
  <c r="E372" i="12" s="1"/>
  <c r="S374" i="1" a="1"/>
  <c r="S374" i="1"/>
  <c r="D372" i="12" s="1"/>
  <c r="R374" i="1"/>
  <c r="N374" i="1" a="1"/>
  <c r="N374" i="1"/>
  <c r="L372" i="12" s="1"/>
  <c r="M374" i="1" a="1"/>
  <c r="M374" i="1"/>
  <c r="G374" i="1"/>
  <c r="C374" i="1"/>
  <c r="A374" i="1"/>
  <c r="U373" i="1"/>
  <c r="T373" i="1" a="1"/>
  <c r="T373" i="1"/>
  <c r="S373" i="1" a="1"/>
  <c r="S373" i="1"/>
  <c r="R373" i="1"/>
  <c r="N373" i="1" a="1"/>
  <c r="N373" i="1"/>
  <c r="L371" i="12" s="1"/>
  <c r="M373" i="1" a="1"/>
  <c r="M373" i="1"/>
  <c r="G373" i="11" s="1"/>
  <c r="G373" i="1"/>
  <c r="C373" i="1"/>
  <c r="A373" i="1"/>
  <c r="U372" i="1"/>
  <c r="T372" i="1" a="1"/>
  <c r="T372" i="1"/>
  <c r="S372" i="1" a="1"/>
  <c r="S372" i="1"/>
  <c r="R372" i="1"/>
  <c r="N372" i="1" a="1"/>
  <c r="N372" i="1"/>
  <c r="L370" i="12" s="1"/>
  <c r="M372" i="1" a="1"/>
  <c r="M372" i="1"/>
  <c r="G372" i="11" s="1"/>
  <c r="G372" i="1"/>
  <c r="C372" i="1"/>
  <c r="A372" i="1"/>
  <c r="U371" i="1"/>
  <c r="T371" i="1" a="1"/>
  <c r="T371" i="1"/>
  <c r="S371" i="1" a="1"/>
  <c r="S371" i="1"/>
  <c r="R371" i="1"/>
  <c r="S369" i="12" s="1"/>
  <c r="G371" i="1"/>
  <c r="C371" i="1"/>
  <c r="A371" i="1"/>
  <c r="U370" i="1"/>
  <c r="T370" i="1" a="1"/>
  <c r="T370" i="1"/>
  <c r="S370" i="1" a="1"/>
  <c r="S370" i="1"/>
  <c r="R370" i="1"/>
  <c r="S368" i="12" s="1"/>
  <c r="G370" i="1"/>
  <c r="C370" i="1"/>
  <c r="A370" i="1"/>
  <c r="U369" i="1"/>
  <c r="T369" i="1" a="1"/>
  <c r="T369" i="1"/>
  <c r="S369" i="1" a="1"/>
  <c r="S369" i="1"/>
  <c r="R369" i="1"/>
  <c r="S367" i="12" s="1"/>
  <c r="N369" i="1" a="1"/>
  <c r="N369" i="1"/>
  <c r="L367" i="12" s="1"/>
  <c r="M369" i="1" a="1"/>
  <c r="M369" i="1"/>
  <c r="G369" i="11" s="1"/>
  <c r="G369" i="1"/>
  <c r="C369" i="1"/>
  <c r="A369" i="1"/>
  <c r="U368" i="1"/>
  <c r="T368" i="1" a="1"/>
  <c r="T368" i="1"/>
  <c r="S368" i="1" a="1"/>
  <c r="S368" i="1"/>
  <c r="R368" i="1"/>
  <c r="S366" i="12" s="1"/>
  <c r="G368" i="1"/>
  <c r="C368" i="1"/>
  <c r="A368" i="1"/>
  <c r="U366" i="1"/>
  <c r="T366" i="1" a="1"/>
  <c r="T366" i="1"/>
  <c r="S366" i="1" a="1"/>
  <c r="S366" i="1"/>
  <c r="R366" i="1"/>
  <c r="S364" i="12" s="1"/>
  <c r="M366" i="1" a="1"/>
  <c r="M366" i="1"/>
  <c r="G366" i="11" s="1"/>
  <c r="G366" i="1"/>
  <c r="C366" i="1"/>
  <c r="A366" i="1"/>
  <c r="U365" i="1"/>
  <c r="T365" i="1" a="1"/>
  <c r="T365" i="1"/>
  <c r="S365" i="1" a="1"/>
  <c r="S365" i="1"/>
  <c r="R365" i="1"/>
  <c r="S363" i="12" s="1"/>
  <c r="Q365" i="1"/>
  <c r="G365" i="1"/>
  <c r="C365" i="1"/>
  <c r="A365" i="1"/>
  <c r="A262" i="1"/>
  <c r="A263" i="1"/>
  <c r="S363" i="1" a="1"/>
  <c r="S363" i="1"/>
  <c r="S364" i="1" a="1"/>
  <c r="S364" i="1"/>
  <c r="C361" i="1"/>
  <c r="C362" i="1"/>
  <c r="C363" i="1"/>
  <c r="A361" i="1"/>
  <c r="A362" i="1"/>
  <c r="A363" i="1"/>
  <c r="A364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R362" i="1"/>
  <c r="S360" i="12" s="1"/>
  <c r="R363" i="1"/>
  <c r="S361" i="12" s="1"/>
  <c r="R364" i="1"/>
  <c r="N361" i="1" a="1"/>
  <c r="N361" i="1"/>
  <c r="L359" i="12" s="1"/>
  <c r="N362" i="1" a="1"/>
  <c r="N362" i="1"/>
  <c r="L360" i="12" s="1"/>
  <c r="M361" i="1" a="1"/>
  <c r="M361" i="1"/>
  <c r="M362" i="1" a="1"/>
  <c r="M362" i="1"/>
  <c r="G361" i="1"/>
  <c r="G362" i="1"/>
  <c r="G363" i="1"/>
  <c r="G364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M346" i="1" a="1"/>
  <c r="M346" i="1" s="1"/>
  <c r="N346" i="1" a="1"/>
  <c r="N346" i="1" s="1"/>
  <c r="L344" i="12" s="1"/>
  <c r="M347" i="1" a="1"/>
  <c r="M347" i="1" s="1"/>
  <c r="N347" i="1" a="1"/>
  <c r="N347" i="1" s="1"/>
  <c r="L345" i="12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M350" i="1" a="1"/>
  <c r="M350" i="1" s="1"/>
  <c r="N350" i="1" a="1"/>
  <c r="N350" i="1" s="1"/>
  <c r="L348" i="12" s="1"/>
  <c r="N352" i="1" a="1"/>
  <c r="N352" i="1" s="1"/>
  <c r="L350" i="12" s="1"/>
  <c r="M352" i="1" a="1"/>
  <c r="M352" i="1" s="1"/>
  <c r="N351" i="1" a="1"/>
  <c r="N351" i="1" s="1"/>
  <c r="L349" i="12" s="1"/>
  <c r="M351" i="1" a="1"/>
  <c r="M351" i="1" s="1"/>
  <c r="N344" i="1" a="1"/>
  <c r="N344" i="1" s="1"/>
  <c r="L342" i="12" s="1"/>
  <c r="M344" i="1" a="1"/>
  <c r="M344" i="1" s="1"/>
  <c r="M326" i="1" a="1"/>
  <c r="M326" i="1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 s="1"/>
  <c r="L51" i="12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C364" i="1"/>
  <c r="T364" i="1" a="1"/>
  <c r="T364" i="1" s="1"/>
  <c r="U364" i="1"/>
  <c r="AI364" i="1"/>
  <c r="AK364" i="1"/>
  <c r="K364" i="11" s="1"/>
  <c r="AL364" i="1"/>
  <c r="AO364" i="1"/>
  <c r="BD364" i="1" s="1" a="1"/>
  <c r="BD364" i="1" s="1"/>
  <c r="AP364" i="1"/>
  <c r="M364" i="11" s="1"/>
  <c r="AQ364" i="1"/>
  <c r="BC364" i="1" a="1"/>
  <c r="BC364" i="1" s="1"/>
  <c r="BF364" i="1"/>
  <c r="BR364" i="1"/>
  <c r="BS364" i="1"/>
  <c r="AI365" i="1"/>
  <c r="AK365" i="1"/>
  <c r="K365" i="11" s="1"/>
  <c r="AL365" i="1"/>
  <c r="AO365" i="1"/>
  <c r="BD365" i="1" s="1" a="1"/>
  <c r="BD365" i="1" s="1"/>
  <c r="AP365" i="1"/>
  <c r="M365" i="11" s="1"/>
  <c r="AQ365" i="1"/>
  <c r="BC365" i="1" a="1"/>
  <c r="BC365" i="1" s="1"/>
  <c r="BF365" i="1"/>
  <c r="BR365" i="1"/>
  <c r="BS365" i="1"/>
  <c r="AI366" i="1"/>
  <c r="AK366" i="1"/>
  <c r="K366" i="11" s="1"/>
  <c r="AL366" i="1"/>
  <c r="AO366" i="1"/>
  <c r="BE366" i="1" s="1"/>
  <c r="AP366" i="1"/>
  <c r="M366" i="11" s="1"/>
  <c r="AQ366" i="1"/>
  <c r="BC366" i="1" a="1"/>
  <c r="BC366" i="1" s="1"/>
  <c r="BF366" i="1"/>
  <c r="BR366" i="1"/>
  <c r="BS366" i="1"/>
  <c r="AI367" i="1"/>
  <c r="BB367" i="1" s="1"/>
  <c r="AK367" i="1"/>
  <c r="K367" i="11" s="1"/>
  <c r="AL367" i="1"/>
  <c r="AO367" i="1"/>
  <c r="BD367" i="1" s="1" a="1"/>
  <c r="BD367" i="1" s="1"/>
  <c r="AP367" i="1"/>
  <c r="M367" i="11" s="1"/>
  <c r="AQ367" i="1"/>
  <c r="BC367" i="1" a="1"/>
  <c r="BC367" i="1" s="1"/>
  <c r="BF367" i="1"/>
  <c r="BR367" i="1"/>
  <c r="BS367" i="1"/>
  <c r="AI368" i="1"/>
  <c r="AK368" i="1"/>
  <c r="K368" i="11" s="1"/>
  <c r="AL368" i="1"/>
  <c r="AO368" i="1"/>
  <c r="BE368" i="1" s="1"/>
  <c r="AP368" i="1"/>
  <c r="M368" i="11" s="1"/>
  <c r="AQ368" i="1"/>
  <c r="BC368" i="1" a="1"/>
  <c r="BC368" i="1" s="1"/>
  <c r="BF368" i="1"/>
  <c r="BR368" i="1"/>
  <c r="BS368" i="1"/>
  <c r="AI369" i="1"/>
  <c r="AK369" i="1"/>
  <c r="K369" i="11" s="1"/>
  <c r="AL369" i="1"/>
  <c r="AO369" i="1"/>
  <c r="BD369" i="1" s="1" a="1"/>
  <c r="BD369" i="1" s="1"/>
  <c r="AP369" i="1"/>
  <c r="M369" i="11" s="1"/>
  <c r="AQ369" i="1"/>
  <c r="BC369" i="1" a="1"/>
  <c r="BC369" i="1" s="1"/>
  <c r="BF369" i="1"/>
  <c r="BR369" i="1"/>
  <c r="BS369" i="1"/>
  <c r="AI370" i="1"/>
  <c r="AK370" i="1"/>
  <c r="K370" i="11" s="1"/>
  <c r="AL370" i="1"/>
  <c r="AO370" i="1"/>
  <c r="BE370" i="1" s="1"/>
  <c r="AP370" i="1"/>
  <c r="M370" i="11" s="1"/>
  <c r="AQ370" i="1"/>
  <c r="BC370" i="1" a="1"/>
  <c r="BC370" i="1" s="1"/>
  <c r="BF370" i="1"/>
  <c r="BR370" i="1"/>
  <c r="BS370" i="1"/>
  <c r="AI371" i="1"/>
  <c r="AK371" i="1"/>
  <c r="K371" i="11" s="1"/>
  <c r="AL371" i="1"/>
  <c r="AO371" i="1"/>
  <c r="BD371" i="1" s="1" a="1"/>
  <c r="BD371" i="1" s="1"/>
  <c r="AP371" i="1"/>
  <c r="M371" i="11" s="1"/>
  <c r="AQ371" i="1"/>
  <c r="BC371" i="1" a="1"/>
  <c r="BC371" i="1" s="1"/>
  <c r="BF371" i="1"/>
  <c r="BR371" i="1"/>
  <c r="BS371" i="1"/>
  <c r="AI372" i="1"/>
  <c r="AK372" i="1"/>
  <c r="K372" i="11" s="1"/>
  <c r="AL372" i="1"/>
  <c r="AO372" i="1"/>
  <c r="BD372" i="1" s="1" a="1"/>
  <c r="BD372" i="1" s="1"/>
  <c r="AP372" i="1"/>
  <c r="M372" i="11" s="1"/>
  <c r="AQ372" i="1"/>
  <c r="BC372" i="1" a="1"/>
  <c r="BC372" i="1" s="1"/>
  <c r="BF372" i="1"/>
  <c r="BR372" i="1"/>
  <c r="BS372" i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BC373" i="1" a="1"/>
  <c r="BC373" i="1" s="1"/>
  <c r="BF373" i="1"/>
  <c r="BR373" i="1"/>
  <c r="BS373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I378" i="1"/>
  <c r="BB378" i="1" s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1" i="12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3" i="12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5" i="12" s="1"/>
  <c r="N397" i="1" a="1"/>
  <c r="N397" i="1" s="1"/>
  <c r="L395" i="12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6" i="12" s="1"/>
  <c r="N398" i="1" a="1"/>
  <c r="N398" i="1" s="1"/>
  <c r="L396" i="12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7" i="12" s="1"/>
  <c r="N399" i="1" a="1"/>
  <c r="N399" i="1" s="1"/>
  <c r="L397" i="12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8" i="12" s="1"/>
  <c r="N400" i="1" a="1"/>
  <c r="N400" i="1" s="1"/>
  <c r="L398" i="12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399" i="12" s="1"/>
  <c r="N401" i="1" a="1"/>
  <c r="N401" i="1" s="1"/>
  <c r="L399" i="12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0" i="12" s="1"/>
  <c r="N402" i="1" a="1"/>
  <c r="N402" i="1" s="1"/>
  <c r="L400" i="12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1" i="12" s="1"/>
  <c r="N403" i="1" a="1"/>
  <c r="N403" i="1" s="1"/>
  <c r="L401" i="12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2" i="12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3" i="12" s="1"/>
  <c r="N405" i="1" a="1"/>
  <c r="N405" i="1" s="1"/>
  <c r="L403" i="12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4" i="12" s="1"/>
  <c r="N406" i="1" a="1"/>
  <c r="N406" i="1" s="1"/>
  <c r="L404" i="12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5" i="12" s="1"/>
  <c r="N407" i="1" a="1"/>
  <c r="N407" i="1" s="1"/>
  <c r="L405" i="12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6" i="12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7" i="12" s="1"/>
  <c r="N409" i="1" a="1"/>
  <c r="N409" i="1" s="1"/>
  <c r="L407" i="12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K408" i="12" s="1"/>
  <c r="N410" i="1" a="1"/>
  <c r="N410" i="1" s="1"/>
  <c r="L408" i="12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0" i="12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K379" i="11" s="1"/>
  <c r="AL412" i="1"/>
  <c r="AO412" i="1"/>
  <c r="BD412" i="1" s="1" a="1"/>
  <c r="BD412" i="1" s="1"/>
  <c r="AP412" i="1"/>
  <c r="M379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1" i="12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K380" i="11" s="1"/>
  <c r="AL413" i="1"/>
  <c r="AO413" i="1"/>
  <c r="BE413" i="1" s="1"/>
  <c r="AP413" i="1"/>
  <c r="M380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L412" i="12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K381" i="11" s="1"/>
  <c r="AL414" i="1"/>
  <c r="AO414" i="1"/>
  <c r="BE414" i="1" s="1"/>
  <c r="AP414" i="1"/>
  <c r="M381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K413" i="12" s="1"/>
  <c r="N415" i="1" a="1"/>
  <c r="N415" i="1" s="1"/>
  <c r="L413" i="12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K382" i="11" s="1"/>
  <c r="AL415" i="1"/>
  <c r="AO415" i="1"/>
  <c r="BD415" i="1" s="1" a="1"/>
  <c r="BD415" i="1" s="1"/>
  <c r="AP415" i="1"/>
  <c r="M382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L414" i="12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K383" i="11" s="1"/>
  <c r="AL416" i="1"/>
  <c r="AO416" i="1"/>
  <c r="BE416" i="1" s="1"/>
  <c r="AP416" i="1"/>
  <c r="M383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5" i="12" s="1"/>
  <c r="N417" i="1" a="1"/>
  <c r="N417" i="1" s="1"/>
  <c r="L415" i="12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K384" i="11" s="1"/>
  <c r="AL417" i="1"/>
  <c r="AO417" i="1"/>
  <c r="BE417" i="1" s="1"/>
  <c r="AP417" i="1"/>
  <c r="M384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K416" i="12" s="1"/>
  <c r="N418" i="1" a="1"/>
  <c r="N418" i="1" s="1"/>
  <c r="L416" i="12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K385" i="11" s="1"/>
  <c r="AL418" i="1"/>
  <c r="AO418" i="1"/>
  <c r="BD418" i="1" s="1" a="1"/>
  <c r="BD418" i="1" s="1"/>
  <c r="AP418" i="1"/>
  <c r="M385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7" i="12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K386" i="11" s="1"/>
  <c r="AL419" i="1"/>
  <c r="AO419" i="1"/>
  <c r="BD419" i="1" s="1" a="1"/>
  <c r="BD419" i="1" s="1"/>
  <c r="AP419" i="1"/>
  <c r="M386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8" i="12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K387" i="11" s="1"/>
  <c r="AL420" i="1"/>
  <c r="AO420" i="1"/>
  <c r="BE420" i="1" s="1"/>
  <c r="AP420" i="1"/>
  <c r="M387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19" i="12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K388" i="11" s="1"/>
  <c r="AL421" i="1"/>
  <c r="AO421" i="1"/>
  <c r="BD421" i="1" s="1" a="1"/>
  <c r="BD421" i="1" s="1"/>
  <c r="AP421" i="1"/>
  <c r="M388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0" i="12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K389" i="11" s="1"/>
  <c r="AL422" i="1"/>
  <c r="AO422" i="1"/>
  <c r="BD422" i="1" s="1" a="1"/>
  <c r="BD422" i="1" s="1"/>
  <c r="AP422" i="1"/>
  <c r="M389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L421" i="12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K390" i="11" s="1"/>
  <c r="AL423" i="1"/>
  <c r="AO423" i="1"/>
  <c r="BE423" i="1" s="1"/>
  <c r="AP423" i="1"/>
  <c r="M390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K422" i="12" s="1"/>
  <c r="N424" i="1" a="1"/>
  <c r="N424" i="1" s="1"/>
  <c r="L422" i="12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K391" i="11" s="1"/>
  <c r="AL424" i="1"/>
  <c r="AO424" i="1"/>
  <c r="BD424" i="1" s="1" a="1"/>
  <c r="BD424" i="1" s="1"/>
  <c r="AP424" i="1"/>
  <c r="M391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L423" i="12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K392" i="11" s="1"/>
  <c r="AL425" i="1"/>
  <c r="AO425" i="1"/>
  <c r="BD425" i="1" s="1" a="1"/>
  <c r="BD425" i="1" s="1"/>
  <c r="AP425" i="1"/>
  <c r="M392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4" i="12" s="1"/>
  <c r="N426" i="1" a="1"/>
  <c r="N426" i="1" s="1"/>
  <c r="L424" i="12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K393" i="11" s="1"/>
  <c r="AL426" i="1"/>
  <c r="AO426" i="1"/>
  <c r="BE426" i="1" s="1"/>
  <c r="AP426" i="1"/>
  <c r="M393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K425" i="12" s="1"/>
  <c r="N427" i="1" a="1"/>
  <c r="N427" i="1" s="1"/>
  <c r="L425" i="12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K394" i="11" s="1"/>
  <c r="AL427" i="1"/>
  <c r="AO427" i="1"/>
  <c r="BD427" i="1" s="1" a="1"/>
  <c r="BD427" i="1" s="1"/>
  <c r="AP427" i="1"/>
  <c r="M394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L426" i="12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K395" i="11" s="1"/>
  <c r="AL428" i="1"/>
  <c r="AO428" i="1"/>
  <c r="BE428" i="1" s="1"/>
  <c r="AP428" i="1"/>
  <c r="M395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7" i="12" s="1"/>
  <c r="N429" i="1" a="1"/>
  <c r="N429" i="1" s="1"/>
  <c r="L427" i="12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K396" i="11" s="1"/>
  <c r="AL429" i="1"/>
  <c r="AO429" i="1"/>
  <c r="BE429" i="1" s="1"/>
  <c r="AP429" i="1"/>
  <c r="M396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8" i="12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K397" i="11" s="1"/>
  <c r="AL430" i="1"/>
  <c r="AO430" i="1"/>
  <c r="BD430" i="1" s="1" a="1"/>
  <c r="BD430" i="1" s="1"/>
  <c r="AP430" i="1"/>
  <c r="M397" i="11" s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L431" i="12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L432" i="12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L433" i="12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L434" i="12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L435" i="12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6" i="12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L437" i="12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L438" i="12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L440" i="12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L441" i="12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L442" i="12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3" i="12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E362" i="12" l="1"/>
  <c r="D364" i="11"/>
  <c r="E361" i="12"/>
  <c r="D363" i="11"/>
  <c r="D362" i="12"/>
  <c r="C364" i="11"/>
  <c r="D361" i="12"/>
  <c r="C363" i="11"/>
  <c r="D363" i="12"/>
  <c r="C365" i="11"/>
  <c r="E363" i="12"/>
  <c r="D365" i="11"/>
  <c r="D364" i="12"/>
  <c r="C366" i="11"/>
  <c r="E364" i="12"/>
  <c r="D366" i="11"/>
  <c r="D366" i="12"/>
  <c r="C368" i="11"/>
  <c r="E366" i="12"/>
  <c r="D368" i="11"/>
  <c r="D367" i="12"/>
  <c r="C369" i="11"/>
  <c r="E367" i="12"/>
  <c r="D369" i="11"/>
  <c r="D368" i="12"/>
  <c r="C370" i="11"/>
  <c r="E368" i="12"/>
  <c r="D370" i="11"/>
  <c r="D369" i="12"/>
  <c r="C371" i="11"/>
  <c r="E369" i="12"/>
  <c r="D371" i="11"/>
  <c r="D370" i="12"/>
  <c r="C372" i="11"/>
  <c r="E370" i="12"/>
  <c r="D372" i="11"/>
  <c r="D371" i="12"/>
  <c r="C373" i="11"/>
  <c r="E371" i="12"/>
  <c r="D373" i="11"/>
  <c r="AJ386" i="1"/>
  <c r="K84" i="12"/>
  <c r="F84" i="13"/>
  <c r="K79" i="12"/>
  <c r="F79" i="13"/>
  <c r="K74" i="12"/>
  <c r="F74" i="13"/>
  <c r="K73" i="12"/>
  <c r="F73" i="13"/>
  <c r="K72" i="12"/>
  <c r="F72" i="13"/>
  <c r="K71" i="12"/>
  <c r="F71" i="13"/>
  <c r="K69" i="12"/>
  <c r="F69" i="13"/>
  <c r="K68" i="12"/>
  <c r="F68" i="13"/>
  <c r="K66" i="12"/>
  <c r="F66" i="13"/>
  <c r="K65" i="12"/>
  <c r="F65" i="13"/>
  <c r="K62" i="12"/>
  <c r="F62" i="13"/>
  <c r="K61" i="12"/>
  <c r="F61" i="13"/>
  <c r="K59" i="12"/>
  <c r="F59" i="13"/>
  <c r="K58" i="12"/>
  <c r="F58" i="13"/>
  <c r="K57" i="12"/>
  <c r="F57" i="13"/>
  <c r="K56" i="12"/>
  <c r="F56" i="13"/>
  <c r="K55" i="12"/>
  <c r="F55" i="13"/>
  <c r="K44" i="12"/>
  <c r="F44" i="13"/>
  <c r="K43" i="12"/>
  <c r="F43" i="13"/>
  <c r="K35" i="12"/>
  <c r="F35" i="13"/>
  <c r="K30" i="12"/>
  <c r="F30" i="13"/>
  <c r="K19" i="12"/>
  <c r="F19" i="13"/>
  <c r="K15" i="12"/>
  <c r="F15" i="13"/>
  <c r="K14" i="12"/>
  <c r="F14" i="13"/>
  <c r="K13" i="12"/>
  <c r="F13" i="13"/>
  <c r="K159" i="12"/>
  <c r="F159" i="13"/>
  <c r="K158" i="12"/>
  <c r="F158" i="13"/>
  <c r="K147" i="12"/>
  <c r="F147" i="13"/>
  <c r="K144" i="12"/>
  <c r="F144" i="13"/>
  <c r="K143" i="12"/>
  <c r="F143" i="13"/>
  <c r="K133" i="12"/>
  <c r="F133" i="13"/>
  <c r="K132" i="12"/>
  <c r="F132" i="13"/>
  <c r="K121" i="12"/>
  <c r="F121" i="13"/>
  <c r="K119" i="12"/>
  <c r="F119" i="13"/>
  <c r="K118" i="12"/>
  <c r="F118" i="13"/>
  <c r="K312" i="12"/>
  <c r="F312" i="13"/>
  <c r="K311" i="12"/>
  <c r="F311" i="13"/>
  <c r="K306" i="12"/>
  <c r="F306" i="13"/>
  <c r="K305" i="12"/>
  <c r="F305" i="13"/>
  <c r="K304" i="12"/>
  <c r="F304" i="13"/>
  <c r="K303" i="12"/>
  <c r="F303" i="13"/>
  <c r="K302" i="12"/>
  <c r="F302" i="13"/>
  <c r="K301" i="12"/>
  <c r="F301" i="13"/>
  <c r="K300" i="12"/>
  <c r="F300" i="13"/>
  <c r="K299" i="12"/>
  <c r="F299" i="13"/>
  <c r="K298" i="12"/>
  <c r="F298" i="13"/>
  <c r="K297" i="12"/>
  <c r="F297" i="13"/>
  <c r="K296" i="12"/>
  <c r="F296" i="13"/>
  <c r="K294" i="12"/>
  <c r="F294" i="13"/>
  <c r="K293" i="12"/>
  <c r="F293" i="13"/>
  <c r="K292" i="12"/>
  <c r="F292" i="13"/>
  <c r="K291" i="12"/>
  <c r="F291" i="13"/>
  <c r="K289" i="12"/>
  <c r="F289" i="13"/>
  <c r="K288" i="12"/>
  <c r="F288" i="13"/>
  <c r="K287" i="12"/>
  <c r="F287" i="13"/>
  <c r="K286" i="12"/>
  <c r="F286" i="13"/>
  <c r="K285" i="12"/>
  <c r="F285" i="13"/>
  <c r="K284" i="12"/>
  <c r="F284" i="13"/>
  <c r="K283" i="12"/>
  <c r="F283" i="13"/>
  <c r="K282" i="12"/>
  <c r="F282" i="13"/>
  <c r="K265" i="12"/>
  <c r="F265" i="13"/>
  <c r="K257" i="12"/>
  <c r="F257" i="13"/>
  <c r="K249" i="12"/>
  <c r="F249" i="13"/>
  <c r="K248" i="12"/>
  <c r="F248" i="13"/>
  <c r="K247" i="12"/>
  <c r="F247" i="13"/>
  <c r="K245" i="12"/>
  <c r="F245" i="13"/>
  <c r="K244" i="12"/>
  <c r="F244" i="13"/>
  <c r="K233" i="12"/>
  <c r="F233" i="13"/>
  <c r="K230" i="12"/>
  <c r="F230" i="13"/>
  <c r="K216" i="12"/>
  <c r="F216" i="13"/>
  <c r="K215" i="12"/>
  <c r="F215" i="13"/>
  <c r="K203" i="12"/>
  <c r="F203" i="13"/>
  <c r="K202" i="12"/>
  <c r="F202" i="13"/>
  <c r="K201" i="12"/>
  <c r="F201" i="13"/>
  <c r="K200" i="12"/>
  <c r="F200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1" i="12"/>
  <c r="F191" i="13"/>
  <c r="K190" i="12"/>
  <c r="F190" i="13"/>
  <c r="K188" i="12"/>
  <c r="F188" i="13"/>
  <c r="K187" i="12"/>
  <c r="F187" i="13"/>
  <c r="K185" i="12"/>
  <c r="F185" i="13"/>
  <c r="K184" i="12"/>
  <c r="F184" i="13"/>
  <c r="K183" i="12"/>
  <c r="F183" i="13"/>
  <c r="K182" i="12"/>
  <c r="F182" i="13"/>
  <c r="K181" i="12"/>
  <c r="F181" i="13"/>
  <c r="K180" i="12"/>
  <c r="F180" i="13"/>
  <c r="K166" i="12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K389" i="12"/>
  <c r="F389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G360" i="11"/>
  <c r="K358" i="12"/>
  <c r="F358" i="13"/>
  <c r="G356" i="11"/>
  <c r="K354" i="12"/>
  <c r="F354" i="13"/>
  <c r="K341" i="12"/>
  <c r="F341" i="13"/>
  <c r="K340" i="12"/>
  <c r="F340" i="13"/>
  <c r="K339" i="12"/>
  <c r="F339" i="13"/>
  <c r="K338" i="12"/>
  <c r="F338" i="13"/>
  <c r="K337" i="12"/>
  <c r="F337" i="13"/>
  <c r="K335" i="12"/>
  <c r="F335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I5" i="12"/>
  <c r="E5" i="13"/>
  <c r="K5" i="12"/>
  <c r="F5" i="13"/>
  <c r="I6" i="12"/>
  <c r="E6" i="13"/>
  <c r="K6" i="12"/>
  <c r="F6" i="13"/>
  <c r="K8" i="12"/>
  <c r="F8" i="13"/>
  <c r="I9" i="12"/>
  <c r="E9" i="13"/>
  <c r="K9" i="12"/>
  <c r="F9" i="13"/>
  <c r="K11" i="12"/>
  <c r="F11" i="13"/>
  <c r="K10" i="12"/>
  <c r="F10" i="13"/>
  <c r="I19" i="12"/>
  <c r="E19" i="13"/>
  <c r="K18" i="12"/>
  <c r="F18" i="13"/>
  <c r="I16" i="12"/>
  <c r="E16" i="13"/>
  <c r="K16" i="12"/>
  <c r="F16" i="13"/>
  <c r="K21" i="12"/>
  <c r="F21" i="13"/>
  <c r="I21" i="12"/>
  <c r="E21" i="13"/>
  <c r="K20" i="12"/>
  <c r="F20" i="13"/>
  <c r="K29" i="12"/>
  <c r="F29" i="13"/>
  <c r="K26" i="12"/>
  <c r="F26" i="13"/>
  <c r="K25" i="12"/>
  <c r="F25" i="13"/>
  <c r="I25" i="12"/>
  <c r="E25" i="13"/>
  <c r="K24" i="12"/>
  <c r="F24" i="13"/>
  <c r="K22" i="12"/>
  <c r="F22" i="13"/>
  <c r="K23" i="12"/>
  <c r="F23" i="13"/>
  <c r="K36" i="12"/>
  <c r="F36" i="13"/>
  <c r="I35" i="12"/>
  <c r="E35" i="13"/>
  <c r="I34" i="12"/>
  <c r="E34" i="13"/>
  <c r="K34" i="12"/>
  <c r="F34" i="13"/>
  <c r="K42" i="12"/>
  <c r="F42" i="13"/>
  <c r="K40" i="12"/>
  <c r="F40" i="13"/>
  <c r="I40" i="12"/>
  <c r="E40" i="13"/>
  <c r="K39" i="12"/>
  <c r="F39" i="13"/>
  <c r="K38" i="12"/>
  <c r="F38" i="13"/>
  <c r="K33" i="12"/>
  <c r="F33" i="13"/>
  <c r="I32" i="12"/>
  <c r="E32" i="13"/>
  <c r="K32" i="12"/>
  <c r="F32" i="13"/>
  <c r="K52" i="12"/>
  <c r="F52" i="13"/>
  <c r="K51" i="12"/>
  <c r="F51" i="13"/>
  <c r="I51" i="12"/>
  <c r="E51" i="13"/>
  <c r="K50" i="12"/>
  <c r="F50" i="13"/>
  <c r="K49" i="12"/>
  <c r="F49" i="13"/>
  <c r="K48" i="12"/>
  <c r="F48" i="13"/>
  <c r="K47" i="12"/>
  <c r="F47" i="13"/>
  <c r="K46" i="12"/>
  <c r="F46" i="13"/>
  <c r="I46" i="12"/>
  <c r="E46" i="13"/>
  <c r="I58" i="12"/>
  <c r="E58" i="13"/>
  <c r="I59" i="12"/>
  <c r="E59" i="13"/>
  <c r="I62" i="12"/>
  <c r="E62" i="13"/>
  <c r="K63" i="12"/>
  <c r="F63" i="13"/>
  <c r="K64" i="12"/>
  <c r="F64" i="13"/>
  <c r="I65" i="12"/>
  <c r="E65" i="13"/>
  <c r="I66" i="12"/>
  <c r="E66" i="13"/>
  <c r="I60" i="12"/>
  <c r="E60" i="13"/>
  <c r="K60" i="12"/>
  <c r="F60" i="13"/>
  <c r="K70" i="12"/>
  <c r="F70" i="13"/>
  <c r="I71" i="12"/>
  <c r="E71" i="13"/>
  <c r="I90" i="12"/>
  <c r="E90" i="13"/>
  <c r="K90" i="12"/>
  <c r="F90" i="13"/>
  <c r="K83" i="12"/>
  <c r="F83" i="13"/>
  <c r="K80" i="12"/>
  <c r="F80" i="13"/>
  <c r="I81" i="12"/>
  <c r="E81" i="13"/>
  <c r="K81" i="12"/>
  <c r="F81" i="13"/>
  <c r="K85" i="12"/>
  <c r="F85" i="13"/>
  <c r="K75" i="12"/>
  <c r="F75" i="13"/>
  <c r="I76" i="12"/>
  <c r="E76" i="13"/>
  <c r="K76" i="12"/>
  <c r="F76" i="13"/>
  <c r="K77" i="12"/>
  <c r="F77" i="13"/>
  <c r="I78" i="12"/>
  <c r="E78" i="13"/>
  <c r="K78" i="12"/>
  <c r="F78" i="13"/>
  <c r="K86" i="12"/>
  <c r="F86" i="13"/>
  <c r="K87" i="12"/>
  <c r="F87" i="13"/>
  <c r="K89" i="12"/>
  <c r="F89" i="13"/>
  <c r="K100" i="12"/>
  <c r="F100" i="13"/>
  <c r="K99" i="12"/>
  <c r="F99" i="13"/>
  <c r="K96" i="12"/>
  <c r="F96" i="13"/>
  <c r="K95" i="12"/>
  <c r="F95" i="13"/>
  <c r="I95" i="12"/>
  <c r="E95" i="13"/>
  <c r="K94" i="12"/>
  <c r="F94" i="13"/>
  <c r="K93" i="12"/>
  <c r="F93" i="13"/>
  <c r="K92" i="12"/>
  <c r="F92" i="13"/>
  <c r="I92" i="12"/>
  <c r="E92" i="13"/>
  <c r="K91" i="12"/>
  <c r="F91" i="13"/>
  <c r="K117" i="12"/>
  <c r="F117" i="13"/>
  <c r="K116" i="12"/>
  <c r="F116" i="13"/>
  <c r="K113" i="12"/>
  <c r="F113" i="13"/>
  <c r="K112" i="12"/>
  <c r="F112" i="13"/>
  <c r="K111" i="12"/>
  <c r="F111" i="13"/>
  <c r="I111" i="12"/>
  <c r="E111" i="13"/>
  <c r="K110" i="12"/>
  <c r="F110" i="13"/>
  <c r="K109" i="12"/>
  <c r="F109" i="13"/>
  <c r="K108" i="12"/>
  <c r="F108" i="13"/>
  <c r="K106" i="12"/>
  <c r="F106" i="13"/>
  <c r="I106" i="12"/>
  <c r="E106" i="13"/>
  <c r="K105" i="12"/>
  <c r="F105" i="13"/>
  <c r="K104" i="12"/>
  <c r="F104" i="13"/>
  <c r="I104" i="12"/>
  <c r="E104" i="13"/>
  <c r="K103" i="12"/>
  <c r="F103" i="13"/>
  <c r="K101" i="12"/>
  <c r="F101" i="13"/>
  <c r="K102" i="12"/>
  <c r="F102" i="13"/>
  <c r="I122" i="12"/>
  <c r="E122" i="13"/>
  <c r="K122" i="12"/>
  <c r="F122" i="13"/>
  <c r="I123" i="12"/>
  <c r="E123" i="13"/>
  <c r="K123" i="12"/>
  <c r="F123" i="13"/>
  <c r="K124" i="12"/>
  <c r="F124" i="13"/>
  <c r="K125" i="12"/>
  <c r="F125" i="13"/>
  <c r="K126" i="12"/>
  <c r="F126" i="13"/>
  <c r="I127" i="12"/>
  <c r="E127" i="13"/>
  <c r="K127" i="12"/>
  <c r="F127" i="13"/>
  <c r="K128" i="12"/>
  <c r="F128" i="13"/>
  <c r="K129" i="12"/>
  <c r="F129" i="13"/>
  <c r="K136" i="12"/>
  <c r="F136" i="13"/>
  <c r="K137" i="12"/>
  <c r="F137" i="13"/>
  <c r="K138" i="12"/>
  <c r="F138" i="13"/>
  <c r="I139" i="12"/>
  <c r="E139" i="13"/>
  <c r="K139" i="12"/>
  <c r="F139" i="13"/>
  <c r="K134" i="12"/>
  <c r="F134" i="13"/>
  <c r="K140" i="12"/>
  <c r="F140" i="13"/>
  <c r="K142" i="12"/>
  <c r="F142" i="13"/>
  <c r="K146" i="12"/>
  <c r="F146" i="13"/>
  <c r="K145" i="12"/>
  <c r="F145" i="13"/>
  <c r="I147" i="12"/>
  <c r="E147" i="13"/>
  <c r="K150" i="12"/>
  <c r="F150" i="13"/>
  <c r="K149" i="12"/>
  <c r="F149" i="13"/>
  <c r="K148" i="12"/>
  <c r="F148" i="13"/>
  <c r="I148" i="12"/>
  <c r="E148" i="13"/>
  <c r="K151" i="12"/>
  <c r="F151" i="13"/>
  <c r="K153" i="12"/>
  <c r="F153" i="13"/>
  <c r="K154" i="12"/>
  <c r="F154" i="13"/>
  <c r="K156" i="12"/>
  <c r="F156" i="13"/>
  <c r="I156" i="12"/>
  <c r="E156" i="13"/>
  <c r="K161" i="12"/>
  <c r="F161" i="13"/>
  <c r="I162" i="12"/>
  <c r="E162" i="13"/>
  <c r="K162" i="12"/>
  <c r="F162" i="13"/>
  <c r="K163" i="12"/>
  <c r="F163" i="13"/>
  <c r="K167" i="12"/>
  <c r="F167" i="13"/>
  <c r="K168" i="12"/>
  <c r="F168" i="13"/>
  <c r="K164" i="12"/>
  <c r="F164" i="13"/>
  <c r="K165" i="12"/>
  <c r="F165" i="13"/>
  <c r="K169" i="12"/>
  <c r="F169" i="13"/>
  <c r="K177" i="12"/>
  <c r="F177" i="13"/>
  <c r="K175" i="12"/>
  <c r="F175" i="13"/>
  <c r="K174" i="12"/>
  <c r="F174" i="13"/>
  <c r="K170" i="12"/>
  <c r="F170" i="13"/>
  <c r="K171" i="12"/>
  <c r="F171" i="13"/>
  <c r="K160" i="12"/>
  <c r="F160" i="13"/>
  <c r="K173" i="12"/>
  <c r="F173" i="13"/>
  <c r="I196" i="12"/>
  <c r="E196" i="13"/>
  <c r="J196" i="12"/>
  <c r="G196" i="13"/>
  <c r="K192" i="12"/>
  <c r="F192" i="13"/>
  <c r="K204" i="12"/>
  <c r="F204" i="13"/>
  <c r="I200" i="12"/>
  <c r="E200" i="13"/>
  <c r="K208" i="12"/>
  <c r="F208" i="13"/>
  <c r="K207" i="12"/>
  <c r="F207" i="13"/>
  <c r="K205" i="12"/>
  <c r="F205" i="13"/>
  <c r="K212" i="12"/>
  <c r="F212" i="13"/>
  <c r="J212" i="12"/>
  <c r="G212" i="13"/>
  <c r="I212" i="12"/>
  <c r="E212" i="13"/>
  <c r="K211" i="12"/>
  <c r="F211" i="13"/>
  <c r="K209" i="12"/>
  <c r="F209" i="13"/>
  <c r="K213" i="12"/>
  <c r="F213" i="13"/>
  <c r="K217" i="12"/>
  <c r="F217" i="13"/>
  <c r="K218" i="12"/>
  <c r="F218" i="13"/>
  <c r="K219" i="12"/>
  <c r="F219" i="13"/>
  <c r="K220" i="12"/>
  <c r="F220" i="13"/>
  <c r="K221" i="12"/>
  <c r="F221" i="13"/>
  <c r="K222" i="12"/>
  <c r="F222" i="13"/>
  <c r="K223" i="12"/>
  <c r="F223" i="13"/>
  <c r="K226" i="12"/>
  <c r="F226" i="13"/>
  <c r="K225" i="12"/>
  <c r="F225" i="13"/>
  <c r="K228" i="12"/>
  <c r="F228" i="13"/>
  <c r="K232" i="12"/>
  <c r="F232" i="13"/>
  <c r="K235" i="12"/>
  <c r="F235" i="13"/>
  <c r="K237" i="12"/>
  <c r="F237" i="13"/>
  <c r="K227" i="12"/>
  <c r="F227" i="13"/>
  <c r="J227" i="12"/>
  <c r="G227" i="13"/>
  <c r="I227" i="12"/>
  <c r="E227" i="13"/>
  <c r="K239" i="12"/>
  <c r="F239" i="13"/>
  <c r="K240" i="12"/>
  <c r="F240" i="13"/>
  <c r="K238" i="12"/>
  <c r="F238" i="13"/>
  <c r="K231" i="12"/>
  <c r="F231" i="13"/>
  <c r="K234" i="12"/>
  <c r="F234" i="13"/>
  <c r="I239" i="12"/>
  <c r="E239" i="13"/>
  <c r="J239" i="12"/>
  <c r="G239" i="13"/>
  <c r="K241" i="12"/>
  <c r="F241" i="13"/>
  <c r="K242" i="12"/>
  <c r="F242" i="13"/>
  <c r="K246" i="12"/>
  <c r="F246" i="13"/>
  <c r="K252" i="12"/>
  <c r="F252" i="13"/>
  <c r="I254" i="12"/>
  <c r="E254" i="13"/>
  <c r="J254" i="12"/>
  <c r="G254" i="13"/>
  <c r="K254" i="12"/>
  <c r="F254" i="13"/>
  <c r="K255" i="12"/>
  <c r="F255" i="13"/>
  <c r="K253" i="12"/>
  <c r="F253" i="13"/>
  <c r="K261" i="12"/>
  <c r="F261" i="13"/>
  <c r="K262" i="12"/>
  <c r="F262" i="13"/>
  <c r="I263" i="12"/>
  <c r="E263" i="13"/>
  <c r="J263" i="12"/>
  <c r="G263" i="13"/>
  <c r="K263" i="12"/>
  <c r="F263" i="13"/>
  <c r="K264" i="12"/>
  <c r="F264" i="13"/>
  <c r="K267" i="12"/>
  <c r="F267" i="13"/>
  <c r="K279" i="12"/>
  <c r="F279" i="13"/>
  <c r="K280" i="12"/>
  <c r="F280" i="13"/>
  <c r="K268" i="12"/>
  <c r="F268" i="13"/>
  <c r="K276" i="12"/>
  <c r="F276" i="13"/>
  <c r="K275" i="12"/>
  <c r="F275" i="13"/>
  <c r="J275" i="12"/>
  <c r="G275" i="13"/>
  <c r="I275" i="12"/>
  <c r="E275" i="13"/>
  <c r="K274" i="12"/>
  <c r="F274" i="13"/>
  <c r="K272" i="12"/>
  <c r="F272" i="13"/>
  <c r="K269" i="12"/>
  <c r="F269" i="13"/>
  <c r="K322" i="12"/>
  <c r="F322" i="13"/>
  <c r="K320" i="12"/>
  <c r="F320" i="13"/>
  <c r="K324" i="12"/>
  <c r="F324" i="13"/>
  <c r="K342" i="12"/>
  <c r="F342" i="13"/>
  <c r="G351" i="11"/>
  <c r="K349" i="12"/>
  <c r="F349" i="13"/>
  <c r="G352" i="11"/>
  <c r="K350" i="12"/>
  <c r="F350" i="13"/>
  <c r="G350" i="11"/>
  <c r="K348" i="12"/>
  <c r="F348" i="13"/>
  <c r="G349" i="11"/>
  <c r="K347" i="12"/>
  <c r="F347" i="13"/>
  <c r="G348" i="11"/>
  <c r="K346" i="12"/>
  <c r="F346" i="13"/>
  <c r="G347" i="11"/>
  <c r="K345" i="12"/>
  <c r="F345" i="13"/>
  <c r="K344" i="12"/>
  <c r="F344" i="13"/>
  <c r="K327" i="12"/>
  <c r="F327" i="13"/>
  <c r="K334" i="12"/>
  <c r="F334" i="13"/>
  <c r="G357" i="11"/>
  <c r="K355" i="12"/>
  <c r="F355" i="13"/>
  <c r="G358" i="11"/>
  <c r="K356" i="12"/>
  <c r="F356" i="13"/>
  <c r="F358" i="11"/>
  <c r="I356" i="12"/>
  <c r="E356" i="13"/>
  <c r="K360" i="12"/>
  <c r="F360" i="13"/>
  <c r="K359" i="12"/>
  <c r="F359" i="13"/>
  <c r="K364" i="12"/>
  <c r="F364" i="13"/>
  <c r="K367" i="12"/>
  <c r="F367" i="13"/>
  <c r="K370" i="12"/>
  <c r="F370" i="13"/>
  <c r="K371" i="12"/>
  <c r="F371" i="13"/>
  <c r="K372" i="12"/>
  <c r="F372" i="13"/>
  <c r="I355" i="12"/>
  <c r="E355" i="13"/>
  <c r="BB371" i="1"/>
  <c r="BB370" i="1"/>
  <c r="BB369" i="1"/>
  <c r="BB368" i="1"/>
  <c r="BB366" i="1"/>
  <c r="BB362" i="1"/>
  <c r="BB364" i="1"/>
  <c r="BB363" i="1"/>
  <c r="BB372" i="1"/>
  <c r="BB365" i="1"/>
  <c r="AJ372" i="1"/>
  <c r="AJ367" i="1"/>
  <c r="AJ376" i="1"/>
  <c r="AJ377" i="1"/>
  <c r="AJ378" i="1"/>
  <c r="AJ375" i="1"/>
  <c r="AJ362" i="1"/>
  <c r="AJ363" i="1"/>
  <c r="AJ368" i="1"/>
  <c r="AJ364" i="1"/>
  <c r="AJ353" i="1"/>
  <c r="AJ366" i="1"/>
  <c r="AJ365" i="1"/>
  <c r="AJ361" i="1"/>
  <c r="AJ371" i="1"/>
  <c r="AJ370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1" i="1"/>
  <c r="L449" i="12"/>
  <c r="AN450" i="1"/>
  <c r="L448" i="12"/>
  <c r="F446" i="13"/>
  <c r="K447" i="12"/>
  <c r="F442" i="13"/>
  <c r="AN444" i="1"/>
  <c r="AN443" i="1"/>
  <c r="AN442" i="1"/>
  <c r="AN440" i="1"/>
  <c r="AN439" i="1"/>
  <c r="F435" i="13"/>
  <c r="AN437" i="1"/>
  <c r="AN436" i="1"/>
  <c r="AN435" i="1"/>
  <c r="AN434" i="1"/>
  <c r="AN433" i="1"/>
  <c r="AN429" i="1"/>
  <c r="F425" i="13"/>
  <c r="AN427" i="1"/>
  <c r="AN426" i="1"/>
  <c r="F422" i="13"/>
  <c r="AN424" i="1"/>
  <c r="AN423" i="1"/>
  <c r="AN422" i="1"/>
  <c r="AN421" i="1"/>
  <c r="AN420" i="1"/>
  <c r="AN419" i="1"/>
  <c r="AN416" i="1"/>
  <c r="AN414" i="1"/>
  <c r="AN412" i="1"/>
  <c r="AN410" i="1"/>
  <c r="AN409" i="1"/>
  <c r="AN407" i="1"/>
  <c r="AN406" i="1"/>
  <c r="AN405" i="1"/>
  <c r="AN403" i="1"/>
  <c r="AN402" i="1"/>
  <c r="AN401" i="1"/>
  <c r="AN400" i="1"/>
  <c r="AN399" i="1"/>
  <c r="AN398" i="1"/>
  <c r="AN397" i="1"/>
  <c r="AN395" i="1"/>
  <c r="AN393" i="1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F423" i="13"/>
  <c r="AM423" i="1"/>
  <c r="AM420" i="1"/>
  <c r="AM414" i="1"/>
  <c r="AM408" i="1"/>
  <c r="AM405" i="1"/>
  <c r="AM402" i="1"/>
  <c r="AM399" i="1"/>
  <c r="AM393" i="1"/>
  <c r="AM390" i="1"/>
  <c r="AM387" i="1"/>
  <c r="AM384" i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72" i="11" l="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<sst xmlns="http://schemas.openxmlformats.org/spreadsheetml/2006/main" count="9791" uniqueCount="2000">
  <si>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</si>
  <si>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</si>
  <si>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</si>
  <si>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</si>
  <si>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</si>
  <si>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</si>
  <si>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</si>
  <si>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</si>
  <si>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</si>
  <si>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</si>
  <si>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</si>
  <si>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</si>
  <si>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</si>
  <si>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</si>
  <si>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</si>
  <si>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</si>
  <si>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</si>
  <si>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</si>
  <si>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</si>
  <si>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</si>
  <si>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</si>
  <si>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</si>
  <si>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</si>
  <si>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</si>
  <si>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</si>
  <si>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</si>
  <si>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</si>
  <si>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</si>
  <si>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</si>
  <si>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</si>
  <si>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</si>
  <si>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</si>
  <si>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</si>
  <si>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</si>
  <si>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</si>
  <si>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</si>
  <si>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</si>
  <si>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</si>
  <si>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</si>
  <si>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</si>
  <si>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</si>
  <si>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</si>
  <si>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</si>
  <si>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</si>
  <si>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</si>
  <si>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</si>
  <si>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</si>
  <si>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</si>
  <si>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</si>
  <si>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</si>
  <si>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</si>
  <si>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</si>
  <si>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</si>
  <si>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</si>
  <si>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</si>
  <si>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</si>
  <si>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</si>
  <si>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</si>
  <si>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</si>
  <si>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</si>
  <si>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</si>
  <si>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</si>
  <si>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</si>
  <si>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</si>
  <si>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</si>
  <si>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</si>
  <si>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</si>
  <si>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</si>
  <si>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</si>
  <si>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</si>
  <si>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</si>
  <si>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</si>
  <si>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</si>
  <si>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</si>
  <si>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</si>
  <si>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</si>
  <si>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</si>
  <si>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</si>
  <si>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</si>
  <si>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</si>
  <si>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</si>
  <si>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</si>
  <si>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</si>
  <si>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</si>
  <si>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</si>
  <si>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</si>
  <si>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</si>
  <si>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</si>
  <si>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</si>
  <si>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</si>
  <si>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</si>
  <si>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</si>
  <si>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</si>
  <si>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</si>
  <si>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</si>
  <si>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</si>
  <si>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</si>
  <si>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</si>
  <si>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</si>
  <si>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</si>
  <si>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</si>
  <si>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</si>
  <si>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</si>
  <si>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</si>
  <si>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</si>
  <si>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</si>
  <si>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</si>
  <si>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</si>
  <si>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</si>
  <si>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</si>
  <si>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</si>
  <si>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</si>
  <si>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</si>
  <si>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</si>
  <si>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</si>
  <si>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</si>
  <si>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</si>
  <si>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</si>
  <si>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</si>
  <si>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</si>
  <si>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</si>
  <si>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</si>
  <si>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</si>
  <si>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</si>
  <si>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</si>
  <si>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</si>
  <si>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</si>
  <si>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</si>
  <si>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</si>
  <si>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</si>
  <si>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</si>
  <si>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</si>
  <si>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</si>
  <si>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</si>
  <si>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</si>
  <si>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</si>
  <si>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</si>
  <si>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</si>
  <si>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</si>
  <si>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</si>
  <si>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</si>
  <si>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</si>
  <si>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</si>
  <si>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</si>
  <si>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</si>
  <si>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</si>
  <si>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</si>
  <si>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</si>
  <si>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</si>
  <si>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</si>
  <si>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</si>
  <si>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</si>
  <si>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</si>
  <si>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</si>
  <si>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</si>
  <si>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</si>
  <si>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</si>
  <si>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</si>
  <si>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</si>
  <si>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</si>
  <si>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</si>
  <si>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</si>
  <si>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</si>
  <si>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</si>
  <si>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</si>
  <si>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</si>
  <si>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</si>
  <si>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</si>
  <si>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</si>
  <si>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</si>
  <si>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</si>
  <si>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</si>
  <si>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</si>
  <si>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</si>
  <si>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</si>
  <si>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</si>
  <si>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</si>
  <si>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</si>
  <si>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</si>
  <si>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</si>
  <si>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</si>
  <si>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</si>
  <si>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</si>
  <si>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</si>
  <si>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</si>
  <si>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</si>
  <si>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</si>
  <si>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</si>
  <si>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</si>
  <si>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</si>
  <si>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</si>
  <si>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</si>
  <si>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</si>
  <si>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</si>
  <si>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</si>
  <si>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</si>
  <si>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</si>
  <si>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</si>
  <si>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</si>
  <si>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</si>
  <si>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</si>
  <si>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</si>
  <si>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</si>
  <si>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</si>
  <si>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</si>
  <si>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</si>
  <si>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</si>
  <si>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</si>
  <si>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</si>
  <si>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</si>
  <si>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</si>
  <si>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</si>
  <si>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</si>
  <si>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</si>
  <si>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</si>
  <si>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</si>
  <si>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</si>
  <si>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</si>
  <si>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</si>
  <si>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</si>
  <si>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</si>
  <si>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</si>
  <si>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</si>
  <si>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</si>
  <si>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</si>
  <si>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</si>
  <si>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</si>
  <si>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</si>
  <si>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</si>
  <si>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</si>
  <si>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</si>
  <si>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</si>
  <si>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</si>
  <si>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</si>
  <si>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</si>
  <si>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</si>
  <si>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</si>
  <si>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</si>
  <si>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</si>
  <si>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</si>
  <si>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</si>
  <si>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</si>
  <si>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</si>
  <si>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</si>
  <si>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</si>
  <si>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</si>
  <si>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</si>
  <si>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</si>
  <si>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</si>
  <si>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</si>
  <si>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</si>
  <si>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</si>
  <si>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</si>
  <si>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</si>
  <si>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</si>
  <si>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</si>
  <si>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</si>
  <si>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</si>
  <si>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</si>
  <si>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</si>
  <si>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</si>
  <si>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</si>
  <si>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</si>
  <si>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</si>
  <si>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</si>
  <si>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</si>
  <si>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</si>
  <si>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</si>
  <si>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</si>
  <si>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</si>
  <si>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</si>
  <si>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</si>
  <si>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</si>
  <si>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</si>
  <si>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</si>
  <si>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</si>
  <si>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</si>
  <si>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</si>
  <si>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</si>
  <si>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</si>
  <si>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</si>
  <si>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</si>
  <si>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</si>
  <si>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</si>
  <si>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</si>
  <si>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</si>
  <si>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</si>
  <si>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</si>
  <si>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</si>
  <si>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</si>
  <si>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</si>
  <si>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</si>
  <si>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</si>
  <si>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</si>
  <si>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</si>
  <si>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</si>
  <si>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</si>
  <si>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</si>
  <si>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</si>
  <si>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</si>
  <si>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</si>
  <si>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</si>
  <si>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</si>
  <si>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</si>
  <si>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</si>
  <si>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</si>
  <si>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</si>
  <si>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</si>
  <si>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</si>
  <si>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</si>
  <si>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</si>
  <si>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</si>
  <si>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</si>
  <si>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</si>
  <si>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</si>
  <si>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</si>
  <si>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</si>
  <si>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</si>
  <si>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</si>
  <si>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</si>
  <si>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</si>
  <si>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</si>
  <si>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</si>
  <si>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</si>
  <si>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</si>
  <si>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</si>
  <si>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</si>
  <si>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</si>
  <si>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</si>
  <si>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</si>
  <si>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</si>
  <si>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</si>
  <si>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</si>
  <si>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</si>
  <si>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</si>
  <si>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</si>
  <si>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</si>
  <si>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</si>
  <si>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</si>
  <si>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</si>
  <si>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</si>
  <si>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</si>
  <si>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</si>
  <si>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</si>
  <si>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</si>
  <si>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</si>
  <si>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</si>
  <si>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</si>
  <si>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</si>
  <si>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</si>
  <si>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</si>
  <si>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</si>
  <si>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</si>
  <si>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</si>
  <si>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</si>
  <si>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</si>
  <si>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</si>
  <si>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</si>
  <si>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</si>
  <si>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</si>
  <si>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</si>
  <si>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</si>
  <si>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</si>
  <si>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</si>
  <si>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</si>
  <si>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</si>
  <si>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</si>
  <si>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</si>
  <si>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</si>
  <si>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</si>
  <si>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</si>
  <si>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</si>
  <si>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</si>
  <si>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</si>
  <si>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</si>
  <si>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</si>
  <si>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</si>
  <si>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</si>
  <si>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</si>
  <si>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</si>
  <si>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</si>
  <si>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</si>
  <si>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</si>
  <si>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</si>
  <si>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</si>
  <si>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</si>
  <si>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</si>
  <si>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</si>
  <si>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</si>
  <si>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</si>
  <si>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</si>
  <si>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</si>
  <si>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</si>
  <si>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</si>
  <si>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</si>
  <si>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</si>
  <si>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</si>
  <si>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</si>
  <si>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</si>
  <si>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</si>
  <si>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</si>
  <si>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</si>
  <si>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</si>
  <si>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</si>
  <si>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</si>
  <si>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</si>
  <si>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</si>
  <si>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</si>
  <si>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</si>
  <si>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</si>
  <si>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</si>
  <si>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</si>
  <si>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</si>
  <si>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</si>
  <si>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</si>
  <si>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</si>
  <si>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</si>
  <si>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</si>
  <si>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</si>
  <si>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</si>
  <si>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</si>
  <si>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</si>
  <si>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</si>
  <si>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</si>
  <si>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</si>
  <si>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</si>
  <si>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</si>
  <si>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</si>
  <si>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</si>
  <si>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</si>
  <si>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</si>
  <si>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</si>
  <si>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</si>
  <si>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</si>
  <si>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</si>
  <si>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</si>
  <si>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</si>
  <si>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</si>
  <si>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</si>
  <si>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</si>
  <si>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</si>
  <si>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</si>
  <si>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</si>
  <si>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</si>
  <si>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</si>
  <si>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</si>
  <si>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</si>
  <si>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</si>
  <si>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</si>
  <si>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</si>
  <si>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</si>
  <si>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</si>
  <si>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</si>
  <si>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</si>
  <si>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</si>
  <si>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</si>
  <si>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</si>
  <si>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</si>
  <si>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</si>
  <si>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</si>
  <si>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</si>
  <si>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</si>
  <si>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</si>
  <si>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</si>
  <si>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</si>
  <si>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</si>
  <si>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</si>
  <si>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</si>
  <si>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</si>
  <si>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</si>
  <si>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</si>
  <si>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</si>
  <si>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</si>
  <si>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</si>
  <si>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</si>
  <si>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</si>
  <si>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</si>
  <si>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</si>
  <si>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</si>
  <si>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</si>
  <si>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</si>
  <si>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</si>
  <si>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</si>
  <si>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</si>
  <si>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</si>
  <si>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</si>
  <si>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</si>
  <si>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</si>
  <si>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</si>
  <si>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</si>
  <si>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</si>
  <si>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</si>
  <si>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</si>
  <si>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</si>
  <si>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</si>
  <si>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</si>
  <si>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</si>
  <si>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</si>
  <si>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</si>
  <si>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</si>
  <si>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</si>
  <si>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</si>
  <si>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</si>
  <si>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</si>
  <si>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</si>
  <si>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</si>
  <si>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</si>
  <si>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</si>
  <si>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</si>
  <si>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</si>
  <si>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</si>
  <si>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</si>
  <si>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</si>
  <si>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</si>
  <si>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</si>
  <si>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</si>
  <si>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</si>
  <si>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</si>
  <si>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</si>
  <si>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</si>
  <si>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</si>
  <si>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</si>
  <si>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</si>
  <si>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</si>
  <si>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</si>
  <si>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</si>
  <si>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</si>
  <si>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</si>
  <si>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</si>
  <si>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</si>
  <si>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</si>
  <si>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</si>
  <si>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</si>
  <si>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</si>
  <si>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</si>
  <si>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</si>
  <si>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</si>
  <si>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</si>
  <si>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</si>
  <si>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</si>
  <si>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</si>
  <si>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</si>
  <si>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</si>
  <si>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</si>
  <si>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</si>
  <si>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</si>
  <si>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</si>
  <si>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</si>
  <si>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</si>
  <si>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</si>
  <si>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</si>
  <si>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</si>
  <si>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</si>
  <si>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</si>
  <si>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</si>
  <si>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</si>
  <si>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</si>
  <si>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</si>
  <si>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</si>
  <si>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</si>
  <si>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</si>
  <si>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</si>
  <si>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</si>
  <si>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</si>
  <si>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</si>
  <si>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</si>
  <si>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</si>
  <si>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</si>
  <si>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</si>
  <si>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</si>
  <si>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</si>
  <si>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</si>
  <si>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</si>
  <si>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</si>
  <si>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</si>
  <si>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</si>
  <si>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</si>
  <si>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</si>
  <si>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</si>
  <si>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</si>
  <si>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</si>
  <si>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</si>
  <si>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</si>
  <si>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</si>
  <si>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</si>
  <si>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</si>
  <si>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</si>
  <si>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</si>
  <si>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</si>
  <si>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</si>
  <si>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</si>
  <si>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</si>
  <si>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</si>
  <si>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</si>
  <si>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</si>
  <si>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</si>
  <si>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</si>
  <si>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</si>
  <si>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</si>
  <si>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</si>
  <si>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</si>
  <si>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</si>
  <si>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</si>
  <si>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</si>
  <si>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</si>
  <si>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</si>
  <si>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</si>
  <si>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</si>
  <si>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</si>
  <si>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</si>
  <si>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</si>
  <si>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</si>
  <si>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</si>
  <si>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</si>
  <si>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</si>
  <si>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</si>
  <si>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</si>
  <si>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</si>
  <si>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</si>
  <si>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</si>
  <si>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</si>
  <si>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</si>
  <si>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</si>
  <si>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</si>
  <si>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</si>
  <si>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</si>
  <si>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</si>
  <si>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</si>
  <si>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</si>
  <si>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</si>
  <si>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</si>
  <si>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</si>
  <si>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</si>
  <si>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</si>
  <si>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</si>
  <si>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</si>
  <si>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</si>
  <si>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</si>
  <si>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</si>
  <si>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</si>
  <si>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</si>
  <si>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</si>
  <si>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</si>
  <si>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</si>
  <si>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</si>
  <si>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</si>
  <si>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</si>
  <si>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</si>
  <si>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</si>
  <si>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</si>
  <si>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</si>
  <si>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</si>
  <si>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</si>
  <si>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</si>
  <si>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</si>
  <si>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</si>
  <si>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</si>
  <si>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</si>
  <si>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</si>
  <si>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</si>
  <si>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</si>
  <si>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</si>
  <si>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</si>
  <si>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</si>
  <si>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</si>
  <si>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</si>
  <si>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</si>
  <si>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</si>
  <si>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</si>
  <si>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</si>
  <si>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</si>
  <si>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</si>
  <si>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</si>
  <si>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</si>
  <si>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</si>
  <si>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</si>
  <si>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</si>
  <si>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</si>
  <si>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</si>
  <si>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</si>
  <si>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</si>
  <si>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</si>
  <si>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</si>
  <si>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</si>
  <si>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</si>
  <si>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</si>
  <si>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</si>
  <si>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</si>
  <si>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</si>
  <si>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</si>
  <si>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</si>
  <si>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</si>
  <si>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</si>
  <si>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</si>
  <si>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</si>
  <si>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</si>
  <si>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</si>
  <si>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</si>
  <si>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</si>
  <si>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</si>
  <si>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</si>
  <si>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</si>
  <si>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</si>
  <si>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</si>
  <si>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</si>
  <si>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</si>
  <si>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</si>
  <si>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</si>
  <si>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</si>
  <si>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</si>
  <si>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</si>
  <si>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</si>
  <si>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</si>
  <si>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</si>
  <si>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</si>
  <si>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</si>
  <si>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</si>
  <si>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</si>
  <si>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</si>
  <si>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</si>
  <si>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</si>
  <si>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</si>
  <si>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</si>
  <si>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</si>
  <si>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</si>
  <si>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</si>
  <si>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</si>
  <si>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</si>
  <si>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</si>
  <si>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</si>
  <si>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</si>
  <si>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</si>
  <si>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</si>
  <si>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</si>
  <si>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</si>
  <si>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</si>
  <si>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</si>
  <si>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</si>
  <si>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</si>
  <si>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</si>
  <si>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</si>
  <si>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</si>
  <si>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</si>
  <si>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</si>
  <si>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</si>
  <si>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</si>
  <si>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</si>
  <si>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</si>
  <si>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</si>
  <si>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</si>
  <si>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</si>
  <si>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</si>
  <si>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</si>
  <si>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</si>
  <si>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</si>
  <si>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</si>
  <si>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</si>
  <si>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</si>
  <si>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</si>
  <si>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</si>
  <si>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</si>
  <si>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</si>
  <si>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</si>
  <si>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</si>
  <si>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</si>
  <si>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</si>
  <si>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</si>
  <si>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</si>
  <si>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</si>
  <si>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</si>
  <si>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</si>
  <si>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</si>
  <si>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</si>
  <si>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</si>
  <si>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</si>
  <si>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</si>
  <si>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</si>
  <si>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</si>
  <si>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</si>
  <si>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</si>
  <si>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</si>
  <si>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</si>
  <si>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</si>
  <si>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</si>
  <si>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</si>
  <si>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</si>
  <si>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</si>
  <si>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</si>
  <si>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</si>
  <si>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</si>
  <si>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</si>
  <si>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</si>
  <si>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</si>
  <si>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</si>
  <si>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</si>
  <si>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</si>
  <si>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</si>
  <si>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</si>
  <si>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</si>
  <si>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</si>
  <si>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</si>
  <si>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</si>
  <si>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</si>
  <si>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</si>
  <si>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</si>
  <si>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</si>
  <si>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</si>
  <si>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</si>
  <si>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</si>
  <si>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</si>
  <si>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</si>
  <si>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</si>
  <si>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</si>
  <si>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</si>
  <si>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</si>
  <si>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</si>
  <si>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</si>
  <si>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</si>
  <si>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</si>
  <si>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</si>
  <si>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</si>
  <si>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</si>
  <si>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</si>
  <si>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</si>
  <si>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</si>
  <si>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</si>
  <si>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</si>
  <si>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</si>
  <si>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</si>
  <si>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</si>
  <si>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</si>
  <si>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</si>
  <si>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</si>
  <si>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</si>
  <si>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</si>
  <si>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</si>
  <si>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</si>
  <si>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</si>
  <si>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</si>
  <si>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</si>
  <si>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</si>
  <si>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</si>
  <si>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</si>
  <si>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</si>
  <si>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</si>
  <si>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</si>
  <si>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</si>
  <si>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</si>
  <si>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</si>
  <si>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</si>
  <si>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</si>
  <si>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</si>
  <si>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</si>
  <si>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</si>
  <si>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</si>
  <si>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</si>
  <si>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</si>
  <si>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</si>
  <si>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</si>
  <si>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</si>
  <si>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</si>
  <si>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</si>
  <si>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</si>
  <si>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</si>
  <si>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</si>
  <si>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</si>
  <si>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</si>
  <si>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</si>
  <si>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</si>
  <si>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</si>
  <si>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</si>
  <si>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</si>
  <si>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</si>
  <si>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</si>
  <si>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</si>
  <si>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</si>
  <si>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</si>
  <si>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</si>
  <si>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</si>
  <si>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</si>
  <si>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</si>
  <si>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</si>
  <si>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</si>
  <si>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</si>
  <si>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</si>
  <si>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</si>
  <si>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</si>
  <si>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</si>
  <si>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</si>
  <si>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</si>
  <si>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</si>
  <si>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</si>
  <si>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</si>
  <si>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</si>
  <si>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</si>
  <si>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</si>
  <si>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</si>
  <si>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</si>
  <si>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</si>
  <si>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</si>
  <si>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</si>
  <si>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</si>
  <si>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</si>
  <si>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</si>
  <si>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</si>
  <si>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</si>
  <si>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</si>
  <si>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</si>
  <si>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</si>
  <si>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</si>
  <si>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</si>
  <si>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</si>
  <si>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</si>
  <si>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</si>
  <si>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</si>
  <si>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</si>
  <si>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</si>
  <si>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</si>
  <si>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</si>
  <si>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</si>
  <si>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</si>
  <si>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</si>
  <si>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</si>
  <si>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</si>
  <si>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</si>
  <si>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</si>
  <si>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</si>
  <si>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</si>
  <si>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</si>
  <si>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</si>
  <si>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</si>
  <si>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</si>
  <si>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</si>
  <si>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</si>
  <si>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</si>
  <si>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</si>
  <si>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</si>
  <si>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</si>
  <si>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</si>
  <si>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</si>
  <si>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</si>
  <si>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</si>
  <si>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</si>
  <si>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</si>
  <si>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</si>
  <si>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</si>
  <si>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</si>
  <si>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</si>
  <si>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</si>
  <si>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</si>
  <si>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</si>
  <si>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</si>
  <si>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</si>
  <si>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</si>
  <si>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</si>
  <si>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</si>
  <si>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</si>
  <si>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</si>
  <si>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</si>
  <si>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</si>
  <si>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</si>
  <si>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</si>
  <si>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</si>
  <si>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</si>
  <si>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</si>
  <si>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</si>
  <si>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</si>
  <si>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</si>
  <si>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</si>
  <si>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</si>
  <si>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</si>
  <si>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</si>
  <si>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</si>
  <si>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</si>
  <si>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</si>
  <si>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</si>
  <si>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</si>
  <si>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</si>
  <si>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</si>
  <si>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</si>
  <si>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</si>
  <si>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</si>
  <si>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</si>
  <si>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</si>
  <si>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</si>
  <si>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</si>
  <si>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</si>
  <si>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</si>
  <si>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</si>
  <si>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</si>
  <si>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</si>
  <si>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</si>
  <si>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</si>
  <si>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</si>
  <si>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</si>
  <si>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</si>
  <si>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</si>
  <si>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</si>
  <si>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</si>
  <si>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</si>
  <si>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</si>
  <si>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</si>
  <si>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</si>
  <si>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</si>
  <si>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</si>
  <si>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</si>
  <si>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</si>
  <si>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</si>
  <si>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</si>
  <si>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</si>
  <si>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</si>
  <si>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</si>
  <si>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</si>
  <si>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</si>
  <si>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</si>
  <si>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</si>
  <si>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</si>
  <si>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</si>
  <si>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</si>
  <si>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</si>
  <si>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</si>
  <si>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</si>
  <si>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</si>
  <si>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</si>
  <si>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</si>
  <si>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</si>
  <si>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</si>
  <si>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</si>
  <si>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</si>
  <si>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</si>
  <si>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</si>
  <si>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</si>
  <si>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</si>
  <si>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</si>
  <si>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</si>
  <si>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</si>
  <si>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</si>
  <si>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</si>
  <si>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</si>
  <si>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</si>
  <si>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</si>
  <si>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</si>
  <si>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</si>
  <si>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</si>
  <si>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</si>
  <si>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</si>
  <si>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</si>
  <si>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</si>
  <si>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</si>
  <si>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</si>
  <si>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</si>
  <si>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</si>
  <si>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</si>
  <si>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</si>
  <si>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</si>
  <si>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</si>
  <si>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</si>
  <si>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</si>
  <si>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</si>
  <si>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</si>
  <si>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</si>
  <si>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</si>
  <si>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</si>
  <si>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</si>
  <si>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</si>
  <si>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</si>
  <si>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</si>
  <si>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</si>
  <si>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</si>
  <si>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</si>
  <si>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</si>
  <si>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</si>
  <si>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</si>
  <si>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</si>
  <si>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</si>
  <si>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</si>
  <si>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</si>
  <si>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</si>
  <si>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</si>
  <si>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</si>
  <si>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</si>
  <si>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</si>
  <si>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</si>
  <si>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</si>
  <si>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</si>
  <si>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</si>
  <si>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</si>
  <si>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</si>
  <si>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</si>
  <si>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</si>
  <si>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</si>
  <si>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</si>
  <si>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</si>
  <si>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</si>
  <si>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</si>
  <si>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</si>
  <si>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</si>
  <si>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</si>
  <si>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</si>
  <si>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</si>
  <si>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</si>
  <si>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</si>
  <si>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</si>
  <si>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</si>
  <si>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</si>
  <si>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</si>
  <si>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</si>
  <si>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</si>
  <si>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</si>
  <si>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</si>
  <si>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</si>
  <si>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</si>
  <si>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</si>
  <si>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</si>
  <si>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</si>
  <si>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</si>
  <si>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</si>
  <si>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</si>
  <si>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</si>
  <si>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</si>
  <si>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</si>
  <si>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</si>
  <si>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</si>
  <si>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</si>
  <si>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</si>
  <si>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</si>
  <si>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</si>
  <si>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</si>
  <si>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</si>
  <si>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</si>
  <si>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</si>
  <si>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</si>
  <si>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</si>
  <si>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</si>
  <si>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</si>
  <si>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</si>
  <si>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</si>
  <si>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</si>
  <si>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</si>
  <si>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</si>
  <si>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</si>
  <si>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</si>
  <si>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</si>
  <si>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</si>
  <si>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</si>
  <si>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</si>
  <si>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</si>
  <si>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</si>
  <si>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</si>
  <si>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</si>
  <si>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</si>
  <si>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</si>
  <si>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</si>
  <si>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</si>
  <si>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</si>
  <si>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</si>
  <si>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</si>
  <si>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</si>
  <si>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</si>
  <si>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</si>
  <si>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</si>
  <si>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</si>
  <si>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</si>
  <si>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</si>
  <si>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</si>
  <si>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</si>
  <si>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</si>
  <si>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</si>
  <si>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</si>
  <si>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</si>
  <si>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</si>
  <si>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</si>
  <si>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</si>
  <si>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</si>
  <si>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</si>
  <si>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</si>
  <si>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</si>
  <si>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</si>
  <si>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</si>
  <si>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</si>
  <si>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</si>
  <si>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</si>
  <si>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</si>
  <si>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</si>
  <si>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</si>
  <si>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</si>
  <si>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</si>
  <si>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</si>
  <si>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</si>
  <si>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</si>
  <si>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</si>
  <si>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</si>
  <si>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</si>
  <si>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</si>
  <si>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</si>
  <si>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</si>
  <si>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</si>
  <si>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</si>
  <si>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</si>
  <si>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</si>
  <si>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</si>
  <si>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</si>
  <si>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</si>
  <si>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</si>
  <si>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</si>
  <si>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</si>
  <si>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</si>
  <si>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</si>
  <si>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</si>
  <si>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</si>
  <si>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</si>
  <si>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</si>
  <si>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</si>
  <si>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</si>
  <si>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</si>
  <si>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</si>
  <si>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</si>
  <si>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</si>
  <si>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</si>
  <si>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</si>
  <si>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</si>
  <si>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</si>
  <si>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</si>
  <si>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</si>
  <si>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</si>
  <si>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</si>
  <si>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</si>
  <si>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</si>
  <si>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</si>
  <si>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</si>
  <si>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</si>
  <si>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</si>
  <si>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</si>
  <si>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</si>
  <si>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</si>
  <si>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</si>
  <si>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</si>
  <si>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</si>
  <si>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</si>
  <si>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</si>
  <si>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</si>
  <si>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</si>
  <si>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</si>
  <si>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</si>
  <si>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</si>
  <si>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</si>
  <si>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</si>
  <si>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</si>
  <si>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</si>
  <si>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</si>
  <si>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</si>
  <si>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</si>
  <si>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</si>
  <si>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</si>
  <si>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</si>
  <si>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</si>
  <si>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</si>
  <si>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</si>
  <si>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</si>
  <si>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</si>
  <si>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</si>
  <si>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</si>
  <si>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</si>
  <si>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</si>
  <si>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</si>
  <si>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</si>
  <si>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</si>
  <si>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</si>
  <si>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</si>
  <si>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</si>
  <si>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</si>
  <si>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</si>
  <si>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</si>
  <si>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</si>
  <si>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</si>
  <si>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</si>
  <si>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</si>
  <si>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</si>
  <si>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</si>
  <si>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</si>
  <si>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</si>
  <si>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</si>
  <si>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</si>
  <si>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</si>
  <si>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</si>
  <si>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</si>
  <si>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</si>
  <si>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</si>
  <si>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</si>
  <si>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</si>
  <si>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</si>
  <si>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</si>
  <si>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</si>
  <si>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</si>
  <si>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</si>
  <si>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</si>
  <si>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</si>
  <si>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</si>
  <si>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</si>
  <si>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</si>
  <si>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</si>
  <si>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</si>
  <si>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</si>
  <si>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</si>
  <si>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</si>
  <si>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</si>
  <si>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</si>
  <si>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</si>
  <si>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</si>
  <si>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</si>
  <si>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</si>
  <si>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</si>
  <si>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</si>
  <si>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</si>
  <si>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</si>
  <si>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</si>
  <si>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</si>
  <si>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</si>
  <si>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</si>
  <si>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</si>
  <si>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</si>
  <si>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</si>
  <si>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</si>
  <si>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</si>
  <si>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</si>
  <si>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</si>
  <si>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</si>
  <si>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</si>
  <si>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</si>
  <si>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</si>
  <si>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</si>
  <si>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</si>
  <si>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</si>
  <si>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</si>
  <si>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</si>
  <si>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</si>
  <si>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</si>
  <si>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</si>
  <si>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</si>
  <si>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</si>
  <si>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</si>
  <si>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</si>
  <si>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</si>
  <si>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</si>
  <si>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</si>
  <si>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</si>
  <si>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</si>
  <si>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</si>
  <si>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</si>
  <si>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</si>
  <si>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</si>
  <si>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</si>
  <si>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</si>
  <si>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</si>
  <si>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</si>
  <si>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</si>
  <si>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</si>
  <si>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</si>
  <si>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</si>
  <si>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</si>
  <si>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</si>
  <si>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</si>
  <si>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</si>
  <si>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</si>
  <si>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</si>
  <si>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</si>
  <si>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</si>
  <si>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</si>
  <si>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</si>
  <si>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</si>
  <si>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</si>
  <si>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</si>
  <si>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</si>
  <si>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</si>
  <si>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</si>
  <si>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</si>
  <si>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</si>
  <si>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</si>
  <si>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</si>
  <si>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</si>
  <si>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</si>
  <si>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</si>
  <si>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</si>
  <si>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</si>
  <si>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</si>
  <si>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</si>
  <si>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</si>
  <si>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</si>
  <si>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</si>
  <si>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</si>
  <si>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</si>
  <si>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</si>
  <si>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</si>
  <si>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</si>
  <si>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</si>
  <si>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</si>
  <si>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</si>
  <si>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</si>
  <si>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</si>
  <si>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</si>
  <si>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</si>
  <si>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</si>
  <si>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</si>
  <si>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</si>
  <si>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</si>
  <si>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</si>
  <si>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</si>
  <si>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</si>
  <si>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</si>
  <si>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</si>
  <si>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</si>
  <si>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</si>
  <si>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</si>
  <si>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</si>
  <si>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</si>
  <si>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</si>
  <si>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</si>
  <si>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</si>
  <si>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</si>
  <si>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</si>
  <si>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</si>
  <si>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</si>
  <si>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</si>
  <si>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</si>
  <si>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</si>
  <si>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</si>
  <si>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</si>
  <si>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</si>
  <si>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</si>
  <si>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</si>
  <si>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</si>
  <si>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</si>
  <si>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</si>
  <si>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</si>
  <si>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</si>
  <si>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</si>
  <si>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</si>
  <si>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</si>
  <si>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</si>
  <si>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</si>
  <si>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</si>
  <si>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</si>
  <si>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</si>
  <si>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</si>
  <si>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</si>
  <si>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</si>
  <si>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</si>
  <si>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</si>
  <si>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</si>
  <si>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</si>
  <si>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</si>
  <si>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</si>
  <si>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</si>
  <si>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</si>
  <si>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</si>
  <si>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</si>
  <si>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</si>
  <si>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</si>
  <si>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</si>
  <si>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</si>
  <si>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</si>
  <si>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</si>
  <si>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</si>
  <si>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</si>
  <si>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</si>
  <si>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</si>
  <si>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</si>
  <si>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</si>
  <si>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</si>
  <si>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</si>
  <si>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</si>
  <si>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</si>
  <si>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</si>
  <si>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</si>
  <si>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</si>
  <si>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</si>
  <si>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</si>
  <si>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</si>
  <si>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</si>
  <si>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</si>
  <si>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</si>
  <si>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</si>
  <si>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</si>
  <si>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</si>
  <si>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</si>
  <si>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</si>
  <si>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</si>
  <si>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</si>
  <si>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</si>
  <si>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</si>
  <si>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</si>
  <si>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</si>
  <si>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</si>
  <si>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</si>
  <si>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</si>
  <si>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</si>
  <si>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</si>
  <si>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</si>
  <si>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</si>
  <si>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</si>
  <si>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</si>
  <si>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</si>
  <si>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</si>
  <si>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</si>
  <si>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</si>
  <si>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</si>
  <si>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</si>
  <si>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</si>
  <si>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</si>
  <si>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</si>
  <si>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</si>
  <si>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</si>
  <si>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</si>
  <si>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</si>
  <si>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</si>
  <si>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</si>
  <si>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</si>
  <si>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</si>
  <si>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</si>
  <si>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</si>
  <si>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</si>
  <si>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</si>
  <si>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</si>
  <si>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</si>
  <si>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</si>
  <si>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</si>
  <si>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</si>
  <si>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</si>
  <si>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</si>
  <si>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</si>
  <si>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</si>
  <si>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</si>
  <si>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</si>
  <si>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</si>
  <si>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</si>
  <si>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</si>
  <si>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</si>
  <si>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</si>
  <si>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</si>
  <si>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</si>
  <si>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</si>
  <si>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</si>
  <si>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</si>
  <si>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</si>
  <si>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</si>
  <si>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</si>
  <si>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</si>
  <si>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</si>
  <si>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</si>
  <si>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</si>
  <si>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</si>
  <si>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</si>
  <si>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</si>
  <si>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</si>
  <si>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</si>
  <si>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</si>
  <si>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</si>
  <si>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</si>
  <si>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</si>
  <si>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</si>
  <si>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</si>
  <si>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</si>
  <si>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</si>
  <si>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</si>
  <si>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</si>
  <si>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</si>
  <si>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</si>
  <si>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</si>
  <si>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</si>
  <si>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</si>
  <si>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</si>
  <si>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</si>
  <si>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</si>
  <si>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</si>
  <si>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</si>
  <si>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</si>
  <si>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</si>
  <si>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</si>
  <si>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</si>
  <si>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</si>
  <si>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</si>
  <si>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</si>
  <si>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</si>
  <si>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</si>
  <si>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</si>
  <si>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</si>
  <si>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</si>
  <si>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</si>
  <si>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</si>
  <si>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</si>
  <si>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</si>
  <si>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</si>
  <si>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</si>
  <si>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</si>
  <si>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</si>
  <si>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</si>
  <si>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</si>
  <si>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</si>
  <si>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</si>
  <si>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</si>
  <si>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</si>
  <si>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</si>
  <si>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</si>
  <si>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</si>
  <si>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</si>
  <si>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</si>
  <si>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</si>
  <si>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</si>
  <si>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</si>
  <si>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</si>
  <si>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</si>
  <si>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</si>
  <si>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</si>
  <si>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</si>
  <si>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</si>
  <si>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</si>
  <si>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</si>
  <si>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</si>
  <si>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</si>
  <si>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</si>
  <si>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</si>
  <si>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</si>
  <si>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</si>
  <si>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</si>
  <si>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</si>
  <si>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</si>
  <si>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</si>
  <si>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</si>
  <si>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</si>
  <si>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</si>
  <si>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</si>
  <si>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</si>
  <si>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</si>
  <si>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</si>
  <si>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</si>
  <si>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</si>
  <si>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</si>
  <si>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</si>
  <si>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</si>
  <si>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</si>
  <si>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</si>
  <si>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</si>
  <si>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</si>
  <si>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</si>
  <si>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</si>
  <si>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</si>
  <si>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</si>
  <si>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</si>
  <si>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</si>
  <si>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</si>
  <si>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</si>
  <si>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</si>
  <si>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</si>
  <si>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</si>
  <si>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</si>
  <si>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</si>
  <si>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</si>
  <si>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</si>
  <si>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</si>
  <si>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</si>
  <si>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</si>
  <si>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</si>
  <si>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</si>
  <si>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</si>
  <si>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</si>
  <si>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</si>
  <si>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</si>
  <si>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</si>
  <si>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</si>
  <si>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</si>
  <si>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</si>
  <si>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</si>
  <si>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</si>
  <si>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</si>
  <si>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</si>
  <si>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</si>
  <si>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</si>
  <si>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</si>
  <si>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</si>
  <si>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</si>
  <si>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</si>
  <si>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</si>
  <si>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</si>
  <si>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</si>
  <si>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</si>
  <si>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</si>
  <si>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</si>
  <si>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</si>
  <si>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</si>
  <si>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</si>
  <si>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</si>
  <si>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</si>
  <si>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</si>
  <si>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</si>
  <si>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</si>
  <si>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</si>
  <si>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</si>
  <si>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</si>
  <si>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</si>
  <si>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</si>
  <si>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</si>
  <si>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</si>
  <si>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</si>
  <si>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</si>
  <si>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</si>
  <si>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</si>
  <si>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</si>
  <si>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</si>
  <si>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</si>
  <si>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</si>
  <si>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</si>
  <si>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</si>
  <si>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</si>
  <si>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</si>
  <si>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</si>
  <si>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</si>
  <si>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</si>
  <si>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</si>
  <si>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</si>
  <si>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</si>
  <si>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</si>
  <si>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</si>
  <si>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</si>
  <si>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</si>
  <si>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</si>
  <si>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</si>
  <si>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</si>
  <si>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</si>
  <si>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</si>
  <si>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</si>
  <si>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</si>
  <si>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</si>
  <si>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</si>
  <si>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</si>
  <si>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</si>
  <si>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</si>
  <si>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</si>
  <si>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</si>
  <si>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</si>
  <si>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</si>
  <si>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</si>
  <si>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</si>
  <si>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</si>
  <si>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</si>
  <si>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</si>
  <si>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</si>
  <si>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</si>
  <si>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</si>
  <si>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</si>
  <si>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</si>
  <si>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</si>
  <si>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</si>
  <si>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</si>
  <si>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</si>
  <si>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</si>
  <si>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</si>
  <si>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</si>
  <si>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</si>
  <si>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</si>
  <si>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</si>
  <si>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</si>
  <si>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</si>
  <si>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</si>
  <si>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</si>
  <si>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</si>
  <si>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</si>
  <si>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</si>
  <si>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</si>
  <si>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</si>
  <si>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</si>
  <si>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</si>
  <si>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</si>
  <si>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</si>
  <si>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</si>
  <si>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</si>
  <si>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</si>
  <si>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</si>
  <si>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</si>
  <si>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</si>
  <si>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</si>
  <si>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</si>
  <si>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</si>
  <si>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</si>
  <si>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</si>
  <si>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</si>
  <si>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</si>
  <si>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</si>
  <si>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</si>
  <si>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</si>
  <si>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</si>
  <si>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</si>
  <si>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</si>
  <si>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</si>
  <si>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</si>
  <si>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</si>
  <si>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</si>
  <si>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</si>
  <si>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</si>
  <si>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</si>
  <si>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</si>
  <si>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</si>
  <si>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</si>
  <si>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</si>
  <si>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</si>
  <si>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</si>
  <si>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</si>
  <si>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</si>
  <si>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</si>
  <si>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</si>
  <si>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</si>
  <si>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</si>
  <si>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</si>
  <si>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</si>
  <si>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</si>
  <si>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</si>
  <si>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</si>
  <si>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</si>
  <si>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</si>
  <si>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</si>
  <si>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</si>
  <si>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</si>
  <si>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</si>
  <si>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</si>
  <si>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</si>
  <si>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</si>
  <si>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</si>
  <si>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</si>
  <si>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</si>
  <si>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</si>
  <si>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</si>
  <si>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</si>
  <si>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</si>
  <si>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</si>
  <si>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</si>
  <si>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</si>
  <si>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</si>
  <si>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</si>
  <si>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</si>
  <si>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</si>
  <si>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</si>
  <si>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</si>
  <si>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</si>
  <si>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</si>
  <si>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</si>
  <si>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</si>
  <si>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</si>
  <si>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</si>
  <si>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</si>
  <si>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</si>
  <si>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</si>
  <si>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</si>
  <si>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</si>
  <si>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</si>
  <si>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</si>
  <si>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</si>
  <si>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</si>
  <si>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</si>
  <si>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</si>
  <si>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</si>
  <si>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</si>
  <si>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</si>
  <si>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</si>
  <si>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</si>
  <si>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</si>
  <si>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</si>
  <si>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</si>
  <si>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</si>
  <si>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</si>
  <si>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</si>
  <si>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</si>
  <si>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</si>
  <si>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</si>
  <si>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</si>
  <si>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</si>
  <si>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</si>
  <si>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</si>
  <si>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</si>
  <si>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</si>
  <si>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</si>
  <si>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</si>
  <si>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</si>
  <si>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</si>
  <si>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</si>
  <si>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</si>
  <si>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</si>
  <si>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</si>
  <si>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</si>
  <si>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</si>
  <si>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</si>
  <si>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</si>
  <si>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</si>
  <si>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</si>
  <si>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</si>
  <si>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</si>
  <si>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</si>
  <si>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</si>
  <si>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</si>
  <si>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</si>
  <si>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</si>
  <si>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</si>
  <si>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</si>
  <si>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</si>
  <si>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</si>
  <si>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</si>
  <si>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</si>
  <si>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</si>
  <si>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</si>
  <si>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</si>
  <si>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</si>
  <si>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</si>
  <si>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</si>
  <si>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</si>
  <si>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</si>
  <si>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</si>
  <si>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</si>
  <si>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</si>
  <si>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</si>
  <si>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</si>
  <si>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</si>
  <si>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</si>
  <si>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</si>
  <si>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</si>
  <si>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</si>
  <si>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</si>
  <si>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</si>
  <si>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</si>
  <si>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</si>
  <si>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</si>
  <si>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>GPS sem comunicação</t>
  </si>
  <si>
    <t>Deslocamento de TGR para TIQ</t>
  </si>
  <si>
    <t>Aguardando descanso da equipe</t>
  </si>
  <si>
    <t>MC1 as 06:52h</t>
  </si>
  <si>
    <t>Silmara</t>
  </si>
  <si>
    <t>2( Eder e Anderson)</t>
  </si>
  <si>
    <t>Equipe acionada previsão de faixa as 11h/ MC as 09:04h</t>
  </si>
  <si>
    <t>A6046021</t>
  </si>
  <si>
    <t>TCSTGR</t>
  </si>
  <si>
    <t>Daniel</t>
  </si>
  <si>
    <t>Sem contato com a equipe</t>
  </si>
  <si>
    <t>ZTP-ZPD</t>
  </si>
  <si>
    <t>ZTPZPD</t>
  </si>
  <si>
    <t>Claudemir</t>
  </si>
  <si>
    <t>MC1 as 9:13h</t>
  </si>
  <si>
    <t>Previsão de MC1 as 10h</t>
  </si>
  <si>
    <t>MC1 as 06:12h</t>
  </si>
  <si>
    <t>ZTP-TCS</t>
  </si>
  <si>
    <t>ZTPTCS</t>
  </si>
  <si>
    <t>2 (Edson e Nivaldo)</t>
  </si>
  <si>
    <t>Previsão de faixa as 15h</t>
  </si>
  <si>
    <t>PPNPAC</t>
  </si>
  <si>
    <t>PGIPGU</t>
  </si>
  <si>
    <t>Ronda de Auto</t>
  </si>
  <si>
    <t>MC1 as 08:51h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</si>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</sst>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BA362" activePane="bottomRight" state="frozen"/>
      <selection pane="bottomRight" activeCell="BJ370" sqref="BJ37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4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/>
      <c r="AS362" s="240"/>
      <c r="AT362" s="240"/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1</v>
      </c>
      <c r="BI362" s="16"/>
      <c r="BJ362" s="16" t="s">
        <v>1928</v>
      </c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23" t="str">
        <f t="shared" si="14"/>
        <v/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1929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1</v>
      </c>
      <c r="BI363" s="16"/>
      <c r="BJ363" s="16" t="s">
        <v>1930</v>
      </c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/>
      </c>
    </row>
    <row r="364" spans="1:72" hidden="1">
      <c r="A364" s="50" t="str">
        <f t="shared" si="13"/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358"/>
      <c r="J364" s="215"/>
      <c r="K364" s="215"/>
      <c r="L364" s="83"/>
      <c r="M364" s="202"/>
      <c r="N364" s="202"/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4"/>
        <v/>
      </c>
    </row>
    <row r="365" spans="1:72">
      <c r="A365" s="50" t="str">
        <f>D365&amp;B365</f>
        <v>V8646021</v>
      </c>
      <c r="B365" s="171">
        <v>46021</v>
      </c>
      <c r="C365" s="8">
        <f>IF(BS_CONTROLE[[#This Row],[DATA]]="","",WEEKNUM(BS_CONTROLE[[#This Row],[DATA]]))</f>
        <v>53</v>
      </c>
      <c r="D365" s="51" t="s">
        <v>819</v>
      </c>
      <c r="E365" s="310">
        <v>345</v>
      </c>
      <c r="F365" s="172" t="s">
        <v>714</v>
      </c>
      <c r="G365" s="9" t="str">
        <f>IF(D365="","*",VLOOKUP(F365,BS_ATIVIDADE[#All],3,FALSE))</f>
        <v>MECANIZAÇÃO - SOCADORA</v>
      </c>
      <c r="H365" s="173" t="s">
        <v>595</v>
      </c>
      <c r="I365" s="173" t="s">
        <v>595</v>
      </c>
      <c r="J365" s="215">
        <v>74</v>
      </c>
      <c r="K365" s="215">
        <v>483</v>
      </c>
      <c r="L365" s="215">
        <v>485</v>
      </c>
      <c r="M365" s="202" t="s">
        <v>589</v>
      </c>
      <c r="N365" s="202" t="s">
        <v>590</v>
      </c>
      <c r="O365" s="173">
        <v>0.29166666666666669</v>
      </c>
      <c r="P365" s="173">
        <v>0.16666666666666666</v>
      </c>
      <c r="Q365" s="83">
        <f>560*4</f>
        <v>2240</v>
      </c>
      <c r="R365" s="10" t="str">
        <f>IFERROR(_xlfn.XLOOKUP(F365, BS_ATIVIDADE[ATIVIDADE],BS_ATIVIDADE[UNIDADE] ), "*")</f>
        <v>M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1589</v>
      </c>
      <c r="W365" s="173" t="s">
        <v>1240</v>
      </c>
      <c r="X365" s="216" t="s">
        <v>960</v>
      </c>
      <c r="Y365" s="158" t="s">
        <v>959</v>
      </c>
      <c r="Z365" s="158"/>
      <c r="AA365" s="83">
        <v>1</v>
      </c>
      <c r="AB365" s="70" t="s">
        <v>957</v>
      </c>
      <c r="AC365" s="70" t="s">
        <v>608</v>
      </c>
      <c r="AD365" s="173">
        <v>0.25</v>
      </c>
      <c r="AE365" s="83">
        <v>6236</v>
      </c>
      <c r="AF365" s="83"/>
      <c r="AG365" s="83"/>
      <c r="AH365" s="48"/>
      <c r="AI365" s="142" t="str">
        <f>IF(BS_CONTROLE[[#This Row],[Atividade]]=0, "-", BS_CONTROLE[[#This Row],[Atividade]])</f>
        <v>MECANIZAÇÃO - SOCADORA</v>
      </c>
      <c r="AJ365" s="9" t="str">
        <f>IF(D365="","*",VLOOKUP(AI365,BS_ATIVIDADE[#Data],3,FALSE))</f>
        <v>MECANIZAÇÃO - SOCADORA</v>
      </c>
      <c r="AK365" s="276" t="str">
        <f>IF(BS_CONTROLE[[#This Row],[Local - Partida]]=0, "-", BS_CONTROLE[[#This Row],[Local - Partida]])</f>
        <v>TGR2</v>
      </c>
      <c r="AL365" s="276" t="str">
        <f>IF(BS_CONTROLE[[#This Row],[Local - Encerramento]]=0, "-", BS_CONTROLE[[#This Row],[Local - Encerramento]])</f>
        <v>TGR2</v>
      </c>
      <c r="AM365" s="276" t="str">
        <f>IF(BS_CONTROLE[[#This Row],[Entre - Estações]]=0, "-", BS_CONTROLE[[#This Row],[Entre - Estações]])</f>
        <v>TBR-TGR</v>
      </c>
      <c r="AN365" s="276" t="str">
        <f>IF(BS_CONTROLE[[#This Row],[SB]]=0, "-", BS_CONTROLE[[#This Row],[SB]])</f>
        <v>TBR487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483</v>
      </c>
      <c r="AQ365" s="278">
        <f>IF(BS_CONTROLE[[#This Row],[KM - Fim]]=0, "-", BS_CONTROLE[[#This Row],[KM - Fim]])</f>
        <v>485</v>
      </c>
      <c r="AR365" s="240">
        <v>0.28611111111111109</v>
      </c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Antonioni</v>
      </c>
      <c r="BG365" s="15"/>
      <c r="BH365" s="16">
        <v>1</v>
      </c>
      <c r="BI365" s="16"/>
      <c r="BJ365" s="16" t="s">
        <v>1931</v>
      </c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4"/>
        <v/>
      </c>
    </row>
    <row r="366" spans="1:72">
      <c r="A366" s="50" t="str">
        <f>D366&amp;B366</f>
        <v>W5046021</v>
      </c>
      <c r="B366" s="171">
        <v>46021</v>
      </c>
      <c r="C366" s="8">
        <f>IF(BS_CONTROLE[[#This Row],[DATA]]="","",WEEKNUM(BS_CONTROLE[[#This Row],[DATA]]))</f>
        <v>53</v>
      </c>
      <c r="D366" s="51" t="s">
        <v>836</v>
      </c>
      <c r="E366" s="310">
        <v>346</v>
      </c>
      <c r="F366" s="172" t="s">
        <v>772</v>
      </c>
      <c r="G366" s="9" t="str">
        <f>IF(D366="","*",VLOOKUP(F366,BS_ATIVIDADE[#All],3,FALSE))</f>
        <v>DORMENTE - DESCARGA</v>
      </c>
      <c r="H366" s="173" t="s">
        <v>570</v>
      </c>
      <c r="I366" s="173" t="s">
        <v>570</v>
      </c>
      <c r="J366" s="215">
        <v>74</v>
      </c>
      <c r="K366" s="215">
        <v>450</v>
      </c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6" s="202" t="s">
        <v>1909</v>
      </c>
      <c r="O366" s="173">
        <v>0.41666666666666669</v>
      </c>
      <c r="P366" s="173">
        <v>8.3333333333333329E-2</v>
      </c>
      <c r="Q366" s="83">
        <v>1000</v>
      </c>
      <c r="R366" s="10" t="str">
        <f>IFERROR(_xlfn.XLOOKUP(F366, BS_ATIVIDADE[ATIVIDADE],BS_ATIVIDADE[UNIDADE] ), "*")</f>
        <v>Nº DE DORMENTES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6" s="80" t="str">
        <f>IFERROR(_xlfn.XLOOKUP(J366, BASE_MAPA!$D$2:$D$359, BASE_MAPA!$I$2:$I$359), "ERRO")</f>
        <v>MARCO INICIAL - ALTO ARAGUAIA</v>
      </c>
      <c r="V366" s="196" t="s">
        <v>1932</v>
      </c>
      <c r="W366" s="173" t="s">
        <v>1910</v>
      </c>
      <c r="X366" s="216" t="s">
        <v>965</v>
      </c>
      <c r="Y366" s="158" t="s">
        <v>968</v>
      </c>
      <c r="Z366" s="158"/>
      <c r="AA366" s="83" t="s">
        <v>1933</v>
      </c>
      <c r="AB366" s="70" t="s">
        <v>957</v>
      </c>
      <c r="AC366" s="70" t="s">
        <v>608</v>
      </c>
      <c r="AD366" s="173">
        <v>0.29166666666666669</v>
      </c>
      <c r="AE366" s="83">
        <v>7671</v>
      </c>
      <c r="AF366" s="83">
        <v>9322</v>
      </c>
      <c r="AG366" s="83"/>
      <c r="AH366" s="48"/>
      <c r="AI366" s="142" t="str">
        <f>IF(BS_CONTROLE[[#This Row],[Atividade]]=0, "-", BS_CONTROLE[[#This Row],[Atividade]])</f>
        <v>PDM - DESCARGA - DORMENTE</v>
      </c>
      <c r="AJ366" s="9" t="str">
        <f>IF(D366="","*",VLOOKUP(AI366,BS_ATIVIDADE[#Data],3,FALSE))</f>
        <v>DORMENTE - DESCARGA</v>
      </c>
      <c r="AK366" s="276" t="str">
        <f>IF(BS_CONTROLE[[#This Row],[Local - Partida]]=0, "-", BS_CONTROLE[[#This Row],[Local - Partida]])</f>
        <v>TOM2</v>
      </c>
      <c r="AL366" s="276" t="str">
        <f>IF(BS_CONTROLE[[#This Row],[Local - Encerramento]]=0, "-", BS_CONTROLE[[#This Row],[Local - Encerramento]])</f>
        <v>TOM2</v>
      </c>
      <c r="AM366" s="276" t="str">
        <f>IF(BS_CONTROLE[[#This Row],[Entre - Estações]]=0, "-", BS_CONTROLE[[#This Row],[Entre - Estações]])</f>
        <v>TPC-TVL</v>
      </c>
      <c r="AN366" s="276" t="str">
        <f>IF(BS_CONTROLE[[#This Row],[SB]]=0, "-", BS_CONTROLE[[#This Row],[SB]])</f>
        <v>TVL1/TVL464/464TBR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450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Nº DE DORMENTES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Silmara</v>
      </c>
      <c r="BG366" s="15"/>
      <c r="BH366" s="16">
        <v>1</v>
      </c>
      <c r="BI366" s="16"/>
      <c r="BJ366" s="16" t="s">
        <v>1934</v>
      </c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4"/>
        <v/>
      </c>
    </row>
    <row r="367" spans="1:72">
      <c r="A367" s="50" t="s">
        <v>1935</v>
      </c>
      <c r="B367" s="171">
        <v>46021</v>
      </c>
      <c r="C367" s="8">
        <v>53</v>
      </c>
      <c r="D367" s="51" t="s">
        <v>707</v>
      </c>
      <c r="E367" s="310">
        <v>346</v>
      </c>
      <c r="F367" s="172" t="s">
        <v>630</v>
      </c>
      <c r="G367" s="9" t="s">
        <v>628</v>
      </c>
      <c r="H367" s="173" t="s">
        <v>523</v>
      </c>
      <c r="I367" s="173" t="s">
        <v>593</v>
      </c>
      <c r="J367" s="215">
        <v>74</v>
      </c>
      <c r="K367" s="215">
        <v>291</v>
      </c>
      <c r="L367" s="83">
        <v>500</v>
      </c>
      <c r="M367" s="202" t="s">
        <v>192</v>
      </c>
      <c r="N367" s="202" t="s">
        <v>1936</v>
      </c>
      <c r="O367" s="173">
        <v>0.33333333333333331</v>
      </c>
      <c r="P367" s="173">
        <v>4.1666666666666664E-2</v>
      </c>
      <c r="Q367" s="83">
        <v>200</v>
      </c>
      <c r="R367" s="10" t="s">
        <v>627</v>
      </c>
      <c r="S367" s="281" t="s">
        <v>12</v>
      </c>
      <c r="T367" s="281" t="s">
        <v>192</v>
      </c>
      <c r="U367" s="80" t="s">
        <v>182</v>
      </c>
      <c r="V367" s="196" t="s">
        <v>1937</v>
      </c>
      <c r="W367" s="173" t="s">
        <v>1778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5487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TCS291</v>
      </c>
      <c r="AL367" s="276" t="str">
        <f>IF(BS_CONTROLE[[#This Row],[Local - Encerramento]]=0, "-", BS_CONTROLE[[#This Row],[Local - Encerramento]])</f>
        <v>TGR</v>
      </c>
      <c r="AM367" s="276" t="str">
        <f>IF(BS_CONTROLE[[#This Row],[Entre - Estações]]=0, "-", BS_CONTROLE[[#This Row],[Entre - Estações]])</f>
        <v>TCS-TGR</v>
      </c>
      <c r="AN367" s="276" t="str">
        <f>IF(BS_CONTROLE[[#This Row],[SB]]=0, "-", BS_CONTROLE[[#This Row],[SB]])</f>
        <v>TCSTGR</v>
      </c>
      <c r="AO367" s="277">
        <f>IF(BS_CONTROLE[[#This Row],[SUB]]=0, "-", BS_CONTROLE[[#This Row],[SUB]])</f>
        <v>74</v>
      </c>
      <c r="AP367" s="278">
        <f>IF(BS_CONTROLE[[#This Row],[KM - Inicio]]=0, "-", BS_CONTROLE[[#This Row],[KM - Inicio]])</f>
        <v>291</v>
      </c>
      <c r="AQ367" s="278">
        <f>IF(BS_CONTROLE[[#This Row],[KM - Fim]]=0, "-", BS_CONTROLE[[#This Row],[KM - Fim]])</f>
        <v>500</v>
      </c>
      <c r="AR367" s="240"/>
      <c r="AS367" s="240"/>
      <c r="AT367" s="240"/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7" s="11" t="str">
        <f>IFERROR(_xlfn.XLOOKUP(AO367, BASE_MAPA!$D$2:$D$359, BASE_MAPA!$I$2:$I$359), "ERRO")</f>
        <v>MARCO INICIAL - ALTO ARAGUAIA</v>
      </c>
      <c r="BF367" s="279" t="str">
        <f>IF(BS_CONTROLE[[#This Row],[Responsavel pelo boletim]]=0, "-", BS_CONTROLE[[#This Row],[Responsavel pelo boletim]])</f>
        <v>Daniel</v>
      </c>
      <c r="BG367" s="15"/>
      <c r="BH367" s="16"/>
      <c r="BI367" s="16"/>
      <c r="BJ367" s="16" t="s">
        <v>1938</v>
      </c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3" t="str">
        <f t="shared" si="14"/>
        <v/>
      </c>
    </row>
    <row r="368" spans="1:72">
      <c r="A368" s="50" t="str">
        <f>D368&amp;B368</f>
        <v>A7446021</v>
      </c>
      <c r="B368" s="171">
        <v>46021</v>
      </c>
      <c r="C368" s="8">
        <f>IF(BS_CONTROLE[[#This Row],[DATA]]="","",WEEKNUM(BS_CONTROLE[[#This Row],[DATA]]))</f>
        <v>53</v>
      </c>
      <c r="D368" s="51" t="s">
        <v>732</v>
      </c>
      <c r="E368" s="310">
        <v>348</v>
      </c>
      <c r="F368" s="172" t="s">
        <v>630</v>
      </c>
      <c r="G368" s="9" t="str">
        <f>IF(D368="","*",VLOOKUP(F368,BS_ATIVIDADE[#All],3,FALSE))</f>
        <v>DETECÇÃO</v>
      </c>
      <c r="H368" s="173" t="s">
        <v>518</v>
      </c>
      <c r="I368" s="173" t="s">
        <v>490</v>
      </c>
      <c r="J368" s="215">
        <v>78</v>
      </c>
      <c r="K368" s="215">
        <v>336</v>
      </c>
      <c r="L368" s="83" t="s">
        <v>608</v>
      </c>
      <c r="M368" s="202" t="s">
        <v>1939</v>
      </c>
      <c r="N368" s="202" t="s">
        <v>1940</v>
      </c>
      <c r="O368" s="173">
        <v>0.375</v>
      </c>
      <c r="P368" s="173">
        <v>4.1666666666666664E-2</v>
      </c>
      <c r="Q368" s="83">
        <v>32</v>
      </c>
      <c r="R368" s="10" t="str">
        <f>IFERROR(_xlfn.XLOOKUP(F368, BS_ATIVIDADE[ATIVIDADE],BS_ATIVIDADE[UNIDADE] ), "*")</f>
        <v>KM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1941</v>
      </c>
      <c r="W368" s="173" t="s">
        <v>1262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6294</v>
      </c>
      <c r="AF368" s="83"/>
      <c r="AG368" s="83"/>
      <c r="AH368" s="48"/>
      <c r="AI368" s="142" t="str">
        <f>IF(BS_CONTROLE[[#This Row],[Atividade]]=0, "-", BS_CONTROLE[[#This Row],[Atividade]])</f>
        <v>DETECÇÃO - RONDA 7 DIAS</v>
      </c>
      <c r="AJ368" s="9" t="str">
        <f>IF(D368="","*",VLOOKUP(AI368,BS_ATIVIDADE[#Data],3,FALSE))</f>
        <v>DETECÇÃO</v>
      </c>
      <c r="AK368" s="276" t="str">
        <f>IF(BS_CONTROLE[[#This Row],[Local - Partida]]=0, "-", BS_CONTROLE[[#This Row],[Local - Partida]])</f>
        <v>ZTP</v>
      </c>
      <c r="AL368" s="276" t="str">
        <f>IF(BS_CONTROLE[[#This Row],[Local - Encerramento]]=0, "-", BS_CONTROLE[[#This Row],[Local - Encerramento]])</f>
        <v>ZPD</v>
      </c>
      <c r="AM368" s="276" t="str">
        <f>IF(BS_CONTROLE[[#This Row],[Entre - Estações]]=0, "-", BS_CONTROLE[[#This Row],[Entre - Estações]])</f>
        <v>ZTP-ZPD</v>
      </c>
      <c r="AN368" s="276" t="str">
        <f>IF(BS_CONTROLE[[#This Row],[SB]]=0, "-", BS_CONTROLE[[#This Row],[SB]])</f>
        <v>ZTPZPD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336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KM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Claudemir</v>
      </c>
      <c r="BG368" s="15"/>
      <c r="BH368" s="16">
        <v>1</v>
      </c>
      <c r="BI368" s="16"/>
      <c r="BJ368" s="16" t="s">
        <v>1942</v>
      </c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4"/>
        <v/>
      </c>
    </row>
    <row r="369" spans="1:72">
      <c r="A369" s="50" t="str">
        <f>D369&amp;B369</f>
        <v>E1746021</v>
      </c>
      <c r="B369" s="171">
        <v>46021</v>
      </c>
      <c r="C369" s="8">
        <f>IF(BS_CONTROLE[[#This Row],[DATA]]="","",WEEKNUM(BS_CONTROLE[[#This Row],[DATA]]))</f>
        <v>53</v>
      </c>
      <c r="D369" s="51" t="s">
        <v>753</v>
      </c>
      <c r="E369" s="310">
        <v>349</v>
      </c>
      <c r="F369" s="172" t="s">
        <v>610</v>
      </c>
      <c r="G369" s="9" t="str">
        <f>IF(D369="","*",VLOOKUP(F369,BS_ATIVIDADE[#All],3,FALSE))</f>
        <v>CAMINHÂO - SOLDA</v>
      </c>
      <c r="H369" s="173" t="s">
        <v>469</v>
      </c>
      <c r="I369" s="173" t="s">
        <v>469</v>
      </c>
      <c r="J369" s="215">
        <v>78</v>
      </c>
      <c r="K369" s="215">
        <v>244</v>
      </c>
      <c r="L369" s="83">
        <v>250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9" s="173">
        <v>0.41666666666666669</v>
      </c>
      <c r="P369" s="173">
        <v>0.125</v>
      </c>
      <c r="Q369" s="83">
        <v>3</v>
      </c>
      <c r="R369" s="10" t="str">
        <f>IFERROR(_xlfn.XLOOKUP(F369, BS_ATIVIDADE[ATIVIDADE],BS_ATIVIDADE[UNIDADE] ), "*")</f>
        <v>Nº DE SOLDA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ITIRAPINA - BAURU</v>
      </c>
      <c r="V369" s="196" t="s">
        <v>1288</v>
      </c>
      <c r="W369" s="173" t="s">
        <v>1593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/>
      <c r="AF369" s="83"/>
      <c r="AG369" s="83"/>
      <c r="AH369" s="48"/>
      <c r="AI369" s="142" t="str">
        <f>IF(BS_CONTROLE[[#This Row],[Atividade]]=0, "-", BS_CONTROLE[[#This Row],[Atividade]])</f>
        <v>CAMINHÃO DE SOLDA</v>
      </c>
      <c r="AJ369" s="9" t="str">
        <f>IF(D369="","*",VLOOKUP(AI369,BS_ATIVIDADE[#Data],3,FALSE))</f>
        <v>CAMINHÂO - SOLDA</v>
      </c>
      <c r="AK369" s="276" t="str">
        <f>IF(BS_CONTROLE[[#This Row],[Local - Partida]]=0, "-", BS_CONTROLE[[#This Row],[Local - Partida]])</f>
        <v>ZDK2</v>
      </c>
      <c r="AL369" s="276" t="str">
        <f>IF(BS_CONTROLE[[#This Row],[Local - Encerramento]]=0, "-", BS_CONTROLE[[#This Row],[Local - Encerramento]])</f>
        <v>ZDK2</v>
      </c>
      <c r="AM369" s="276" t="str">
        <f>IF(BS_CONTROLE[[#This Row],[Entre - Estações]]=0, "-", BS_CONTROLE[[#This Row],[Entre - Estações]])</f>
        <v>ZVT-ZDK</v>
      </c>
      <c r="AN369" s="276" t="str">
        <f>IF(BS_CONTROLE[[#This Row],[SB]]=0, "-", BS_CONTROLE[[#This Row],[SB]])</f>
        <v>ZVTZDK</v>
      </c>
      <c r="AO369" s="277">
        <f>IF(BS_CONTROLE[[#This Row],[SUB]]=0, "-", BS_CONTROLE[[#This Row],[SUB]])</f>
        <v>78</v>
      </c>
      <c r="AP369" s="278">
        <f>IF(BS_CONTROLE[[#This Row],[KM - Inicio]]=0, "-", BS_CONTROLE[[#This Row],[KM - Inicio]])</f>
        <v>244</v>
      </c>
      <c r="AQ369" s="278">
        <f>IF(BS_CONTROLE[[#This Row],[KM - Fim]]=0, "-", BS_CONTROLE[[#This Row],[KM - Fim]])</f>
        <v>250</v>
      </c>
      <c r="AR369" s="240"/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Nº DE SOLDA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ITIRAPINA - BAURU</v>
      </c>
      <c r="BF369" s="279" t="str">
        <f>IF(BS_CONTROLE[[#This Row],[Responsavel pelo boletim]]=0, "-", BS_CONTROLE[[#This Row],[Responsavel pelo boletim]])</f>
        <v>Higor</v>
      </c>
      <c r="BG369" s="15"/>
      <c r="BH369" s="16">
        <v>1</v>
      </c>
      <c r="BI369" s="16"/>
      <c r="BJ369" s="16" t="s">
        <v>1943</v>
      </c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4"/>
        <v/>
      </c>
    </row>
    <row r="370" spans="1:72">
      <c r="A370" s="50" t="str">
        <f>D370&amp;B370</f>
        <v>V4246021</v>
      </c>
      <c r="B370" s="171">
        <v>46021</v>
      </c>
      <c r="C370" s="8">
        <f>IF(BS_CONTROLE[[#This Row],[DATA]]="","",WEEKNUM(BS_CONTROLE[[#This Row],[DATA]]))</f>
        <v>53</v>
      </c>
      <c r="D370" s="51" t="s">
        <v>790</v>
      </c>
      <c r="E370" s="310">
        <v>350</v>
      </c>
      <c r="F370" s="172" t="s">
        <v>740</v>
      </c>
      <c r="G370" s="9" t="str">
        <f>IF(D370="","*",VLOOKUP(F370,BS_ATIVIDADE[#All],3,FALSE))</f>
        <v>MODERNIZAÇÃO</v>
      </c>
      <c r="H370" s="173" t="s">
        <v>394</v>
      </c>
      <c r="I370" s="173" t="s">
        <v>394</v>
      </c>
      <c r="J370" s="215">
        <v>72</v>
      </c>
      <c r="K370" s="215">
        <v>317</v>
      </c>
      <c r="L370" s="83">
        <v>318</v>
      </c>
      <c r="M370" s="202" t="s">
        <v>395</v>
      </c>
      <c r="N370" s="202" t="s">
        <v>396</v>
      </c>
      <c r="O370" s="173">
        <v>0.27083333333333331</v>
      </c>
      <c r="P370" s="173">
        <v>8.3333333333333329E-2</v>
      </c>
      <c r="Q370" s="83">
        <v>400</v>
      </c>
      <c r="R370" s="10" t="str">
        <f>IFERROR(_xlfn.XLOOKUP(F370, BS_ATIVIDADE[ATIVIDADE],BS_ATIVIDADE[UNIDADE] ), "*")</f>
        <v>M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ARARAQUARA - COLOMBIA</v>
      </c>
      <c r="V370" s="196" t="s">
        <v>1851</v>
      </c>
      <c r="W370" s="173" t="s">
        <v>1240</v>
      </c>
      <c r="X370" s="216" t="s">
        <v>965</v>
      </c>
      <c r="Y370" s="158" t="s">
        <v>968</v>
      </c>
      <c r="Z370" s="158"/>
      <c r="AA370" s="83">
        <v>1</v>
      </c>
      <c r="AB370" s="70" t="s">
        <v>957</v>
      </c>
      <c r="AC370" s="70" t="s">
        <v>608</v>
      </c>
      <c r="AD370" s="173">
        <v>0.29166666666666669</v>
      </c>
      <c r="AE370" s="83">
        <v>6242</v>
      </c>
      <c r="AF370" s="83"/>
      <c r="AG370" s="83"/>
      <c r="AH370" s="48"/>
      <c r="AI370" s="142" t="str">
        <f>IF(BS_CONTROLE[[#This Row],[Atividade]]=0, "-", BS_CONTROLE[[#This Row],[Atividade]])</f>
        <v>MODERNIZAÇÃO - SOCADORA</v>
      </c>
      <c r="AJ370" s="9" t="str">
        <f>IF(D370="","*",VLOOKUP(AI370,BS_ATIVIDADE[#Data],3,FALSE))</f>
        <v>MODERNIZAÇÃO</v>
      </c>
      <c r="AK370" s="276" t="str">
        <f>IF(BS_CONTROLE[[#This Row],[Local - Partida]]=0, "-", BS_CONTROLE[[#This Row],[Local - Partida]])</f>
        <v>ZGT1</v>
      </c>
      <c r="AL370" s="276" t="str">
        <f>IF(BS_CONTROLE[[#This Row],[Local - Encerramento]]=0, "-", BS_CONTROLE[[#This Row],[Local - Encerramento]])</f>
        <v>ZGT1</v>
      </c>
      <c r="AM370" s="276" t="str">
        <f>IF(BS_CONTROLE[[#This Row],[Entre - Estações]]=0, "-", BS_CONTROLE[[#This Row],[Entre - Estações]])</f>
        <v>ZGT-ZXE</v>
      </c>
      <c r="AN370" s="276" t="str">
        <f>IF(BS_CONTROLE[[#This Row],[SB]]=0, "-", BS_CONTROLE[[#This Row],[SB]])</f>
        <v>ZGTZXE</v>
      </c>
      <c r="AO370" s="277">
        <f>IF(BS_CONTROLE[[#This Row],[SUB]]=0, "-", BS_CONTROLE[[#This Row],[SUB]])</f>
        <v>72</v>
      </c>
      <c r="AP370" s="278">
        <f>IF(BS_CONTROLE[[#This Row],[KM - Inicio]]=0, "-", BS_CONTROLE[[#This Row],[KM - Inicio]])</f>
        <v>317</v>
      </c>
      <c r="AQ370" s="278">
        <f>IF(BS_CONTROLE[[#This Row],[KM - Fim]]=0, "-", BS_CONTROLE[[#This Row],[KM - Fim]])</f>
        <v>318</v>
      </c>
      <c r="AR370" s="240">
        <v>0.25833333333333336</v>
      </c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ARARAQUARA - COLOMBIA</v>
      </c>
      <c r="BF370" s="279" t="str">
        <f>IF(BS_CONTROLE[[#This Row],[Responsavel pelo boletim]]=0, "-", BS_CONTROLE[[#This Row],[Responsavel pelo boletim]])</f>
        <v>Ana</v>
      </c>
      <c r="BG370" s="15"/>
      <c r="BH370" s="16">
        <v>1</v>
      </c>
      <c r="BI370" s="16"/>
      <c r="BJ370" s="16" t="s">
        <v>1944</v>
      </c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4"/>
        <v/>
      </c>
    </row>
    <row r="371" spans="1:72">
      <c r="A371" s="50" t="str">
        <f>D371&amp;B371</f>
        <v>E4646021</v>
      </c>
      <c r="B371" s="171">
        <v>46021</v>
      </c>
      <c r="C371" s="8">
        <f>IF(BS_CONTROLE[[#This Row],[DATA]]="","",WEEKNUM(BS_CONTROLE[[#This Row],[DATA]]))</f>
        <v>53</v>
      </c>
      <c r="D371" s="51" t="s">
        <v>768</v>
      </c>
      <c r="E371" s="310">
        <v>351</v>
      </c>
      <c r="F371" s="172" t="s">
        <v>622</v>
      </c>
      <c r="G371" s="9" t="str">
        <f>IF(D371="","*",VLOOKUP(F371,BS_ATIVIDADE[#All],3,FALSE))</f>
        <v>OUTROS</v>
      </c>
      <c r="H371" s="173" t="s">
        <v>518</v>
      </c>
      <c r="I371" s="173" t="s">
        <v>262</v>
      </c>
      <c r="J371" s="215">
        <v>78</v>
      </c>
      <c r="K371" s="215">
        <v>336</v>
      </c>
      <c r="L371" s="83" t="s">
        <v>608</v>
      </c>
      <c r="M371" s="202" t="s">
        <v>1945</v>
      </c>
      <c r="N371" s="202" t="s">
        <v>1946</v>
      </c>
      <c r="O371" s="173">
        <v>0.625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1" s="80" t="str">
        <f>IFERROR(_xlfn.XLOOKUP(J371, BASE_MAPA!$D$2:$D$359, BASE_MAPA!$I$2:$I$359), "ERRO")</f>
        <v>ITIRAPINA - BAURU</v>
      </c>
      <c r="V371" s="196" t="s">
        <v>1773</v>
      </c>
      <c r="W371" s="173" t="s">
        <v>1624</v>
      </c>
      <c r="X371" s="216" t="s">
        <v>965</v>
      </c>
      <c r="Y371" s="158" t="s">
        <v>968</v>
      </c>
      <c r="Z371" s="158"/>
      <c r="AA371" s="83" t="s">
        <v>1947</v>
      </c>
      <c r="AB371" s="70" t="s">
        <v>957</v>
      </c>
      <c r="AC371" s="70" t="s">
        <v>608</v>
      </c>
      <c r="AD371" s="173">
        <v>0.54166666666666663</v>
      </c>
      <c r="AE371" s="83"/>
      <c r="AF371" s="83"/>
      <c r="AG371" s="83"/>
      <c r="AH371" s="48"/>
      <c r="AI371" s="142" t="str">
        <f>IF(BS_CONTROLE[[#This Row],[Atividade]]=0, "-", BS_CONTROLE[[#This Row],[Atividade]])</f>
        <v>DESLOCAMENTO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ZTP</v>
      </c>
      <c r="AL371" s="276" t="str">
        <f>IF(BS_CONTROLE[[#This Row],[Local - Encerramento]]=0, "-", BS_CONTROLE[[#This Row],[Local - Encerramento]])</f>
        <v>TCS</v>
      </c>
      <c r="AM371" s="276" t="str">
        <f>IF(BS_CONTROLE[[#This Row],[Entre - Estações]]=0, "-", BS_CONTROLE[[#This Row],[Entre - Estações]])</f>
        <v>ZTP-TCS</v>
      </c>
      <c r="AN371" s="276" t="str">
        <f>IF(BS_CONTROLE[[#This Row],[SB]]=0, "-", BS_CONTROLE[[#This Row],[SB]])</f>
        <v>ZTPTCS</v>
      </c>
      <c r="AO371" s="277">
        <f>IF(BS_CONTROLE[[#This Row],[SUB]]=0, "-", BS_CONTROLE[[#This Row],[SUB]])</f>
        <v>78</v>
      </c>
      <c r="AP371" s="278">
        <f>IF(BS_CONTROLE[[#This Row],[KM - Inicio]]=0, "-", BS_CONTROLE[[#This Row],[KM - Inicio]])</f>
        <v>336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1" s="11" t="str">
        <f>IFERROR(_xlfn.XLOOKUP(AO371, BASE_MAPA!$D$2:$D$359, BASE_MAPA!$I$2:$I$359), "ERRO")</f>
        <v>ITIRAPINA - BAURU</v>
      </c>
      <c r="BF371" s="279" t="str">
        <f>IF(BS_CONTROLE[[#This Row],[Responsavel pelo boletim]]=0, "-", BS_CONTROLE[[#This Row],[Responsavel pelo boletim]])</f>
        <v>PCM</v>
      </c>
      <c r="BG371" s="15"/>
      <c r="BH371" s="16">
        <v>1</v>
      </c>
      <c r="BI371" s="16"/>
      <c r="BJ371" s="16" t="s">
        <v>1948</v>
      </c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4"/>
        <v/>
      </c>
    </row>
    <row r="372" spans="1:72" hidden="1">
      <c r="A372" s="50" t="str">
        <f>D372&amp;B372</f>
        <v>A0146021</v>
      </c>
      <c r="B372" s="171">
        <v>46021</v>
      </c>
      <c r="C372" s="8">
        <f>IF(BS_CONTROLE[[#This Row],[DATA]]="","",WEEKNUM(BS_CONTROLE[[#This Row],[DATA]]))</f>
        <v>53</v>
      </c>
      <c r="D372" s="51" t="s">
        <v>673</v>
      </c>
      <c r="E372" s="310">
        <v>352</v>
      </c>
      <c r="F372" s="172" t="s">
        <v>682</v>
      </c>
      <c r="G372" s="9" t="str">
        <f>IF(D372="","*",VLOOKUP(F372,BS_ATIVIDADE[#All],3,FALSE))</f>
        <v>OUTROS</v>
      </c>
      <c r="H372" s="173" t="s">
        <v>1949</v>
      </c>
      <c r="I372" s="173" t="s">
        <v>1950</v>
      </c>
      <c r="J372" s="215">
        <v>101</v>
      </c>
      <c r="K372" s="215">
        <v>726.35799999999995</v>
      </c>
      <c r="L372" s="83">
        <v>935.64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2" s="173">
        <v>0.375</v>
      </c>
      <c r="P372" s="173">
        <v>4.1666666666666664E-2</v>
      </c>
      <c r="Q372" s="83">
        <v>1</v>
      </c>
      <c r="R372" s="10" t="str">
        <f>IFERROR(_xlfn.XLOOKUP(F372, BS_ATIVIDADE[ATIVIDADE],BS_ATIVIDADE[UNIDADE] ), "*")</f>
        <v>BINÁRIO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2" s="80" t="str">
        <f>IFERROR(_xlfn.XLOOKUP(J372, BASE_MAPA!$D$2:$D$359, BASE_MAPA!$I$2:$I$359), "ERRO")</f>
        <v>PORTO NACIONAL - OURO VERDE</v>
      </c>
      <c r="V372" s="196" t="s">
        <v>1392</v>
      </c>
      <c r="W372" s="173" t="s">
        <v>1951</v>
      </c>
      <c r="X372" s="216" t="s">
        <v>965</v>
      </c>
      <c r="Y372" s="158"/>
      <c r="Z372" s="158"/>
      <c r="AA372" s="83">
        <v>1</v>
      </c>
      <c r="AB372" s="70" t="s">
        <v>957</v>
      </c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INSPEÇÃO AUTO DE LINHA</v>
      </c>
      <c r="AJ372" s="9" t="str">
        <f>IF(D372="","*",VLOOKUP(AI372,BS_ATIVIDADE[#Data],3,FALSE))</f>
        <v>OUTROS</v>
      </c>
      <c r="AK372" s="276" t="str">
        <f>IF(BS_CONTROLE[[#This Row],[Local - Partida]]=0, "-", BS_CONTROLE[[#This Row],[Local - Partida]])</f>
        <v>PPNPAC</v>
      </c>
      <c r="AL372" s="276" t="str">
        <f>IF(BS_CONTROLE[[#This Row],[Local - Encerramento]]=0, "-", BS_CONTROLE[[#This Row],[Local - Encerramento]])</f>
        <v>PGIPGU</v>
      </c>
      <c r="AM372" s="276" t="str">
        <f>IF(BS_CONTROLE[[#This Row],[Entre - Estações]]=0, "-", BS_CONTROLE[[#This Row],[Entre - Estações]])</f>
        <v>PPN-PAC</v>
      </c>
      <c r="AN372" s="276" t="str">
        <f>IF(BS_CONTROLE[[#This Row],[SB]]=0, "-", BS_CONTROLE[[#This Row],[SB]])</f>
        <v>PAC724</v>
      </c>
      <c r="AO372" s="277">
        <f>IF(BS_CONTROLE[[#This Row],[SUB]]=0, "-", BS_CONTROLE[[#This Row],[SUB]])</f>
        <v>101</v>
      </c>
      <c r="AP372" s="278">
        <f>IF(BS_CONTROLE[[#This Row],[KM - Inicio]]=0, "-", BS_CONTROLE[[#This Row],[KM - Inicio]])</f>
        <v>726.35799999999995</v>
      </c>
      <c r="AQ372" s="278">
        <f>IF(BS_CONTROLE[[#This Row],[KM - Fim]]=0, "-", BS_CONTROLE[[#This Row],[KM - Fim]])</f>
        <v>935.64</v>
      </c>
      <c r="AR372" s="240"/>
      <c r="AS372" s="240"/>
      <c r="AT372" s="240"/>
      <c r="AU372" s="38"/>
      <c r="AV372" s="38"/>
      <c r="AW372" s="38"/>
      <c r="AX372" s="38"/>
      <c r="AY372" s="309">
        <f>IF(D372="","*",IFERROR(IF(ISODD(COUNT(AS372:AX372)),"ERRO",SUM((AT372-AS372),(AV372-AU372),(AX372-AW372))),"ERRO"))</f>
        <v>0</v>
      </c>
      <c r="AZ372" s="13"/>
      <c r="BA372" s="71"/>
      <c r="BB372" s="10" t="str">
        <f>IFERROR(_xlfn.XLOOKUP(AI372, BS_ATIVIDADE[ATIVIDADE],BS_ATIVIDADE[UNIDADE] ), "*")</f>
        <v>BINÁRIO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2" s="11" t="str">
        <f>IFERROR(_xlfn.XLOOKUP(AO372, BASE_MAPA!$D$2:$D$359, BASE_MAPA!$I$2:$I$359), "ERRO")</f>
        <v>PORTO NACIONAL - OURO VERDE</v>
      </c>
      <c r="BF372" s="279" t="str">
        <f>IF(BS_CONTROLE[[#This Row],[Responsavel pelo boletim]]=0, "-", BS_CONTROLE[[#This Row],[Responsavel pelo boletim]])</f>
        <v>Fran</v>
      </c>
      <c r="BG372" s="15"/>
      <c r="BH372" s="16">
        <v>1</v>
      </c>
      <c r="BI372" s="16"/>
      <c r="BJ372" s="16" t="s">
        <v>1952</v>
      </c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Produção e Intervalo</v>
      </c>
      <c r="BR372" s="18">
        <f>IF(OR(B372="",F372=""),"*",AY372/P372)</f>
        <v>0</v>
      </c>
      <c r="BS372" s="18">
        <f>IF(OR(B372="",F372=""),"*",BA372/Q372)</f>
        <v>0</v>
      </c>
      <c r="BT372" s="223" t="str">
        <f t="shared" si="14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/>
      <c r="B375" s="171"/>
      <c r="C375" s="8"/>
      <c r="D375" s="51"/>
      <c r="E375" s="310"/>
      <c r="F375" s="172"/>
      <c r="G375" s="9"/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/>
      <c r="S375" s="281"/>
      <c r="T375" s="281"/>
      <c r="U375" s="80"/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/>
      <c r="B376" s="171"/>
      <c r="C376" s="8"/>
      <c r="D376" s="51"/>
      <c r="E376" s="310"/>
      <c r="F376" s="172"/>
      <c r="G376" s="9"/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/>
      <c r="S376" s="281"/>
      <c r="T376" s="281"/>
      <c r="U376" s="80"/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/>
      <c r="B377" s="171"/>
      <c r="C377" s="8"/>
      <c r="D377" s="51"/>
      <c r="E377" s="310"/>
      <c r="F377" s="172"/>
      <c r="G377" s="9"/>
      <c r="H377" s="173"/>
      <c r="I377" s="173"/>
      <c r="J377" s="215"/>
      <c r="K377" s="215"/>
      <c r="L377" s="83"/>
      <c r="M377" s="202"/>
      <c r="N377" s="202"/>
      <c r="O377" s="173"/>
      <c r="P377" s="173"/>
      <c r="Q377" s="83"/>
      <c r="R377" s="10"/>
      <c r="S377" s="281"/>
      <c r="T377" s="281"/>
      <c r="U377" s="80"/>
      <c r="V377" s="196"/>
      <c r="W377" s="173"/>
      <c r="X377" s="216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4"/>
        <v/>
      </c>
    </row>
    <row r="378" spans="1:72" hidden="1">
      <c r="A378" s="50"/>
      <c r="B378" s="171"/>
      <c r="C378" s="8"/>
      <c r="D378" s="51"/>
      <c r="E378" s="310"/>
      <c r="F378" s="172"/>
      <c r="G378" s="9"/>
      <c r="H378" s="173"/>
      <c r="I378" s="173"/>
      <c r="J378" s="215"/>
      <c r="K378" s="215"/>
      <c r="L378" s="83"/>
      <c r="M378" s="202"/>
      <c r="N378" s="202"/>
      <c r="O378" s="173"/>
      <c r="P378" s="173"/>
      <c r="Q378" s="83"/>
      <c r="R378" s="10"/>
      <c r="S378" s="281"/>
      <c r="T378" s="281"/>
      <c r="U378" s="80"/>
      <c r="V378" s="196"/>
      <c r="W378" s="173"/>
      <c r="X378" s="216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4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4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4"/>
        <v/>
      </c>
    </row>
    <row r="386" spans="1:72" hidden="1">
      <c r="A386" s="50" t="str">
        <f>D386&amp;B386</f>
        <v>V4246022</v>
      </c>
      <c r="B386" s="171">
        <v>46022</v>
      </c>
      <c r="C386" s="8">
        <f>IF(BS_CONTROLE[[#This Row],[DATA]]="","",WEEKNUM(BS_CONTROLE[[#This Row],[DATA]]))</f>
        <v>53</v>
      </c>
      <c r="D386" s="51" t="s">
        <v>790</v>
      </c>
      <c r="E386" s="310">
        <v>366</v>
      </c>
      <c r="F386" s="172" t="s">
        <v>740</v>
      </c>
      <c r="G386" s="9" t="str">
        <f>IF(D386="","*",VLOOKUP(F386,BS_ATIVIDADE[#All],3,FALSE))</f>
        <v>MODERNIZAÇÃO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M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MODERNIZAÇÃO - SOCADORA</v>
      </c>
      <c r="AJ386" s="9" t="str">
        <f>IF(D386="","*",VLOOKUP(AI386,BS_ATIVIDADE[#Data],3,FALSE))</f>
        <v>MODERNIZAÇÃO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M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e">
        <f>IF(AND(BR386&lt;1,BS386&lt;1),"Produção e Intervalo",IF(BR386&lt;1,"Intervalo",IF(BS386&lt;1,"Produção","Aderente")))</f>
        <v>#DIV/0!</v>
      </c>
      <c r="BR386" s="18" t="e">
        <f>IF(OR(B386="",F386=""),"*",AY386/P386)</f>
        <v>#DIV/0!</v>
      </c>
      <c r="BS386" s="18" t="e">
        <f>IF(OR(B386="",F386=""),"*",BA386/Q386)</f>
        <v>#DIV/0!</v>
      </c>
      <c r="BT386" s="223" t="str">
        <f t="shared" si="14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4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4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5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5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5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5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5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5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5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5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5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5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5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5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5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5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5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5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5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5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5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5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6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6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6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6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6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6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6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6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6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6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6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6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6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6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6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6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6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6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6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6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6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6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6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6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6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6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6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6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6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6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6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6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6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6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6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6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6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6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6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6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6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7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8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8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8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8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8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8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8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8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8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8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8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8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8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8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8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8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8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8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8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8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8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8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8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8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8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8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8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8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8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8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8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8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8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8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8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8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8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8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8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8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8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8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8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8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8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8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364 J366:K451 J365:L365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283:AB451 AD283:AD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6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10">
      <formula>$BU6=1</formula>
    </cfRule>
  </conditionalFormatting>
  <conditionalFormatting sqref="BQ235 BQ246:BQ247 BQ6:BQ232 BQ249:BQ251 BQ258:BQ260 BQ267:BQ268 BQ280:BQ600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3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6:X523">
    <cfRule type="cellIs" dxfId="3822" priority="23350" operator="equal">
      <formula>"OPORTUNIDADE"</formula>
    </cfRule>
  </conditionalFormatting>
  <conditionalFormatting sqref="Z476:Z523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6:Z523">
    <cfRule type="cellIs" dxfId="3819" priority="23347" operator="equal">
      <formula>"OPORTUNIDADE"</formula>
    </cfRule>
  </conditionalFormatting>
  <conditionalFormatting sqref="Y1048576">
    <cfRule type="cellIs" dxfId="3818" priority="23232" operator="equal">
      <formula>"OPORTUNIDADE"</formula>
    </cfRule>
  </conditionalFormatting>
  <conditionalFormatting sqref="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4:Z549">
    <cfRule type="cellIs" dxfId="3815" priority="22967" operator="equal">
      <formula>"OPORTUNIDADE"</formula>
    </cfRule>
  </conditionalFormatting>
  <conditionalFormatting sqref="Z524:Z549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50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50">
    <cfRule type="cellIs" dxfId="3810" priority="22952" operator="equal">
      <formula>"OPORTUNIDADE"</formula>
    </cfRule>
  </conditionalFormatting>
  <conditionalFormatting sqref="Z550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50">
    <cfRule type="cellIs" dxfId="3807" priority="22949" operator="equal">
      <formula>"OPORTUNIDADE"</formula>
    </cfRule>
  </conditionalFormatting>
  <conditionalFormatting sqref="BI550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9">
      <formula>$BU493=1</formula>
    </cfRule>
  </conditionalFormatting>
  <conditionalFormatting sqref="AZ526:AZ550">
    <cfRule type="expression" dxfId="3805" priority="23729">
      <formula>$BU498=1</formula>
    </cfRule>
  </conditionalFormatting>
  <conditionalFormatting sqref="BI524:BI549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600">
    <cfRule type="iconSet" priority="23936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6">
      <iconSet showValue="0">
        <cfvo type="percent" val="0"/>
        <cfvo type="num" val="1"/>
        <cfvo type="num" val="1" gte="0"/>
      </iconSet>
    </cfRule>
    <cfRule type="iconSet" priority="2399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 K365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1953</v>
      </c>
      <c r="D5" s="388"/>
      <c r="E5" s="388"/>
      <c r="F5" s="388"/>
      <c r="G5" s="388"/>
      <c r="H5" s="388"/>
      <c r="I5" s="388"/>
      <c r="J5" s="389"/>
      <c r="K5" s="390" t="s">
        <v>1954</v>
      </c>
      <c r="L5" s="391"/>
      <c r="M5" s="391"/>
      <c r="N5" s="391"/>
      <c r="O5" s="392" t="s">
        <v>1955</v>
      </c>
      <c r="P5" s="393"/>
      <c r="Q5" s="394"/>
    </row>
    <row r="6" spans="1:17" s="93" customFormat="1" ht="15.75" customHeight="1">
      <c r="A6" s="87" t="s">
        <v>1956</v>
      </c>
      <c r="B6" s="94" t="s">
        <v>1957</v>
      </c>
      <c r="C6" s="95" t="s">
        <v>1172</v>
      </c>
      <c r="D6" s="96" t="s">
        <v>1173</v>
      </c>
      <c r="E6" s="95" t="s">
        <v>1958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1959</v>
      </c>
      <c r="M6" s="139" t="s">
        <v>627</v>
      </c>
      <c r="N6" s="140" t="s">
        <v>1167</v>
      </c>
      <c r="O6" s="244" t="s">
        <v>1210</v>
      </c>
      <c r="P6" s="157"/>
      <c r="Q6" s="192" t="s">
        <v>1960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FN_MC!BH367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FN_MC!BH368</f>
        <v>1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FN_MC!BH369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FN_MC!BH370</f>
        <v>1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FN_MC!BH371</f>
        <v>1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FN_MC!BH372</f>
        <v>1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FN_MC!BH373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FN_MC!BH374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FN_MC!BH377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FN_MC!BH381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FN_MC!BH382</f>
        <v>0</v>
      </c>
      <c r="P362" s="90"/>
      <c r="Q362" s="145" t="str">
        <f>IF($A$2=1,IF(FN_MC!BJ362="","*",FN_MC!BJ362),IF(FN_MC!BK362="","*",FN_MC!BK362))</f>
        <v>GPS sem comunicação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FN_MC!BH383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str">
        <f>IF(FN_MC!B364="","*",FN_MC!B364)</f>
        <v>*</v>
      </c>
      <c r="B364" s="98" t="str">
        <f>IF(FN_MC!X364="","*",FN_MC!X364)</f>
        <v>*</v>
      </c>
      <c r="C364" s="99" t="str">
        <f>IF(FN_MC!S364="","*",FN_MC!S364)</f>
        <v>-</v>
      </c>
      <c r="D364" s="99" t="str">
        <f>IF(FN_MC!T364="","*",FN_MC!T364)</f>
        <v>-</v>
      </c>
      <c r="E364" s="99" t="str">
        <f>IF(FN_MC!D364="","*",FN_MC!D364)</f>
        <v>*</v>
      </c>
      <c r="F364" s="99" t="str">
        <f>IF(FN_MC!H364="","*",FN_MC!H364)</f>
        <v>*</v>
      </c>
      <c r="G364" s="99" t="str">
        <f>IF(FN_MC!M364="","*",FN_MC!M364)</f>
        <v>*</v>
      </c>
      <c r="H364" s="154" t="str">
        <f>IF(FN_MC!K364="","*",FN_MC!K364)</f>
        <v>*</v>
      </c>
      <c r="I364" s="132" t="str">
        <f>IF(FN_MC!O364="","*",FN_MC!O364)</f>
        <v>*</v>
      </c>
      <c r="J364" s="132" t="str">
        <f>IF(FN_MC!P364="","*",FN_MC!P364)</f>
        <v>*</v>
      </c>
      <c r="K364" s="141" t="str">
        <f>IF(FN_MC!AK364="","*",FN_MC!AK364)</f>
        <v>-</v>
      </c>
      <c r="L364" s="141" t="str">
        <f>IF(FN_MC!AM364="","*",FN_MC!AM364)</f>
        <v>-</v>
      </c>
      <c r="M364" s="141" t="str">
        <f>IF(FN_MC!AP364="","*",FN_MC!AP364)</f>
        <v>-</v>
      </c>
      <c r="N364" s="141" t="str">
        <f>IF(FN_MC!AM364="","*",FN_MC!AM364)</f>
        <v>-</v>
      </c>
      <c r="O364" s="174">
        <f>FN_MC!BH384</f>
        <v>0</v>
      </c>
      <c r="P364" s="90"/>
      <c r="Q364" s="145" t="str">
        <f>IF($A$2=1,IF(FN_MC!BJ364="","*",FN_MC!BJ364),IF(FN_MC!BK364="","*",FN_MC!BK364))</f>
        <v>*</v>
      </c>
    </row>
    <row r="365" spans="1:17">
      <c r="A365" s="97">
        <f>IF(FN_MC!B365="","*",FN_MC!B365)</f>
        <v>46021</v>
      </c>
      <c r="B365" s="98" t="str">
        <f>IF(FN_MC!X365="","*",FN_MC!X365)</f>
        <v>Contrato</v>
      </c>
      <c r="C365" s="99" t="str">
        <f>IF(FN_MC!S365="","*",FN_MC!S365)</f>
        <v>FERRONORTE</v>
      </c>
      <c r="D365" s="99" t="str">
        <f>IF(FN_MC!T365="","*",FN_MC!T365)</f>
        <v>TCS-TGR</v>
      </c>
      <c r="E365" s="99" t="str">
        <f>IF(FN_MC!D365="","*",FN_MC!D365)</f>
        <v>V86</v>
      </c>
      <c r="F365" s="99" t="str">
        <f>IF(FN_MC!H365="","*",FN_MC!H365)</f>
        <v>TGR2</v>
      </c>
      <c r="G365" s="99" t="str">
        <f>IF(FN_MC!M365="","*",FN_MC!M365)</f>
        <v>TBR-TGR</v>
      </c>
      <c r="H365" s="154">
        <f>IF(FN_MC!K365="","*",FN_MC!K365)</f>
        <v>483</v>
      </c>
      <c r="I365" s="132">
        <f>IF(FN_MC!O365="","*",FN_MC!O365)</f>
        <v>0.29166666666666669</v>
      </c>
      <c r="J365" s="132">
        <f>IF(FN_MC!P365="","*",FN_MC!P365)</f>
        <v>0.16666666666666666</v>
      </c>
      <c r="K365" s="141" t="str">
        <f>IF(FN_MC!AK365="","*",FN_MC!AK365)</f>
        <v>TGR2</v>
      </c>
      <c r="L365" s="141" t="str">
        <f>IF(FN_MC!AM365="","*",FN_MC!AM365)</f>
        <v>TBR-TGR</v>
      </c>
      <c r="M365" s="141">
        <f>IF(FN_MC!AP365="","*",FN_MC!AP365)</f>
        <v>483</v>
      </c>
      <c r="N365" s="141" t="str">
        <f>IF(FN_MC!AM365="","*",FN_MC!AM365)</f>
        <v>TBR-TGR</v>
      </c>
      <c r="O365" s="174">
        <f>FN_MC!BH385</f>
        <v>0</v>
      </c>
      <c r="P365" s="90"/>
      <c r="Q365" s="145" t="str">
        <f>IF($A$2=1,IF(FN_MC!BJ365="","*",FN_MC!BJ365),IF(FN_MC!BK365="","*",FN_MC!BK365))</f>
        <v>MC1 as 06:52h</v>
      </c>
    </row>
    <row r="366" spans="1:17">
      <c r="A366" s="97">
        <f>IF(FN_MC!B366="","*",FN_MC!B366)</f>
        <v>46021</v>
      </c>
      <c r="B366" s="98" t="str">
        <f>IF(FN_MC!X366="","*",FN_MC!X366)</f>
        <v>Oportunidade</v>
      </c>
      <c r="C366" s="99" t="str">
        <f>IF(FN_MC!S366="","*",FN_MC!S366)</f>
        <v>FERRONORTE</v>
      </c>
      <c r="D366" s="99" t="str">
        <f>IF(FN_MC!T366="","*",FN_MC!T366)</f>
        <v>TCS-TGR</v>
      </c>
      <c r="E366" s="99" t="str">
        <f>IF(FN_MC!D366="","*",FN_MC!D366)</f>
        <v>W50</v>
      </c>
      <c r="F366" s="99" t="str">
        <f>IF(FN_MC!H366="","*",FN_MC!H366)</f>
        <v>TOM2</v>
      </c>
      <c r="G366" s="99" t="str">
        <f>IF(FN_MC!M366="","*",FN_MC!M366)</f>
        <v>TPC-TVL</v>
      </c>
      <c r="H366" s="154">
        <f>IF(FN_MC!K366="","*",FN_MC!K366)</f>
        <v>450</v>
      </c>
      <c r="I366" s="132">
        <f>IF(FN_MC!O366="","*",FN_MC!O366)</f>
        <v>0.41666666666666669</v>
      </c>
      <c r="J366" s="132">
        <f>IF(FN_MC!P366="","*",FN_MC!P366)</f>
        <v>8.3333333333333329E-2</v>
      </c>
      <c r="K366" s="141" t="str">
        <f>IF(FN_MC!AK366="","*",FN_MC!AK366)</f>
        <v>TOM2</v>
      </c>
      <c r="L366" s="141" t="str">
        <f>IF(FN_MC!AM366="","*",FN_MC!AM366)</f>
        <v>TPC-TVL</v>
      </c>
      <c r="M366" s="141">
        <f>IF(FN_MC!AP366="","*",FN_MC!AP366)</f>
        <v>450</v>
      </c>
      <c r="N366" s="141" t="str">
        <f>IF(FN_MC!AM366="","*",FN_MC!AM366)</f>
        <v>TPC-TVL</v>
      </c>
      <c r="O366" s="174">
        <f>FN_MC!BH386</f>
        <v>0</v>
      </c>
      <c r="P366" s="90"/>
      <c r="Q366" s="145" t="str">
        <f>IF($A$2=1,IF(FN_MC!BJ366="","*",FN_MC!BJ366),IF(FN_MC!BK366="","*",FN_MC!BK366))</f>
        <v>Equipe acionada previsão de faixa as 11h/ MC as 09:04h</v>
      </c>
    </row>
    <row r="367" spans="1:17">
      <c r="A367" s="97">
        <f>IF(FN_MC!B367="","*",FN_MC!B367)</f>
        <v>46021</v>
      </c>
      <c r="B367" s="98" t="str">
        <f>IF(FN_MC!X367="","*",FN_MC!X367)</f>
        <v>Oportunidade</v>
      </c>
      <c r="C367" s="99" t="str">
        <f>IF(FN_MC!S367="","*",FN_MC!S367)</f>
        <v>FERRONORTE</v>
      </c>
      <c r="D367" s="99" t="str">
        <f>IF(FN_MC!T367="","*",FN_MC!T367)</f>
        <v>TCS-TGR</v>
      </c>
      <c r="E367" s="99" t="str">
        <f>IF(FN_MC!D367="","*",FN_MC!D367)</f>
        <v>A60</v>
      </c>
      <c r="F367" s="99" t="str">
        <f>IF(FN_MC!H367="","*",FN_MC!H367)</f>
        <v>TCS291</v>
      </c>
      <c r="G367" s="99" t="str">
        <f>IF(FN_MC!M367="","*",FN_MC!M367)</f>
        <v>TCS-TGR</v>
      </c>
      <c r="H367" s="154">
        <f>IF(FN_MC!K367="","*",FN_MC!K367)</f>
        <v>291</v>
      </c>
      <c r="I367" s="132">
        <f>IF(FN_MC!O367="","*",FN_MC!O367)</f>
        <v>0.33333333333333331</v>
      </c>
      <c r="J367" s="132">
        <f>IF(FN_MC!P367="","*",FN_MC!P367)</f>
        <v>4.1666666666666664E-2</v>
      </c>
      <c r="K367" s="141" t="str">
        <f>IF(FN_MC!AK367="","*",FN_MC!AK367)</f>
        <v>TCS291</v>
      </c>
      <c r="L367" s="141" t="str">
        <f>IF(FN_MC!AM367="","*",FN_MC!AM367)</f>
        <v>TCS-TGR</v>
      </c>
      <c r="M367" s="141">
        <f>IF(FN_MC!AP367="","*",FN_MC!AP367)</f>
        <v>291</v>
      </c>
      <c r="N367" s="141" t="str">
        <f>IF(FN_MC!AM367="","*",FN_MC!AM367)</f>
        <v>TCS-TGR</v>
      </c>
      <c r="O367" s="174">
        <f>FN_MC!BH387</f>
        <v>0</v>
      </c>
      <c r="P367" s="90"/>
      <c r="Q367" s="145" t="str">
        <f>IF($A$2=1,IF(FN_MC!BJ367="","*",FN_MC!BJ367),IF(FN_MC!BK367="","*",FN_MC!BK367))</f>
        <v>Sem contato com a equipe</v>
      </c>
    </row>
    <row r="368" spans="1:17" ht="37.5" customHeight="1">
      <c r="A368" s="97">
        <f>IF(FN_MC!B368="","*",FN_MC!B368)</f>
        <v>46021</v>
      </c>
      <c r="B368" s="98" t="str">
        <f>IF(FN_MC!X368="","*",FN_MC!X368)</f>
        <v>Oportunidade</v>
      </c>
      <c r="C368" s="99" t="str">
        <f>IF(FN_MC!S368="","*",FN_MC!S368)</f>
        <v>MALHA CENTRAL</v>
      </c>
      <c r="D368" s="99" t="str">
        <f>IF(FN_MC!T368="","*",FN_MC!T368)</f>
        <v>RAMAL</v>
      </c>
      <c r="E368" s="99" t="str">
        <f>IF(FN_MC!D368="","*",FN_MC!D368)</f>
        <v>A74</v>
      </c>
      <c r="F368" s="99" t="str">
        <f>IF(FN_MC!H368="","*",FN_MC!H368)</f>
        <v>ZTP</v>
      </c>
      <c r="G368" s="99" t="str">
        <f>IF(FN_MC!M368="","*",FN_MC!M368)</f>
        <v>ZTP-ZPD</v>
      </c>
      <c r="H368" s="154">
        <f>IF(FN_MC!K368="","*",FN_MC!K368)</f>
        <v>336</v>
      </c>
      <c r="I368" s="132">
        <f>IF(FN_MC!O368="","*",FN_MC!O368)</f>
        <v>0.375</v>
      </c>
      <c r="J368" s="132">
        <f>IF(FN_MC!P368="","*",FN_MC!P368)</f>
        <v>4.1666666666666664E-2</v>
      </c>
      <c r="K368" s="141" t="str">
        <f>IF(FN_MC!AK368="","*",FN_MC!AK368)</f>
        <v>ZTP</v>
      </c>
      <c r="L368" s="141" t="str">
        <f>IF(FN_MC!AM368="","*",FN_MC!AM368)</f>
        <v>ZTP-ZPD</v>
      </c>
      <c r="M368" s="141">
        <f>IF(FN_MC!AP368="","*",FN_MC!AP368)</f>
        <v>336</v>
      </c>
      <c r="N368" s="141" t="str">
        <f>IF(FN_MC!AM368="","*",FN_MC!AM368)</f>
        <v>ZTP-ZPD</v>
      </c>
      <c r="O368" s="174">
        <f>FN_MC!BH388</f>
        <v>0</v>
      </c>
      <c r="P368" s="90"/>
      <c r="Q368" s="145" t="str">
        <f>IF($A$2=1,IF(FN_MC!BJ368="","*",FN_MC!BJ368),IF(FN_MC!BK368="","*",FN_MC!BK368))</f>
        <v>MC1 as 9:13h</v>
      </c>
    </row>
    <row r="369" spans="1:17">
      <c r="A369" s="97">
        <f>IF(FN_MC!B369="","*",FN_MC!B369)</f>
        <v>46021</v>
      </c>
      <c r="B369" s="98" t="str">
        <f>IF(FN_MC!X369="","*",FN_MC!X369)</f>
        <v>Oportunidade</v>
      </c>
      <c r="C369" s="99" t="str">
        <f>IF(FN_MC!S369="","*",FN_MC!S369)</f>
        <v>MALHA CENTRAL</v>
      </c>
      <c r="D369" s="99" t="str">
        <f>IF(FN_MC!T369="","*",FN_MC!T369)</f>
        <v>RAMAL</v>
      </c>
      <c r="E369" s="99" t="str">
        <f>IF(FN_MC!D369="","*",FN_MC!D369)</f>
        <v>E17</v>
      </c>
      <c r="F369" s="99" t="str">
        <f>IF(FN_MC!H369="","*",FN_MC!H369)</f>
        <v>ZDK2</v>
      </c>
      <c r="G369" s="99" t="str">
        <f>IF(FN_MC!M369="","*",FN_MC!M369)</f>
        <v>ZVT-ZDK</v>
      </c>
      <c r="H369" s="154">
        <f>IF(FN_MC!K369="","*",FN_MC!K369)</f>
        <v>244</v>
      </c>
      <c r="I369" s="132">
        <f>IF(FN_MC!O369="","*",FN_MC!O369)</f>
        <v>0.41666666666666669</v>
      </c>
      <c r="J369" s="132">
        <f>IF(FN_MC!P369="","*",FN_MC!P369)</f>
        <v>0.125</v>
      </c>
      <c r="K369" s="141" t="str">
        <f>IF(FN_MC!AK369="","*",FN_MC!AK369)</f>
        <v>ZDK2</v>
      </c>
      <c r="L369" s="141" t="str">
        <f>IF(FN_MC!AM369="","*",FN_MC!AM369)</f>
        <v>ZVT-ZDK</v>
      </c>
      <c r="M369" s="141">
        <f>IF(FN_MC!AP369="","*",FN_MC!AP369)</f>
        <v>244</v>
      </c>
      <c r="N369" s="141" t="str">
        <f>IF(FN_MC!AM369="","*",FN_MC!AM369)</f>
        <v>ZVT-ZDK</v>
      </c>
      <c r="O369" s="174">
        <f>FN_MC!BH389</f>
        <v>0</v>
      </c>
      <c r="P369" s="90"/>
      <c r="Q369" s="145" t="str">
        <f>IF($A$2=1,IF(FN_MC!BJ369="","*",FN_MC!BJ369),IF(FN_MC!BK369="","*",FN_MC!BK369))</f>
        <v>Previsão de MC1 as 10h</v>
      </c>
    </row>
    <row r="370" spans="1:17">
      <c r="A370" s="97">
        <f>IF(FN_MC!B370="","*",FN_MC!B370)</f>
        <v>46021</v>
      </c>
      <c r="B370" s="98" t="str">
        <f>IF(FN_MC!X370="","*",FN_MC!X370)</f>
        <v>Oportunidade</v>
      </c>
      <c r="C370" s="99" t="str">
        <f>IF(FN_MC!S370="","*",FN_MC!S370)</f>
        <v>MALHA CENTRAL</v>
      </c>
      <c r="D370" s="99" t="str">
        <f>IF(FN_MC!T370="","*",FN_MC!T370)</f>
        <v>RAMAL</v>
      </c>
      <c r="E370" s="99" t="str">
        <f>IF(FN_MC!D370="","*",FN_MC!D370)</f>
        <v>V42</v>
      </c>
      <c r="F370" s="99" t="str">
        <f>IF(FN_MC!H370="","*",FN_MC!H370)</f>
        <v>ZGT1</v>
      </c>
      <c r="G370" s="99" t="str">
        <f>IF(FN_MC!M370="","*",FN_MC!M370)</f>
        <v>ZGT-ZXE</v>
      </c>
      <c r="H370" s="154">
        <f>IF(FN_MC!K370="","*",FN_MC!K370)</f>
        <v>317</v>
      </c>
      <c r="I370" s="132">
        <f>IF(FN_MC!O370="","*",FN_MC!O370)</f>
        <v>0.27083333333333331</v>
      </c>
      <c r="J370" s="132">
        <f>IF(FN_MC!P370="","*",FN_MC!P370)</f>
        <v>8.3333333333333329E-2</v>
      </c>
      <c r="K370" s="141" t="str">
        <f>IF(FN_MC!AK370="","*",FN_MC!AK370)</f>
        <v>ZGT1</v>
      </c>
      <c r="L370" s="141" t="str">
        <f>IF(FN_MC!AM370="","*",FN_MC!AM370)</f>
        <v>ZGT-ZXE</v>
      </c>
      <c r="M370" s="141">
        <f>IF(FN_MC!AP370="","*",FN_MC!AP370)</f>
        <v>317</v>
      </c>
      <c r="N370" s="141" t="str">
        <f>IF(FN_MC!AM370="","*",FN_MC!AM370)</f>
        <v>ZGT-ZXE</v>
      </c>
      <c r="O370" s="174">
        <f>FN_MC!BH390</f>
        <v>0</v>
      </c>
      <c r="P370" s="90"/>
      <c r="Q370" s="145" t="str">
        <f>IF($A$2=1,IF(FN_MC!BJ370="","*",FN_MC!BJ370),IF(FN_MC!BK370="","*",FN_MC!BK370))</f>
        <v>MC1 as 06:12h</v>
      </c>
    </row>
    <row r="371" spans="1:17">
      <c r="A371" s="97">
        <f>IF(FN_MC!B371="","*",FN_MC!B371)</f>
        <v>46021</v>
      </c>
      <c r="B371" s="98" t="str">
        <f>IF(FN_MC!X371="","*",FN_MC!X371)</f>
        <v>Oportunidade</v>
      </c>
      <c r="C371" s="99" t="str">
        <f>IF(FN_MC!S371="","*",FN_MC!S371)</f>
        <v>MALHA CENTRAL</v>
      </c>
      <c r="D371" s="99" t="str">
        <f>IF(FN_MC!T371="","*",FN_MC!T371)</f>
        <v>RAMAL</v>
      </c>
      <c r="E371" s="99" t="str">
        <f>IF(FN_MC!D371="","*",FN_MC!D371)</f>
        <v>E46</v>
      </c>
      <c r="F371" s="99" t="str">
        <f>IF(FN_MC!H371="","*",FN_MC!H371)</f>
        <v>ZTP</v>
      </c>
      <c r="G371" s="99" t="str">
        <f>IF(FN_MC!M371="","*",FN_MC!M371)</f>
        <v>ZTP-TCS</v>
      </c>
      <c r="H371" s="154">
        <f>IF(FN_MC!K371="","*",FN_MC!K371)</f>
        <v>336</v>
      </c>
      <c r="I371" s="132">
        <f>IF(FN_MC!O371="","*",FN_MC!O371)</f>
        <v>0.625</v>
      </c>
      <c r="J371" s="132">
        <f>IF(FN_MC!P371="","*",FN_MC!P371)</f>
        <v>4.1666666666666664E-2</v>
      </c>
      <c r="K371" s="141" t="str">
        <f>IF(FN_MC!AK371="","*",FN_MC!AK371)</f>
        <v>ZTP</v>
      </c>
      <c r="L371" s="141" t="str">
        <f>IF(FN_MC!AM371="","*",FN_MC!AM371)</f>
        <v>ZTP-TCS</v>
      </c>
      <c r="M371" s="141">
        <f>IF(FN_MC!AP371="","*",FN_MC!AP371)</f>
        <v>336</v>
      </c>
      <c r="N371" s="141" t="str">
        <f>IF(FN_MC!AM371="","*",FN_MC!AM371)</f>
        <v>ZTP-TCS</v>
      </c>
      <c r="O371" s="174">
        <f>FN_MC!BH391</f>
        <v>0</v>
      </c>
      <c r="P371" s="90"/>
      <c r="Q371" s="145" t="str">
        <f>IF($A$2=1,IF(FN_MC!BJ371="","*",FN_MC!BJ371),IF(FN_MC!BK371="","*",FN_MC!BK371))</f>
        <v>Previsão de faixa as 15h</v>
      </c>
    </row>
    <row r="372" spans="1:17">
      <c r="A372" s="97">
        <f>IF(FN_MC!B372="","*",FN_MC!B372)</f>
        <v>46021</v>
      </c>
      <c r="B372" s="98" t="str">
        <f>IF(FN_MC!X372="","*",FN_MC!X372)</f>
        <v>Oportunidade</v>
      </c>
      <c r="C372" s="99" t="str">
        <f>IF(FN_MC!S372="","*",FN_MC!S372)</f>
        <v>MALHA CENTRAL</v>
      </c>
      <c r="D372" s="99" t="str">
        <f>IF(FN_MC!T372="","*",FN_MC!T372)</f>
        <v>PPN-POV</v>
      </c>
      <c r="E372" s="99" t="str">
        <f>IF(FN_MC!D372="","*",FN_MC!D372)</f>
        <v>A01</v>
      </c>
      <c r="F372" s="99" t="str">
        <f>IF(FN_MC!H372="","*",FN_MC!H372)</f>
        <v>PPNPAC</v>
      </c>
      <c r="G372" s="99" t="str">
        <f>IF(FN_MC!M372="","*",FN_MC!M372)</f>
        <v>PPN-PAC</v>
      </c>
      <c r="H372" s="154">
        <f>IF(FN_MC!K372="","*",FN_MC!K372)</f>
        <v>726.35799999999995</v>
      </c>
      <c r="I372" s="132">
        <f>IF(FN_MC!O372="","*",FN_MC!O372)</f>
        <v>0.375</v>
      </c>
      <c r="J372" s="132">
        <f>IF(FN_MC!P372="","*",FN_MC!P372)</f>
        <v>4.1666666666666664E-2</v>
      </c>
      <c r="K372" s="141" t="str">
        <f>IF(FN_MC!AK372="","*",FN_MC!AK372)</f>
        <v>PPNPAC</v>
      </c>
      <c r="L372" s="141" t="str">
        <f>IF(FN_MC!AM372="","*",FN_MC!AM372)</f>
        <v>PPN-PAC</v>
      </c>
      <c r="M372" s="141">
        <f>IF(FN_MC!AP372="","*",FN_MC!AP372)</f>
        <v>726.35799999999995</v>
      </c>
      <c r="N372" s="141" t="str">
        <f>IF(FN_MC!AM372="","*",FN_MC!AM372)</f>
        <v>PPN-PAC</v>
      </c>
      <c r="O372" s="174">
        <f>FN_MC!BH392</f>
        <v>0</v>
      </c>
      <c r="P372" s="90"/>
      <c r="Q372" s="145" t="str">
        <f>IF($A$2=1,IF(FN_MC!BJ372="","*",FN_MC!BJ372),IF(FN_MC!BK372="","*",FN_MC!BK372))</f>
        <v>MC1 as 08:51h</v>
      </c>
    </row>
    <row r="373" spans="1:17" ht="30" hidden="1" customHeight="1">
      <c r="A373" s="97" t="str">
        <f>IF(FN_MC!B373="","*",FN_MC!B373)</f>
        <v>*</v>
      </c>
      <c r="B373" s="98" t="str">
        <f>IF(FN_MC!X373="","*",FN_MC!X373)</f>
        <v>*</v>
      </c>
      <c r="C373" s="99" t="str">
        <f>IF(FN_MC!S373="","*",FN_MC!S373)</f>
        <v>-</v>
      </c>
      <c r="D373" s="99" t="str">
        <f>IF(FN_MC!T373="","*",FN_MC!T373)</f>
        <v>-</v>
      </c>
      <c r="E373" s="99" t="str">
        <f>IF(FN_MC!D373="","*",FN_MC!D373)</f>
        <v>*</v>
      </c>
      <c r="F373" s="99" t="str">
        <f>IF(FN_MC!H373="","*",FN_MC!H373)</f>
        <v>*</v>
      </c>
      <c r="G373" s="99" t="str">
        <f>IF(FN_MC!M373="","*",FN_MC!M373)</f>
        <v>-</v>
      </c>
      <c r="H373" s="154" t="str">
        <f>IF(FN_MC!K373="","*",FN_MC!K373)</f>
        <v>*</v>
      </c>
      <c r="I373" s="132" t="str">
        <f>IF(FN_MC!O373="","*",FN_MC!O373)</f>
        <v>*</v>
      </c>
      <c r="J373" s="132" t="str">
        <f>IF(FN_MC!P373="","*",FN_MC!P373)</f>
        <v>*</v>
      </c>
      <c r="K373" s="141" t="str">
        <f>IF(FN_MC!AK373="","*",FN_MC!AK373)</f>
        <v>-</v>
      </c>
      <c r="L373" s="141" t="str">
        <f>IF(FN_MC!AM373="","*",FN_MC!AM373)</f>
        <v>-</v>
      </c>
      <c r="M373" s="141" t="str">
        <f>IF(FN_MC!AP373="","*",FN_MC!AP373)</f>
        <v>-</v>
      </c>
      <c r="N373" s="141" t="str">
        <f>IF(FN_MC!AM373="","*",FN_MC!AM373)</f>
        <v>-</v>
      </c>
      <c r="O373" s="174">
        <f>FN_MC!BH393</f>
        <v>0</v>
      </c>
      <c r="P373" s="90"/>
      <c r="Q373" s="145" t="str">
        <f>IF($A$2=1,IF(FN_MC!BJ373="","*",FN_MC!BJ373),IF(FN_MC!BK373="","*",FN_MC!BK373))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IF($A$2=1,IF(FN_MC!BJ374="","*",FN_MC!BJ374),IF(FN_MC!BK374="","*",FN_MC!BK374))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IF($A$2=1,IF(FN_MC!BJ375="","*",FN_MC!BJ375),IF(FN_MC!BK375="","*",FN_MC!BK375))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IF($A$2=1,IF(FN_MC!BJ376="","*",FN_MC!BJ376),IF(FN_MC!BK376="","*",FN_MC!BK376))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IF($A$2=1,IF(FN_MC!BJ377="","*",FN_MC!BJ377),IF(FN_MC!BK377="","*",FN_MC!BK377))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IF($A$2=1,IF(FN_MC!BJ378="","*",FN_MC!BJ378),IF(FN_MC!BK378="","*",FN_MC!BK378))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IF($A$2=1,IF(FN_MC!BJ379="","*",FN_MC!BJ379),IF(FN_MC!BK379="","*",FN_MC!BK379))</f>
        <v>*</v>
      </c>
    </row>
    <row r="380" spans="1:17" hidden="1">
      <c r="A380" s="97" t="str">
        <f>IF(FN_MC!B413="","*",FN_MC!B413)</f>
        <v>*</v>
      </c>
      <c r="B380" s="98" t="str">
        <f>IF(FN_MC!X413="","*",FN_MC!X413)</f>
        <v>*</v>
      </c>
      <c r="C380" s="99" t="str">
        <f>IF(FN_MC!S413="","*",FN_MC!S413)</f>
        <v>-</v>
      </c>
      <c r="D380" s="99" t="str">
        <f>IF(FN_MC!T413="","*",FN_MC!T413)</f>
        <v>-</v>
      </c>
      <c r="E380" s="99" t="str">
        <f>IF(FN_MC!D413="","*",FN_MC!D413)</f>
        <v>*</v>
      </c>
      <c r="F380" s="99" t="str">
        <f>IF(FN_MC!H413="","*",FN_MC!H413)</f>
        <v>*</v>
      </c>
      <c r="G380" s="99" t="str">
        <f>IF(FN_MC!M413="","*",FN_MC!M413)</f>
        <v>-</v>
      </c>
      <c r="H380" s="154" t="str">
        <f>IF(FN_MC!K413="","*",FN_MC!K413)</f>
        <v>*</v>
      </c>
      <c r="I380" s="132" t="str">
        <f>IF(FN_MC!O413="","*",FN_MC!O413)</f>
        <v>*</v>
      </c>
      <c r="J380" s="132" t="str">
        <f>IF(FN_MC!P413="","*",FN_MC!P413)</f>
        <v>*</v>
      </c>
      <c r="K380" s="141" t="str">
        <f>IF(FN_MC!AK413="","*",FN_MC!AK413)</f>
        <v>-</v>
      </c>
      <c r="L380" s="141" t="str">
        <f>IF(FN_MC!AM413="","*",FN_MC!AM413)</f>
        <v>-</v>
      </c>
      <c r="M380" s="141" t="str">
        <f>IF(FN_MC!AP413="","*",FN_MC!AP413)</f>
        <v>-</v>
      </c>
      <c r="N380" s="141" t="str">
        <f>IF(FN_MC!AM413="","*",FN_MC!AM413)</f>
        <v>-</v>
      </c>
      <c r="O380" s="174" t="str">
        <f>IF(FN_MC!BH413="","*",FN_MC!BH413)</f>
        <v>*</v>
      </c>
      <c r="P380" s="90"/>
      <c r="Q380" s="145" t="str">
        <f>IF($A$2=1,IF(FN_MC!BJ380="","*",FN_MC!BJ380),IF(FN_MC!BK380="","*",FN_MC!BK380))</f>
        <v>*</v>
      </c>
    </row>
    <row r="381" spans="1:17" ht="32.25" hidden="1" customHeight="1">
      <c r="A381" s="97" t="str">
        <f>IF(FN_MC!B414="","*",FN_MC!B414)</f>
        <v>*</v>
      </c>
      <c r="B381" s="98" t="str">
        <f>IF(FN_MC!X414="","*",FN_MC!X414)</f>
        <v>*</v>
      </c>
      <c r="C381" s="99" t="str">
        <f>IF(FN_MC!S414="","*",FN_MC!S414)</f>
        <v>-</v>
      </c>
      <c r="D381" s="99" t="str">
        <f>IF(FN_MC!T414="","*",FN_MC!T414)</f>
        <v>-</v>
      </c>
      <c r="E381" s="99" t="str">
        <f>IF(FN_MC!D414="","*",FN_MC!D414)</f>
        <v>*</v>
      </c>
      <c r="F381" s="99" t="str">
        <f>IF(FN_MC!H414="","*",FN_MC!H414)</f>
        <v>*</v>
      </c>
      <c r="G381" s="99" t="str">
        <f>IF(FN_MC!M414="","*",FN_MC!M414)</f>
        <v>-</v>
      </c>
      <c r="H381" s="154" t="str">
        <f>IF(FN_MC!K414="","*",FN_MC!K414)</f>
        <v>*</v>
      </c>
      <c r="I381" s="132" t="str">
        <f>IF(FN_MC!O414="","*",FN_MC!O414)</f>
        <v>*</v>
      </c>
      <c r="J381" s="132" t="str">
        <f>IF(FN_MC!P414="","*",FN_MC!P414)</f>
        <v>*</v>
      </c>
      <c r="K381" s="141" t="str">
        <f>IF(FN_MC!AK414="","*",FN_MC!AK414)</f>
        <v>-</v>
      </c>
      <c r="L381" s="141" t="str">
        <f>IF(FN_MC!AM414="","*",FN_MC!AM414)</f>
        <v>-</v>
      </c>
      <c r="M381" s="141" t="str">
        <f>IF(FN_MC!AP414="","*",FN_MC!AP414)</f>
        <v>-</v>
      </c>
      <c r="N381" s="141" t="str">
        <f>IF(FN_MC!AM414="","*",FN_MC!AM414)</f>
        <v>-</v>
      </c>
      <c r="O381" s="174" t="str">
        <f>IF(FN_MC!BH414="","*",FN_MC!BH414)</f>
        <v>*</v>
      </c>
      <c r="P381" s="90"/>
      <c r="Q381" s="145" t="str">
        <f>IF($A$2=1,IF(FN_MC!BJ381="","*",FN_MC!BJ381),IF(FN_MC!BK381="","*",FN_MC!BK381))</f>
        <v>*</v>
      </c>
    </row>
    <row r="382" spans="1:17" hidden="1">
      <c r="A382" s="97" t="str">
        <f>IF(FN_MC!B415="","*",FN_MC!B415)</f>
        <v>*</v>
      </c>
      <c r="B382" s="98" t="str">
        <f>IF(FN_MC!X415="","*",FN_MC!X415)</f>
        <v>*</v>
      </c>
      <c r="C382" s="99" t="str">
        <f>IF(FN_MC!S415="","*",FN_MC!S415)</f>
        <v>-</v>
      </c>
      <c r="D382" s="99" t="str">
        <f>IF(FN_MC!T415="","*",FN_MC!T415)</f>
        <v>-</v>
      </c>
      <c r="E382" s="99" t="str">
        <f>IF(FN_MC!D415="","*",FN_MC!D415)</f>
        <v>*</v>
      </c>
      <c r="F382" s="99" t="str">
        <f>IF(FN_MC!H415="","*",FN_MC!H415)</f>
        <v>*</v>
      </c>
      <c r="G382" s="99" t="str">
        <f>IF(FN_MC!M415="","*",FN_MC!M415)</f>
        <v>-</v>
      </c>
      <c r="H382" s="154" t="str">
        <f>IF(FN_MC!K415="","*",FN_MC!K415)</f>
        <v>*</v>
      </c>
      <c r="I382" s="132" t="str">
        <f>IF(FN_MC!O415="","*",FN_MC!O415)</f>
        <v>*</v>
      </c>
      <c r="J382" s="132" t="str">
        <f>IF(FN_MC!P415="","*",FN_MC!P415)</f>
        <v>*</v>
      </c>
      <c r="K382" s="141" t="str">
        <f>IF(FN_MC!AK415="","*",FN_MC!AK415)</f>
        <v>-</v>
      </c>
      <c r="L382" s="141" t="str">
        <f>IF(FN_MC!AM415="","*",FN_MC!AM415)</f>
        <v>-</v>
      </c>
      <c r="M382" s="141" t="str">
        <f>IF(FN_MC!AP415="","*",FN_MC!AP415)</f>
        <v>-</v>
      </c>
      <c r="N382" s="141" t="str">
        <f>IF(FN_MC!AM415="","*",FN_MC!AM415)</f>
        <v>-</v>
      </c>
      <c r="O382" s="174" t="str">
        <f>IF(FN_MC!BH415="","*",FN_MC!BH415)</f>
        <v>*</v>
      </c>
      <c r="P382" s="90"/>
      <c r="Q382" s="145" t="str">
        <f>IF($A$2=1,IF(FN_MC!BJ382="","*",FN_MC!BJ382),IF(FN_MC!BK382="","*",FN_MC!BK382))</f>
        <v>*</v>
      </c>
    </row>
    <row r="383" spans="1:17" hidden="1">
      <c r="A383" s="97" t="str">
        <f>IF(FN_MC!B416="","*",FN_MC!B416)</f>
        <v>*</v>
      </c>
      <c r="B383" s="98" t="str">
        <f>IF(FN_MC!X416="","*",FN_MC!X416)</f>
        <v>*</v>
      </c>
      <c r="C383" s="99" t="str">
        <f>IF(FN_MC!S416="","*",FN_MC!S416)</f>
        <v>-</v>
      </c>
      <c r="D383" s="99" t="str">
        <f>IF(FN_MC!T416="","*",FN_MC!T416)</f>
        <v>-</v>
      </c>
      <c r="E383" s="99" t="str">
        <f>IF(FN_MC!D416="","*",FN_MC!D416)</f>
        <v>*</v>
      </c>
      <c r="F383" s="99" t="str">
        <f>IF(FN_MC!H416="","*",FN_MC!H416)</f>
        <v>*</v>
      </c>
      <c r="G383" s="99" t="str">
        <f>IF(FN_MC!M416="","*",FN_MC!M416)</f>
        <v>-</v>
      </c>
      <c r="H383" s="154" t="str">
        <f>IF(FN_MC!K416="","*",FN_MC!K416)</f>
        <v>*</v>
      </c>
      <c r="I383" s="132" t="str">
        <f>IF(FN_MC!O416="","*",FN_MC!O416)</f>
        <v>*</v>
      </c>
      <c r="J383" s="132" t="str">
        <f>IF(FN_MC!P416="","*",FN_MC!P416)</f>
        <v>*</v>
      </c>
      <c r="K383" s="141" t="str">
        <f>IF(FN_MC!AK416="","*",FN_MC!AK416)</f>
        <v>-</v>
      </c>
      <c r="L383" s="141" t="str">
        <f>IF(FN_MC!AM416="","*",FN_MC!AM416)</f>
        <v>-</v>
      </c>
      <c r="M383" s="141" t="str">
        <f>IF(FN_MC!AP416="","*",FN_MC!AP416)</f>
        <v>-</v>
      </c>
      <c r="N383" s="141" t="str">
        <f>IF(FN_MC!AM416="","*",FN_MC!AM416)</f>
        <v>-</v>
      </c>
      <c r="O383" s="174" t="str">
        <f>IF(FN_MC!BH416="","*",FN_MC!BH416)</f>
        <v>*</v>
      </c>
      <c r="P383" s="90"/>
      <c r="Q383" s="145" t="str">
        <f>IF($A$2=1,IF(FN_MC!BJ383="","*",FN_MC!BJ383),IF(FN_MC!BK383="","*",FN_MC!BK383))</f>
        <v>*</v>
      </c>
    </row>
    <row r="384" spans="1:17" hidden="1">
      <c r="A384" s="97" t="str">
        <f>IF(FN_MC!B417="","*",FN_MC!B417)</f>
        <v>*</v>
      </c>
      <c r="B384" s="98" t="str">
        <f>IF(FN_MC!X417="","*",FN_MC!X417)</f>
        <v>*</v>
      </c>
      <c r="C384" s="99" t="str">
        <f>IF(FN_MC!S417="","*",FN_MC!S417)</f>
        <v>-</v>
      </c>
      <c r="D384" s="99" t="str">
        <f>IF(FN_MC!T417="","*",FN_MC!T417)</f>
        <v>-</v>
      </c>
      <c r="E384" s="99" t="str">
        <f>IF(FN_MC!D417="","*",FN_MC!D417)</f>
        <v>*</v>
      </c>
      <c r="F384" s="99" t="str">
        <f>IF(FN_MC!H417="","*",FN_MC!H417)</f>
        <v>*</v>
      </c>
      <c r="G384" s="99" t="str">
        <f>IF(FN_MC!M417="","*",FN_MC!M417)</f>
        <v>-</v>
      </c>
      <c r="H384" s="154" t="str">
        <f>IF(FN_MC!K417="","*",FN_MC!K417)</f>
        <v>*</v>
      </c>
      <c r="I384" s="132" t="str">
        <f>IF(FN_MC!O417="","*",FN_MC!O417)</f>
        <v>*</v>
      </c>
      <c r="J384" s="132" t="str">
        <f>IF(FN_MC!P417="","*",FN_MC!P417)</f>
        <v>*</v>
      </c>
      <c r="K384" s="141" t="str">
        <f>IF(FN_MC!AK417="","*",FN_MC!AK417)</f>
        <v>-</v>
      </c>
      <c r="L384" s="141" t="str">
        <f>IF(FN_MC!AM417="","*",FN_MC!AM417)</f>
        <v>-</v>
      </c>
      <c r="M384" s="141" t="str">
        <f>IF(FN_MC!AP417="","*",FN_MC!AP417)</f>
        <v>-</v>
      </c>
      <c r="N384" s="141" t="str">
        <f>IF(FN_MC!AM417="","*",FN_MC!AM417)</f>
        <v>-</v>
      </c>
      <c r="O384" s="174" t="str">
        <f>IF(FN_MC!BH417="","*",FN_MC!BH417)</f>
        <v>*</v>
      </c>
      <c r="P384" s="90"/>
      <c r="Q384" s="145" t="str">
        <f>IF($A$2=1,IF(FN_MC!BJ384="","*",FN_MC!BJ384),IF(FN_MC!BK384="","*",FN_MC!BK384))</f>
        <v>*</v>
      </c>
    </row>
    <row r="385" spans="1:17" hidden="1">
      <c r="A385" s="97" t="str">
        <f>IF(FN_MC!B418="","*",FN_MC!B418)</f>
        <v>*</v>
      </c>
      <c r="B385" s="98" t="str">
        <f>IF(FN_MC!X418="","*",FN_MC!X418)</f>
        <v>*</v>
      </c>
      <c r="C385" s="99" t="str">
        <f>IF(FN_MC!S418="","*",FN_MC!S418)</f>
        <v>-</v>
      </c>
      <c r="D385" s="99" t="str">
        <f>IF(FN_MC!T418="","*",FN_MC!T418)</f>
        <v>-</v>
      </c>
      <c r="E385" s="99" t="str">
        <f>IF(FN_MC!D418="","*",FN_MC!D418)</f>
        <v>*</v>
      </c>
      <c r="F385" s="99" t="str">
        <f>IF(FN_MC!H418="","*",FN_MC!H418)</f>
        <v>*</v>
      </c>
      <c r="G385" s="99" t="str">
        <f>IF(FN_MC!M418="","*",FN_MC!M418)</f>
        <v>-</v>
      </c>
      <c r="H385" s="154" t="str">
        <f>IF(FN_MC!K418="","*",FN_MC!K418)</f>
        <v>*</v>
      </c>
      <c r="I385" s="132" t="str">
        <f>IF(FN_MC!O418="","*",FN_MC!O418)</f>
        <v>*</v>
      </c>
      <c r="J385" s="132" t="str">
        <f>IF(FN_MC!P418="","*",FN_MC!P418)</f>
        <v>*</v>
      </c>
      <c r="K385" s="141" t="str">
        <f>IF(FN_MC!AK418="","*",FN_MC!AK418)</f>
        <v>-</v>
      </c>
      <c r="L385" s="141" t="str">
        <f>IF(FN_MC!AM418="","*",FN_MC!AM418)</f>
        <v>-</v>
      </c>
      <c r="M385" s="141" t="str">
        <f>IF(FN_MC!AP418="","*",FN_MC!AP418)</f>
        <v>-</v>
      </c>
      <c r="N385" s="141" t="str">
        <f>IF(FN_MC!AM418="","*",FN_MC!AM418)</f>
        <v>-</v>
      </c>
      <c r="O385" s="174" t="str">
        <f>IF(FN_MC!BH418="","*",FN_MC!BH418)</f>
        <v>*</v>
      </c>
      <c r="P385" s="90"/>
      <c r="Q385" s="145" t="str">
        <f>IF($A$2=1,IF(FN_MC!BJ385="","*",FN_MC!BJ385),IF(FN_MC!BK385="","*",FN_MC!BK385))</f>
        <v>*</v>
      </c>
    </row>
    <row r="386" spans="1:17" hidden="1">
      <c r="A386" s="97" t="str">
        <f>IF(FN_MC!B419="","*",FN_MC!B419)</f>
        <v>*</v>
      </c>
      <c r="B386" s="98" t="str">
        <f>IF(FN_MC!X419="","*",FN_MC!X419)</f>
        <v>*</v>
      </c>
      <c r="C386" s="99" t="str">
        <f>IF(FN_MC!S419="","*",FN_MC!S419)</f>
        <v>-</v>
      </c>
      <c r="D386" s="99" t="str">
        <f>IF(FN_MC!T419="","*",FN_MC!T419)</f>
        <v>-</v>
      </c>
      <c r="E386" s="99" t="str">
        <f>IF(FN_MC!D419="","*",FN_MC!D419)</f>
        <v>*</v>
      </c>
      <c r="F386" s="99" t="str">
        <f>IF(FN_MC!H419="","*",FN_MC!H419)</f>
        <v>*</v>
      </c>
      <c r="G386" s="99" t="str">
        <f>IF(FN_MC!M419="","*",FN_MC!M419)</f>
        <v>-</v>
      </c>
      <c r="H386" s="154" t="str">
        <f>IF(FN_MC!K419="","*",FN_MC!K419)</f>
        <v>*</v>
      </c>
      <c r="I386" s="132" t="str">
        <f>IF(FN_MC!O419="","*",FN_MC!O419)</f>
        <v>*</v>
      </c>
      <c r="J386" s="132" t="str">
        <f>IF(FN_MC!P419="","*",FN_MC!P419)</f>
        <v>*</v>
      </c>
      <c r="K386" s="141" t="str">
        <f>IF(FN_MC!AK419="","*",FN_MC!AK419)</f>
        <v>-</v>
      </c>
      <c r="L386" s="141" t="str">
        <f>IF(FN_MC!AM419="","*",FN_MC!AM419)</f>
        <v>-</v>
      </c>
      <c r="M386" s="141" t="str">
        <f>IF(FN_MC!AP419="","*",FN_MC!AP419)</f>
        <v>-</v>
      </c>
      <c r="N386" s="141" t="str">
        <f>IF(FN_MC!AM419="","*",FN_MC!AM419)</f>
        <v>-</v>
      </c>
      <c r="O386" s="174" t="str">
        <f>IF(FN_MC!BH419="","*",FN_MC!BH419)</f>
        <v>*</v>
      </c>
      <c r="P386" s="90"/>
      <c r="Q386" s="145" t="str">
        <f>IF($A$2=1,IF(FN_MC!BJ386="","*",FN_MC!BJ386),IF(FN_MC!BK386="","*",FN_MC!BK386))</f>
        <v>*</v>
      </c>
    </row>
    <row r="387" spans="1:17" hidden="1">
      <c r="A387" s="97" t="str">
        <f>IF(FN_MC!B420="","*",FN_MC!B420)</f>
        <v>*</v>
      </c>
      <c r="B387" s="98" t="str">
        <f>IF(FN_MC!X420="","*",FN_MC!X420)</f>
        <v>*</v>
      </c>
      <c r="C387" s="99" t="str">
        <f>IF(FN_MC!S420="","*",FN_MC!S420)</f>
        <v>-</v>
      </c>
      <c r="D387" s="99" t="str">
        <f>IF(FN_MC!T420="","*",FN_MC!T420)</f>
        <v>-</v>
      </c>
      <c r="E387" s="99" t="str">
        <f>IF(FN_MC!D420="","*",FN_MC!D420)</f>
        <v>*</v>
      </c>
      <c r="F387" s="99" t="str">
        <f>IF(FN_MC!H420="","*",FN_MC!H420)</f>
        <v>*</v>
      </c>
      <c r="G387" s="99" t="str">
        <f>IF(FN_MC!M420="","*",FN_MC!M420)</f>
        <v>-</v>
      </c>
      <c r="H387" s="154" t="str">
        <f>IF(FN_MC!K420="","*",FN_MC!K420)</f>
        <v>*</v>
      </c>
      <c r="I387" s="132" t="str">
        <f>IF(FN_MC!O420="","*",FN_MC!O420)</f>
        <v>*</v>
      </c>
      <c r="J387" s="132" t="str">
        <f>IF(FN_MC!P420="","*",FN_MC!P420)</f>
        <v>*</v>
      </c>
      <c r="K387" s="141" t="str">
        <f>IF(FN_MC!AK420="","*",FN_MC!AK420)</f>
        <v>-</v>
      </c>
      <c r="L387" s="141" t="str">
        <f>IF(FN_MC!AM420="","*",FN_MC!AM420)</f>
        <v>-</v>
      </c>
      <c r="M387" s="141" t="str">
        <f>IF(FN_MC!AP420="","*",FN_MC!AP420)</f>
        <v>-</v>
      </c>
      <c r="N387" s="141" t="str">
        <f>IF(FN_MC!AM420="","*",FN_MC!AM420)</f>
        <v>-</v>
      </c>
      <c r="O387" s="174" t="str">
        <f>IF(FN_MC!BH420="","*",FN_MC!BH420)</f>
        <v>*</v>
      </c>
      <c r="P387" s="90"/>
      <c r="Q387" s="145" t="str">
        <f>IF($A$2=1,IF(FN_MC!BJ387="","*",FN_MC!BJ387),IF(FN_MC!BK387="","*",FN_MC!BK387))</f>
        <v>*</v>
      </c>
    </row>
    <row r="388" spans="1:17" hidden="1">
      <c r="A388" s="97" t="str">
        <f>IF(FN_MC!B421="","*",FN_MC!B421)</f>
        <v>*</v>
      </c>
      <c r="B388" s="98" t="str">
        <f>IF(FN_MC!X421="","*",FN_MC!X421)</f>
        <v>*</v>
      </c>
      <c r="C388" s="99" t="str">
        <f>IF(FN_MC!S421="","*",FN_MC!S421)</f>
        <v>-</v>
      </c>
      <c r="D388" s="99" t="str">
        <f>IF(FN_MC!T421="","*",FN_MC!T421)</f>
        <v>-</v>
      </c>
      <c r="E388" s="99" t="str">
        <f>IF(FN_MC!D421="","*",FN_MC!D421)</f>
        <v>*</v>
      </c>
      <c r="F388" s="99" t="str">
        <f>IF(FN_MC!H421="","*",FN_MC!H421)</f>
        <v>*</v>
      </c>
      <c r="G388" s="99" t="str">
        <f>IF(FN_MC!M421="","*",FN_MC!M421)</f>
        <v>-</v>
      </c>
      <c r="H388" s="154" t="str">
        <f>IF(FN_MC!K421="","*",FN_MC!K421)</f>
        <v>*</v>
      </c>
      <c r="I388" s="132" t="str">
        <f>IF(FN_MC!O421="","*",FN_MC!O421)</f>
        <v>*</v>
      </c>
      <c r="J388" s="132" t="str">
        <f>IF(FN_MC!P421="","*",FN_MC!P421)</f>
        <v>*</v>
      </c>
      <c r="K388" s="141" t="str">
        <f>IF(FN_MC!AK421="","*",FN_MC!AK421)</f>
        <v>-</v>
      </c>
      <c r="L388" s="141" t="str">
        <f>IF(FN_MC!AM421="","*",FN_MC!AM421)</f>
        <v>-</v>
      </c>
      <c r="M388" s="141" t="str">
        <f>IF(FN_MC!AP421="","*",FN_MC!AP421)</f>
        <v>-</v>
      </c>
      <c r="N388" s="141" t="str">
        <f>IF(FN_MC!AM421="","*",FN_MC!AM421)</f>
        <v>-</v>
      </c>
      <c r="O388" s="174" t="str">
        <f>IF(FN_MC!BH421="","*",FN_MC!BH421)</f>
        <v>*</v>
      </c>
      <c r="P388" s="90"/>
      <c r="Q388" s="145" t="str">
        <f>IF($A$2=1,IF(FN_MC!BJ388="","*",FN_MC!BJ388),IF(FN_MC!BK388="","*",FN_MC!BK388))</f>
        <v>*</v>
      </c>
    </row>
    <row r="389" spans="1:17" hidden="1">
      <c r="A389" s="97" t="str">
        <f>IF(FN_MC!B422="","*",FN_MC!B422)</f>
        <v>*</v>
      </c>
      <c r="B389" s="98" t="str">
        <f>IF(FN_MC!X422="","*",FN_MC!X422)</f>
        <v>*</v>
      </c>
      <c r="C389" s="99" t="str">
        <f>IF(FN_MC!S422="","*",FN_MC!S422)</f>
        <v>-</v>
      </c>
      <c r="D389" s="99" t="str">
        <f>IF(FN_MC!T422="","*",FN_MC!T422)</f>
        <v>-</v>
      </c>
      <c r="E389" s="99" t="str">
        <f>IF(FN_MC!D422="","*",FN_MC!D422)</f>
        <v>*</v>
      </c>
      <c r="F389" s="99" t="str">
        <f>IF(FN_MC!H422="","*",FN_MC!H422)</f>
        <v>*</v>
      </c>
      <c r="G389" s="99" t="str">
        <f>IF(FN_MC!M422="","*",FN_MC!M422)</f>
        <v>-</v>
      </c>
      <c r="H389" s="154" t="str">
        <f>IF(FN_MC!K422="","*",FN_MC!K422)</f>
        <v>*</v>
      </c>
      <c r="I389" s="132" t="str">
        <f>IF(FN_MC!O422="","*",FN_MC!O422)</f>
        <v>*</v>
      </c>
      <c r="J389" s="132" t="str">
        <f>IF(FN_MC!P422="","*",FN_MC!P422)</f>
        <v>*</v>
      </c>
      <c r="K389" s="141" t="str">
        <f>IF(FN_MC!AK422="","*",FN_MC!AK422)</f>
        <v>-</v>
      </c>
      <c r="L389" s="141" t="str">
        <f>IF(FN_MC!AM422="","*",FN_MC!AM422)</f>
        <v>-</v>
      </c>
      <c r="M389" s="141" t="str">
        <f>IF(FN_MC!AP422="","*",FN_MC!AP422)</f>
        <v>-</v>
      </c>
      <c r="N389" s="141" t="str">
        <f>IF(FN_MC!AM422="","*",FN_MC!AM422)</f>
        <v>-</v>
      </c>
      <c r="O389" s="174" t="str">
        <f>IF(FN_MC!BH422="","*",FN_MC!BH422)</f>
        <v>*</v>
      </c>
      <c r="P389" s="90"/>
      <c r="Q389" s="145" t="str">
        <f>IF($A$2=1,IF(FN_MC!BJ389="","*",FN_MC!BJ389),IF(FN_MC!BK389="","*",FN_MC!BK389))</f>
        <v>*</v>
      </c>
    </row>
    <row r="390" spans="1:17" hidden="1">
      <c r="A390" s="97" t="str">
        <f>IF(FN_MC!B423="","*",FN_MC!B423)</f>
        <v>*</v>
      </c>
      <c r="B390" s="98" t="str">
        <f>IF(FN_MC!X423="","*",FN_MC!X423)</f>
        <v>*</v>
      </c>
      <c r="C390" s="99" t="str">
        <f>IF(FN_MC!S423="","*",FN_MC!S423)</f>
        <v>-</v>
      </c>
      <c r="D390" s="99" t="str">
        <f>IF(FN_MC!T423="","*",FN_MC!T423)</f>
        <v>-</v>
      </c>
      <c r="E390" s="99" t="str">
        <f>IF(FN_MC!D423="","*",FN_MC!D423)</f>
        <v>*</v>
      </c>
      <c r="F390" s="99" t="str">
        <f>IF(FN_MC!H423="","*",FN_MC!H423)</f>
        <v>*</v>
      </c>
      <c r="G390" s="99" t="str">
        <f>IF(FN_MC!M423="","*",FN_MC!M423)</f>
        <v>-</v>
      </c>
      <c r="H390" s="154" t="str">
        <f>IF(FN_MC!K423="","*",FN_MC!K423)</f>
        <v>*</v>
      </c>
      <c r="I390" s="132" t="str">
        <f>IF(FN_MC!O423="","*",FN_MC!O423)</f>
        <v>*</v>
      </c>
      <c r="J390" s="132" t="str">
        <f>IF(FN_MC!P423="","*",FN_MC!P423)</f>
        <v>*</v>
      </c>
      <c r="K390" s="141" t="str">
        <f>IF(FN_MC!AK423="","*",FN_MC!AK423)</f>
        <v>-</v>
      </c>
      <c r="L390" s="141" t="str">
        <f>IF(FN_MC!AM423="","*",FN_MC!AM423)</f>
        <v>-</v>
      </c>
      <c r="M390" s="141" t="str">
        <f>IF(FN_MC!AP423="","*",FN_MC!AP423)</f>
        <v>-</v>
      </c>
      <c r="N390" s="141" t="str">
        <f>IF(FN_MC!AM423="","*",FN_MC!AM423)</f>
        <v>-</v>
      </c>
      <c r="O390" s="174" t="str">
        <f>IF(FN_MC!BH423="","*",FN_MC!BH423)</f>
        <v>*</v>
      </c>
      <c r="P390" s="90"/>
      <c r="Q390" s="145" t="str">
        <f>IF($A$2=1,IF(FN_MC!BJ390="","*",FN_MC!BJ390),IF(FN_MC!BK390="","*",FN_MC!BK390))</f>
        <v>*</v>
      </c>
    </row>
    <row r="391" spans="1:17" hidden="1">
      <c r="A391" s="97" t="str">
        <f>IF(FN_MC!B424="","*",FN_MC!B424)</f>
        <v>*</v>
      </c>
      <c r="B391" s="98" t="str">
        <f>IF(FN_MC!X424="","*",FN_MC!X424)</f>
        <v>*</v>
      </c>
      <c r="C391" s="99" t="str">
        <f>IF(FN_MC!S424="","*",FN_MC!S424)</f>
        <v>-</v>
      </c>
      <c r="D391" s="99" t="str">
        <f>IF(FN_MC!T424="","*",FN_MC!T424)</f>
        <v>-</v>
      </c>
      <c r="E391" s="99" t="str">
        <f>IF(FN_MC!D424="","*",FN_MC!D424)</f>
        <v>*</v>
      </c>
      <c r="F391" s="99" t="str">
        <f>IF(FN_MC!H424="","*",FN_MC!H424)</f>
        <v>*</v>
      </c>
      <c r="G391" s="99" t="str">
        <f>IF(FN_MC!M424="","*",FN_MC!M424)</f>
        <v>-</v>
      </c>
      <c r="H391" s="154" t="str">
        <f>IF(FN_MC!K424="","*",FN_MC!K424)</f>
        <v>*</v>
      </c>
      <c r="I391" s="132" t="str">
        <f>IF(FN_MC!O424="","*",FN_MC!O424)</f>
        <v>*</v>
      </c>
      <c r="J391" s="132" t="str">
        <f>IF(FN_MC!P424="","*",FN_MC!P424)</f>
        <v>*</v>
      </c>
      <c r="K391" s="141" t="str">
        <f>IF(FN_MC!AK424="","*",FN_MC!AK424)</f>
        <v>-</v>
      </c>
      <c r="L391" s="141" t="str">
        <f>IF(FN_MC!AM424="","*",FN_MC!AM424)</f>
        <v>-</v>
      </c>
      <c r="M391" s="141" t="str">
        <f>IF(FN_MC!AP424="","*",FN_MC!AP424)</f>
        <v>-</v>
      </c>
      <c r="N391" s="141" t="str">
        <f>IF(FN_MC!AM424="","*",FN_MC!AM424)</f>
        <v>-</v>
      </c>
      <c r="O391" s="174" t="str">
        <f>IF(FN_MC!BH424="","*",FN_MC!BH424)</f>
        <v>*</v>
      </c>
      <c r="P391" s="90"/>
      <c r="Q391" s="145" t="str">
        <f>IF($A$2=1,IF(FN_MC!BJ391="","*",FN_MC!BJ391),IF(FN_MC!BK391="","*",FN_MC!BK391))</f>
        <v>*</v>
      </c>
    </row>
    <row r="392" spans="1:17" hidden="1">
      <c r="A392" s="97" t="str">
        <f>IF(FN_MC!B425="","*",FN_MC!B425)</f>
        <v>*</v>
      </c>
      <c r="B392" s="98" t="str">
        <f>IF(FN_MC!X425="","*",FN_MC!X425)</f>
        <v>*</v>
      </c>
      <c r="C392" s="99" t="str">
        <f>IF(FN_MC!S425="","*",FN_MC!S425)</f>
        <v>-</v>
      </c>
      <c r="D392" s="99" t="str">
        <f>IF(FN_MC!T425="","*",FN_MC!T425)</f>
        <v>-</v>
      </c>
      <c r="E392" s="99" t="str">
        <f>IF(FN_MC!D425="","*",FN_MC!D425)</f>
        <v>*</v>
      </c>
      <c r="F392" s="99" t="str">
        <f>IF(FN_MC!H425="","*",FN_MC!H425)</f>
        <v>*</v>
      </c>
      <c r="G392" s="99" t="str">
        <f>IF(FN_MC!M425="","*",FN_MC!M425)</f>
        <v>-</v>
      </c>
      <c r="H392" s="154" t="str">
        <f>IF(FN_MC!K425="","*",FN_MC!K425)</f>
        <v>*</v>
      </c>
      <c r="I392" s="132" t="str">
        <f>IF(FN_MC!O425="","*",FN_MC!O425)</f>
        <v>*</v>
      </c>
      <c r="J392" s="132" t="str">
        <f>IF(FN_MC!P425="","*",FN_MC!P425)</f>
        <v>*</v>
      </c>
      <c r="K392" s="141" t="str">
        <f>IF(FN_MC!AK425="","*",FN_MC!AK425)</f>
        <v>-</v>
      </c>
      <c r="L392" s="141" t="str">
        <f>IF(FN_MC!AM425="","*",FN_MC!AM425)</f>
        <v>-</v>
      </c>
      <c r="M392" s="141" t="str">
        <f>IF(FN_MC!AP425="","*",FN_MC!AP425)</f>
        <v>-</v>
      </c>
      <c r="N392" s="141" t="str">
        <f>IF(FN_MC!AM425="","*",FN_MC!AM425)</f>
        <v>-</v>
      </c>
      <c r="O392" s="174" t="str">
        <f>IF(FN_MC!BH425="","*",FN_MC!BH425)</f>
        <v>*</v>
      </c>
      <c r="P392" s="90"/>
      <c r="Q392" s="145" t="str">
        <f>IF($A$2=1,IF(FN_MC!BJ392="","*",FN_MC!BJ392),IF(FN_MC!BK392="","*",FN_MC!BK392))</f>
        <v>*</v>
      </c>
    </row>
    <row r="393" spans="1:17" hidden="1">
      <c r="A393" s="97" t="str">
        <f>IF(FN_MC!B426="","*",FN_MC!B426)</f>
        <v>*</v>
      </c>
      <c r="B393" s="98" t="str">
        <f>IF(FN_MC!X426="","*",FN_MC!X426)</f>
        <v>*</v>
      </c>
      <c r="C393" s="99" t="str">
        <f>IF(FN_MC!S426="","*",FN_MC!S426)</f>
        <v>-</v>
      </c>
      <c r="D393" s="99" t="str">
        <f>IF(FN_MC!T426="","*",FN_MC!T426)</f>
        <v>-</v>
      </c>
      <c r="E393" s="99" t="str">
        <f>IF(FN_MC!D426="","*",FN_MC!D426)</f>
        <v>*</v>
      </c>
      <c r="F393" s="99" t="str">
        <f>IF(FN_MC!H426="","*",FN_MC!H426)</f>
        <v>*</v>
      </c>
      <c r="G393" s="99" t="str">
        <f>IF(FN_MC!M426="","*",FN_MC!M426)</f>
        <v>-</v>
      </c>
      <c r="H393" s="154" t="str">
        <f>IF(FN_MC!K426="","*",FN_MC!K426)</f>
        <v>*</v>
      </c>
      <c r="I393" s="132" t="str">
        <f>IF(FN_MC!O426="","*",FN_MC!O426)</f>
        <v>*</v>
      </c>
      <c r="J393" s="132" t="str">
        <f>IF(FN_MC!P426="","*",FN_MC!P426)</f>
        <v>*</v>
      </c>
      <c r="K393" s="141" t="str">
        <f>IF(FN_MC!AK426="","*",FN_MC!AK426)</f>
        <v>-</v>
      </c>
      <c r="L393" s="141" t="str">
        <f>IF(FN_MC!AM426="","*",FN_MC!AM426)</f>
        <v>-</v>
      </c>
      <c r="M393" s="141" t="str">
        <f>IF(FN_MC!AP426="","*",FN_MC!AP426)</f>
        <v>-</v>
      </c>
      <c r="N393" s="141" t="str">
        <f>IF(FN_MC!AM426="","*",FN_MC!AM426)</f>
        <v>-</v>
      </c>
      <c r="O393" s="174" t="str">
        <f>IF(FN_MC!BH426="","*",FN_MC!BH426)</f>
        <v>*</v>
      </c>
      <c r="P393" s="90"/>
      <c r="Q393" s="145" t="str">
        <f>IF($A$2=1,IF(FN_MC!BJ393="","*",FN_MC!BJ393),IF(FN_MC!BK393="","*",FN_MC!BK393))</f>
        <v>*</v>
      </c>
    </row>
    <row r="394" spans="1:17" hidden="1">
      <c r="A394" s="97" t="str">
        <f>IF(FN_MC!B427="","*",FN_MC!B427)</f>
        <v>*</v>
      </c>
      <c r="B394" s="98" t="str">
        <f>IF(FN_MC!X427="","*",FN_MC!X427)</f>
        <v>*</v>
      </c>
      <c r="C394" s="99" t="str">
        <f>IF(FN_MC!S427="","*",FN_MC!S427)</f>
        <v>-</v>
      </c>
      <c r="D394" s="99" t="str">
        <f>IF(FN_MC!T427="","*",FN_MC!T427)</f>
        <v>-</v>
      </c>
      <c r="E394" s="99" t="str">
        <f>IF(FN_MC!D427="","*",FN_MC!D427)</f>
        <v>*</v>
      </c>
      <c r="F394" s="99" t="str">
        <f>IF(FN_MC!H427="","*",FN_MC!H427)</f>
        <v>*</v>
      </c>
      <c r="G394" s="99" t="str">
        <f>IF(FN_MC!M427="","*",FN_MC!M427)</f>
        <v>-</v>
      </c>
      <c r="H394" s="154" t="str">
        <f>IF(FN_MC!K427="","*",FN_MC!K427)</f>
        <v>*</v>
      </c>
      <c r="I394" s="132" t="str">
        <f>IF(FN_MC!O427="","*",FN_MC!O427)</f>
        <v>*</v>
      </c>
      <c r="J394" s="132" t="str">
        <f>IF(FN_MC!P427="","*",FN_MC!P427)</f>
        <v>*</v>
      </c>
      <c r="K394" s="141" t="str">
        <f>IF(FN_MC!AK427="","*",FN_MC!AK427)</f>
        <v>-</v>
      </c>
      <c r="L394" s="141" t="str">
        <f>IF(FN_MC!AM427="","*",FN_MC!AM427)</f>
        <v>-</v>
      </c>
      <c r="M394" s="141" t="str">
        <f>IF(FN_MC!AP427="","*",FN_MC!AP427)</f>
        <v>-</v>
      </c>
      <c r="N394" s="141" t="str">
        <f>IF(FN_MC!AM427="","*",FN_MC!AM427)</f>
        <v>-</v>
      </c>
      <c r="O394" s="174" t="str">
        <f>IF(FN_MC!BH427="","*",FN_MC!BH427)</f>
        <v>*</v>
      </c>
      <c r="P394" s="90"/>
      <c r="Q394" s="145" t="str">
        <f>IF($A$2=1,IF(FN_MC!BJ394="","*",FN_MC!BJ394),IF(FN_MC!BK394="","*",FN_MC!BK394))</f>
        <v>*</v>
      </c>
    </row>
    <row r="395" spans="1:17" hidden="1">
      <c r="A395" s="97" t="str">
        <f>IF(FN_MC!B428="","*",FN_MC!B428)</f>
        <v>*</v>
      </c>
      <c r="B395" s="98" t="str">
        <f>IF(FN_MC!X428="","*",FN_MC!X428)</f>
        <v>*</v>
      </c>
      <c r="C395" s="99" t="str">
        <f>IF(FN_MC!S428="","*",FN_MC!S428)</f>
        <v>-</v>
      </c>
      <c r="D395" s="99" t="str">
        <f>IF(FN_MC!T428="","*",FN_MC!T428)</f>
        <v>-</v>
      </c>
      <c r="E395" s="99" t="str">
        <f>IF(FN_MC!D428="","*",FN_MC!D428)</f>
        <v>*</v>
      </c>
      <c r="F395" s="99" t="str">
        <f>IF(FN_MC!H428="","*",FN_MC!H428)</f>
        <v>*</v>
      </c>
      <c r="G395" s="99" t="str">
        <f>IF(FN_MC!M428="","*",FN_MC!M428)</f>
        <v>-</v>
      </c>
      <c r="H395" s="154" t="str">
        <f>IF(FN_MC!K428="","*",FN_MC!K428)</f>
        <v>*</v>
      </c>
      <c r="I395" s="132" t="str">
        <f>IF(FN_MC!O428="","*",FN_MC!O428)</f>
        <v>*</v>
      </c>
      <c r="J395" s="132" t="str">
        <f>IF(FN_MC!P428="","*",FN_MC!P428)</f>
        <v>*</v>
      </c>
      <c r="K395" s="141" t="str">
        <f>IF(FN_MC!AK428="","*",FN_MC!AK428)</f>
        <v>-</v>
      </c>
      <c r="L395" s="141" t="str">
        <f>IF(FN_MC!AM428="","*",FN_MC!AM428)</f>
        <v>-</v>
      </c>
      <c r="M395" s="141" t="str">
        <f>IF(FN_MC!AP428="","*",FN_MC!AP428)</f>
        <v>-</v>
      </c>
      <c r="N395" s="141" t="str">
        <f>IF(FN_MC!AM428="","*",FN_MC!AM428)</f>
        <v>-</v>
      </c>
      <c r="O395" s="174" t="str">
        <f>IF(FN_MC!BH428="","*",FN_MC!BH428)</f>
        <v>*</v>
      </c>
      <c r="P395" s="90"/>
      <c r="Q395" s="145" t="str">
        <f>IF($A$2=1,IF(FN_MC!BJ395="","*",FN_MC!BJ395),IF(FN_MC!BK395="","*",FN_MC!BK395))</f>
        <v>*</v>
      </c>
    </row>
    <row r="396" spans="1:17" hidden="1">
      <c r="A396" s="97" t="str">
        <f>IF(FN_MC!B429="","*",FN_MC!B429)</f>
        <v>*</v>
      </c>
      <c r="B396" s="98" t="str">
        <f>IF(FN_MC!X429="","*",FN_MC!X429)</f>
        <v>*</v>
      </c>
      <c r="C396" s="99" t="str">
        <f>IF(FN_MC!S429="","*",FN_MC!S429)</f>
        <v>-</v>
      </c>
      <c r="D396" s="99" t="str">
        <f>IF(FN_MC!T429="","*",FN_MC!T429)</f>
        <v>-</v>
      </c>
      <c r="E396" s="99" t="str">
        <f>IF(FN_MC!D429="","*",FN_MC!D429)</f>
        <v>*</v>
      </c>
      <c r="F396" s="99" t="str">
        <f>IF(FN_MC!H429="","*",FN_MC!H429)</f>
        <v>*</v>
      </c>
      <c r="G396" s="99" t="str">
        <f>IF(FN_MC!M429="","*",FN_MC!M429)</f>
        <v>-</v>
      </c>
      <c r="H396" s="154" t="str">
        <f>IF(FN_MC!K429="","*",FN_MC!K429)</f>
        <v>*</v>
      </c>
      <c r="I396" s="132" t="str">
        <f>IF(FN_MC!O429="","*",FN_MC!O429)</f>
        <v>*</v>
      </c>
      <c r="J396" s="132" t="str">
        <f>IF(FN_MC!P429="","*",FN_MC!P429)</f>
        <v>*</v>
      </c>
      <c r="K396" s="141" t="str">
        <f>IF(FN_MC!AK429="","*",FN_MC!AK429)</f>
        <v>-</v>
      </c>
      <c r="L396" s="141" t="str">
        <f>IF(FN_MC!AM429="","*",FN_MC!AM429)</f>
        <v>-</v>
      </c>
      <c r="M396" s="141" t="str">
        <f>IF(FN_MC!AP429="","*",FN_MC!AP429)</f>
        <v>-</v>
      </c>
      <c r="N396" s="141" t="str">
        <f>IF(FN_MC!AM429="","*",FN_MC!AM429)</f>
        <v>-</v>
      </c>
      <c r="O396" s="174" t="str">
        <f>IF(FN_MC!BH429="","*",FN_MC!BH429)</f>
        <v>*</v>
      </c>
      <c r="P396" s="90"/>
      <c r="Q396" s="145" t="str">
        <f>IF($A$2=1,IF(FN_MC!BJ396="","*",FN_MC!BJ396),IF(FN_MC!BK396="","*",FN_MC!BK396))</f>
        <v>*</v>
      </c>
    </row>
    <row r="397" spans="1:17" hidden="1">
      <c r="A397" s="97" t="str">
        <f>IF(FN_MC!B430="","*",FN_MC!B430)</f>
        <v>*</v>
      </c>
      <c r="B397" s="98" t="str">
        <f>IF(FN_MC!X430="","*",FN_MC!X430)</f>
        <v>*</v>
      </c>
      <c r="C397" s="99" t="str">
        <f>IF(FN_MC!S430="","*",FN_MC!S430)</f>
        <v>-</v>
      </c>
      <c r="D397" s="99" t="str">
        <f>IF(FN_MC!T430="","*",FN_MC!T430)</f>
        <v>-</v>
      </c>
      <c r="E397" s="99" t="str">
        <f>IF(FN_MC!D430="","*",FN_MC!D430)</f>
        <v>*</v>
      </c>
      <c r="F397" s="99" t="str">
        <f>IF(FN_MC!H430="","*",FN_MC!H430)</f>
        <v>*</v>
      </c>
      <c r="G397" s="99" t="str">
        <f>IF(FN_MC!M430="","*",FN_MC!M430)</f>
        <v>-</v>
      </c>
      <c r="H397" s="154" t="str">
        <f>IF(FN_MC!K430="","*",FN_MC!K430)</f>
        <v>*</v>
      </c>
      <c r="I397" s="132" t="str">
        <f>IF(FN_MC!O430="","*",FN_MC!O430)</f>
        <v>*</v>
      </c>
      <c r="J397" s="132" t="str">
        <f>IF(FN_MC!P430="","*",FN_MC!P430)</f>
        <v>*</v>
      </c>
      <c r="K397" s="141" t="str">
        <f>IF(FN_MC!AK430="","*",FN_MC!AK430)</f>
        <v>-</v>
      </c>
      <c r="L397" s="141" t="str">
        <f>IF(FN_MC!AM430="","*",FN_MC!AM430)</f>
        <v>-</v>
      </c>
      <c r="M397" s="141" t="str">
        <f>IF(FN_MC!AP430="","*",FN_MC!AP430)</f>
        <v>-</v>
      </c>
      <c r="N397" s="141" t="str">
        <f>IF(FN_MC!AM430="","*",FN_MC!AM430)</f>
        <v>-</v>
      </c>
      <c r="O397" s="174" t="str">
        <f>IF(FN_MC!BH430="","*",FN_MC!BH430)</f>
        <v>*</v>
      </c>
      <c r="P397" s="90"/>
      <c r="Q397" s="145" t="str">
        <f>IF($A$2=1,IF(FN_MC!BJ397="","*",FN_MC!BJ397),IF(FN_MC!BK397="","*",FN_MC!BK397))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IF($A$2=1,IF(FN_MC!BJ398="","*",FN_MC!BJ398),IF(FN_MC!BK398="","*",FN_MC!BK398))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IF($A$2=1,IF(FN_MC!BJ399="","*",FN_MC!BJ399),IF(FN_MC!BK399="","*",FN_MC!BK399))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IF($A$2=1,IF(FN_MC!BJ400="","*",FN_MC!BJ400),IF(FN_MC!BK400="","*",FN_MC!BK400))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IF($A$2=1,IF(FN_MC!BJ401="","*",FN_MC!BJ401),IF(FN_MC!BK401="","*",FN_MC!BK401))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IF($A$2=1,IF(FN_MC!BJ402="","*",FN_MC!BJ402),IF(FN_MC!BK402="","*",FN_MC!BK402))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IF($A$2=1,IF(FN_MC!BJ403="","*",FN_MC!BJ403),IF(FN_MC!BK403="","*",FN_MC!BK403))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IF($A$2=1,IF(FN_MC!BJ404="","*",FN_MC!BJ404),IF(FN_MC!BK404="","*",FN_MC!BK404))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IF($A$2=1,IF(FN_MC!BJ405="","*",FN_MC!BJ405),IF(FN_MC!BK405="","*",FN_MC!BK405))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IF($A$2=1,IF(FN_MC!BJ406="","*",FN_MC!BJ406),IF(FN_MC!BK406="","*",FN_MC!BK406))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IF($A$2=1,IF(FN_MC!BJ407="","*",FN_MC!BJ407),IF(FN_MC!BK407="","*",FN_MC!BK407))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IF($A$2=1,IF(FN_MC!BJ408="","*",FN_MC!BJ408),IF(FN_MC!BK408="","*",FN_MC!BK408))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IF($A$2=1,IF(FN_MC!BJ409="","*",FN_MC!BJ409),IF(FN_MC!BK409="","*",FN_MC!BK409))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IF($A$2=1,IF(FN_MC!BJ410="","*",FN_MC!BJ410),IF(FN_MC!BK410="","*",FN_MC!BK410))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IF($A$2=1,IF(FN_MC!BJ411="","*",FN_MC!BJ411),IF(FN_MC!BK411="","*",FN_MC!BK411))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IF($A$2=1,IF(FN_MC!BJ412="","*",FN_MC!BJ412),IF(FN_MC!BK412="","*",FN_MC!BK412))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IF($A$2=1,IF(FN_MC!BJ413="","*",FN_MC!BJ413),IF(FN_MC!BK413="","*",FN_MC!BK413))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IF($A$2=1,IF(FN_MC!BJ414="","*",FN_MC!BJ414),IF(FN_MC!BK414="","*",FN_MC!BK414))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IF($A$2=1,IF(FN_MC!BJ415="","*",FN_MC!BJ415),IF(FN_MC!BK415="","*",FN_MC!BK415))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IF($A$2=1,IF(FN_MC!BJ416="","*",FN_MC!BJ416),IF(FN_MC!BK416="","*",FN_MC!BK416))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IF($A$2=1,IF(FN_MC!BJ417="","*",FN_MC!BJ417),IF(FN_MC!BK417="","*",FN_MC!BK417))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IF($A$2=1,IF(FN_MC!BJ418="","*",FN_MC!BJ418),IF(FN_MC!BK418="","*",FN_MC!BK418))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IF($A$2=1,IF(FN_MC!BJ419="","*",FN_MC!BJ419),IF(FN_MC!BK419="","*",FN_MC!BK419))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IF($A$2=1,IF(FN_MC!BJ420="","*",FN_MC!BJ420),IF(FN_MC!BK420="","*",FN_MC!BK420))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IF($A$2=1,IF(FN_MC!BJ421="","*",FN_MC!BJ421),IF(FN_MC!BK421="","*",FN_MC!BK421))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IF($A$2=1,IF(FN_MC!BJ422="","*",FN_MC!BJ422),IF(FN_MC!BK422="","*",FN_MC!BK422))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IF($A$2=1,IF(FN_MC!BJ423="","*",FN_MC!BJ423),IF(FN_MC!BK423="","*",FN_MC!BK423))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IF($A$2=1,IF(FN_MC!BJ424="","*",FN_MC!BJ424),IF(FN_MC!BK424="","*",FN_MC!BK424))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IF($A$2=1,IF(FN_MC!BJ425="","*",FN_MC!BJ425),IF(FN_MC!BK425="","*",FN_MC!BK425))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IF($A$2=1,IF(FN_MC!BJ426="","*",FN_MC!BJ426),IF(FN_MC!BK426="","*",FN_MC!BK426))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IF($A$2=1,IF(FN_MC!BJ427="","*",FN_MC!BJ427),IF(FN_MC!BK427="","*",FN_MC!BK427))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IF($A$2=1,IF(FN_MC!BJ428="","*",FN_MC!BJ428),IF(FN_MC!BK428="","*",FN_MC!BK428))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IF($A$2=1,IF(FN_MC!BJ429="","*",FN_MC!BJ429),IF(FN_MC!BK429="","*",FN_MC!BK429))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IF($A$2=1,IF(FN_MC!BJ430="","*",FN_MC!BJ430),IF(FN_MC!BK430="","*",FN_MC!BK430))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IF($A$2=1,IF(FN_MC!BJ431="","*",FN_MC!BJ431),IF(FN_MC!BK431="","*",FN_MC!BK431))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IF($A$2=1,IF(FN_MC!BJ432="","*",FN_MC!BJ432),IF(FN_MC!BK432="","*",FN_MC!BK432))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IF($A$2=1,IF(FN_MC!BJ433="","*",FN_MC!BJ433),IF(FN_MC!BK433="","*",FN_MC!BK433))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IF($A$2=1,IF(FN_MC!BJ434="","*",FN_MC!BJ434),IF(FN_MC!BK434="","*",FN_MC!BK434))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IF($A$2=1,IF(FN_MC!BJ435="","*",FN_MC!BJ435),IF(FN_MC!BK435="","*",FN_MC!BK435))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IF($A$2=1,IF(FN_MC!BJ436="","*",FN_MC!BJ436),IF(FN_MC!BK436="","*",FN_MC!BK436))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IF($A$2=1,IF(FN_MC!BJ437="","*",FN_MC!BJ437),IF(FN_MC!BK437="","*",FN_MC!BK437))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IF($A$2=1,IF(FN_MC!BJ438="","*",FN_MC!BJ438),IF(FN_MC!BK438="","*",FN_MC!BK438))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IF($A$2=1,IF(FN_MC!BJ439="","*",FN_MC!BJ439),IF(FN_MC!BK439="","*",FN_MC!BK439))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IF($A$2=1,IF(FN_MC!BJ440="","*",FN_MC!BJ440),IF(FN_MC!BK440="","*",FN_MC!BK440))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IF($A$2=1,IF(FN_MC!BJ441="","*",FN_MC!BJ441),IF(FN_MC!BK441="","*",FN_MC!BK441))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IF($A$2=1,IF(FN_MC!BJ442="","*",FN_MC!BJ442),IF(FN_MC!BK442="","*",FN_MC!BK442))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IF($A$2=1,IF(FN_MC!BJ443="","*",FN_MC!BJ443),IF(FN_MC!BK443="","*",FN_MC!BK443))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IF($A$2=1,IF(FN_MC!BJ444="","*",FN_MC!BJ444),IF(FN_MC!BK444="","*",FN_MC!BK444))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IF($A$2=1,IF(FN_MC!BJ445="","*",FN_MC!BJ445),IF(FN_MC!BK445="","*",FN_MC!BK445))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IF($A$2=1,IF(FN_MC!BJ446="","*",FN_MC!BJ446),IF(FN_MC!BK446="","*",FN_MC!BK446))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IF($A$2=1,IF(FN_MC!BJ447="","*",FN_MC!BJ447),IF(FN_MC!BK447="","*",FN_MC!BK447))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IF($A$2=1,IF(FN_MC!BJ448="","*",FN_MC!BJ448),IF(FN_MC!BK448="","*",FN_MC!BK448))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IF($A$2=1,IF(FN_MC!BJ449="","*",FN_MC!BJ449),IF(FN_MC!BK449="","*",FN_MC!BK449))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IF($A$2=1,IF(FN_MC!BJ450="","*",FN_MC!BJ450),IF(FN_MC!BK450="","*",FN_MC!BK450))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IF($A$2=1,IF(FN_MC!BJ451="","*",FN_MC!BJ451),IF(FN_MC!BK451="","*",FN_MC!BK451))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IF($A$2=1,IF(FN_MC!BJ452="","*",FN_MC!BJ452),IF(FN_MC!BK452="","*",FN_MC!BK452))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IF($A$2=1,IF(FN_MC!BJ453="","*",FN_MC!BJ453),IF(FN_MC!BK453="","*",FN_MC!BK453))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IF($A$2=1,IF(FN_MC!BJ454="","*",FN_MC!BJ454),IF(FN_MC!BK454="","*",FN_MC!BK454))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IF($A$2=1,IF(FN_MC!BJ455="","*",FN_MC!BJ455),IF(FN_MC!BK455="","*",FN_MC!BK455))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IF($A$2=1,IF(FN_MC!BJ456="","*",FN_MC!BJ456),IF(FN_MC!BK456="","*",FN_MC!BK456))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IF($A$2=1,IF(FN_MC!BJ457="","*",FN_MC!BJ457),IF(FN_MC!BK457="","*",FN_MC!BK457))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IF($A$2=1,IF(FN_MC!BJ458="","*",FN_MC!BJ458),IF(FN_MC!BK458="","*",FN_MC!BK458))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IF($A$2=1,IF(FN_MC!BJ459="","*",FN_MC!BJ459),IF(FN_MC!BK459="","*",FN_MC!BK459))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IF($A$2=1,IF(FN_MC!BJ460="","*",FN_MC!BJ460),IF(FN_MC!BK460="","*",FN_MC!BK460))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IF($A$2=1,IF(FN_MC!BJ461="","*",FN_MC!BJ461),IF(FN_MC!BK461="","*",FN_MC!BK461))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IF($A$2=1,IF(FN_MC!BJ462="","*",FN_MC!BJ462),IF(FN_MC!BK462="","*",FN_MC!BK462))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IF($A$2=1,IF(FN_MC!BJ463="","*",FN_MC!BJ463),IF(FN_MC!BK463="","*",FN_MC!BK463))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IF($A$2=1,IF(FN_MC!BJ464="","*",FN_MC!BJ464),IF(FN_MC!BK464="","*",FN_MC!BK464))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IF($A$2=1,IF(FN_MC!BJ465="","*",FN_MC!BJ465),IF(FN_MC!BK465="","*",FN_MC!BK465))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IF($A$2=1,IF(FN_MC!BJ466="","*",FN_MC!BJ466),IF(FN_MC!BK466="","*",FN_MC!BK466))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IF($A$2=1,IF(FN_MC!BJ467="","*",FN_MC!BJ467),IF(FN_MC!BK467="","*",FN_MC!BK467))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IF($A$2=1,IF(FN_MC!BJ468="","*",FN_MC!BJ468),IF(FN_MC!BK468="","*",FN_MC!BK468))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IF($A$2=1,IF(FN_MC!BJ469="","*",FN_MC!BJ469),IF(FN_MC!BK469="","*",FN_MC!BK469))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IF($A$2=1,IF(FN_MC!BJ470="","*",FN_MC!BJ470),IF(FN_MC!BK470="","*",FN_MC!BK470))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IF($A$2=1,IF(FN_MC!BJ471="","*",FN_MC!BJ471),IF(FN_MC!BK471="","*",FN_MC!BK471))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IF($A$2=1,IF(FN_MC!BJ472="","*",FN_MC!BJ472),IF(FN_MC!BK472="","*",FN_MC!BK472))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IF($A$2=1,IF(FN_MC!BJ473="","*",FN_MC!BJ473),IF(FN_MC!BK473="","*",FN_MC!BK473))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IF($A$2=1,IF(FN_MC!BJ474="","*",FN_MC!BJ474),IF(FN_MC!BK474="","*",FN_MC!BK474))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IF($A$2=1,IF(FN_MC!BJ475="","*",FN_MC!BJ475),IF(FN_MC!BK475="","*",FN_MC!BK475))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IF($A$2=1,IF(FN_MC!BJ476="","*",FN_MC!BJ476),IF(FN_MC!BK476="","*",FN_MC!BK476))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IF($A$2=1,IF(FN_MC!BJ477="","*",FN_MC!BJ477),IF(FN_MC!BK477="","*",FN_MC!BK477))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IF($A$2=1,IF(FN_MC!BJ478="","*",FN_MC!BJ478),IF(FN_MC!BK478="","*",FN_MC!BK478))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IF($A$2=1,IF(FN_MC!BJ479="","*",FN_MC!BJ479),IF(FN_MC!BK479="","*",FN_MC!BK479))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IF($A$2=1,IF(FN_MC!BJ480="","*",FN_MC!BJ480),IF(FN_MC!BK480="","*",FN_MC!BK480))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IF($A$2=1,IF(FN_MC!BJ481="","*",FN_MC!BJ481),IF(FN_MC!BK481="","*",FN_MC!BK481))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IF($A$2=1,IF(FN_MC!BJ482="","*",FN_MC!BJ482),IF(FN_MC!BK482="","*",FN_MC!BK482))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IF($A$2=1,IF(FN_MC!BJ483="","*",FN_MC!BJ483),IF(FN_MC!BK483="","*",FN_MC!BK483))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IF($A$2=1,IF(FN_MC!BJ484="","*",FN_MC!BJ484),IF(FN_MC!BK484="","*",FN_MC!BK484))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IF($A$2=1,IF(FN_MC!BJ485="","*",FN_MC!BJ485),IF(FN_MC!BK485="","*",FN_MC!BK485))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IF($A$2=1,IF(FN_MC!BJ486="","*",FN_MC!BJ486),IF(FN_MC!BK486="","*",FN_MC!BK486))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IF($A$2=1,IF(FN_MC!BJ487="","*",FN_MC!BJ487),IF(FN_MC!BK487="","*",FN_MC!BK487))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IF($A$2=1,IF(FN_MC!BJ488="","*",FN_MC!BJ488),IF(FN_MC!BK488="","*",FN_MC!BK488))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IF($A$2=1,IF(FN_MC!BJ489="","*",FN_MC!BJ489),IF(FN_MC!BK489="","*",FN_MC!BK489))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IF($A$2=1,IF(FN_MC!BJ490="","*",FN_MC!BJ490),IF(FN_MC!BK490="","*",FN_MC!BK490))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IF($A$2=1,IF(FN_MC!BJ491="","*",FN_MC!BJ491),IF(FN_MC!BK491="","*",FN_MC!BK491))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IF($A$2=1,IF(FN_MC!BJ492="","*",FN_MC!BJ492),IF(FN_MC!BK492="","*",FN_MC!BK492))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IF($A$2=1,IF(FN_MC!BJ493="","*",FN_MC!BJ493),IF(FN_MC!BK493="","*",FN_MC!BK493))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IF($A$2=1,IF(FN_MC!BJ494="","*",FN_MC!BJ494),IF(FN_MC!BK494="","*",FN_MC!BK494))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IF($A$2=1,IF(FN_MC!BJ495="","*",FN_MC!BJ495),IF(FN_MC!BK495="","*",FN_MC!BK495))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IF($A$2=1,IF(FN_MC!BJ496="","*",FN_MC!BJ496),IF(FN_MC!BK496="","*",FN_MC!BK496))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IF($A$2=1,IF(FN_MC!BJ497="","*",FN_MC!BJ497),IF(FN_MC!BK497="","*",FN_MC!BK497))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IF($A$2=1,IF(FN_MC!BJ498="","*",FN_MC!BJ498),IF(FN_MC!BK498="","*",FN_MC!BK498))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IF($A$2=1,IF(FN_MC!BJ499="","*",FN_MC!BJ499),IF(FN_MC!BK499="","*",FN_MC!BK499))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IF($A$2=1,IF(FN_MC!BJ500="","*",FN_MC!BJ500),IF(FN_MC!BK500="","*",FN_MC!BK500))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IF($A$2=1,IF(FN_MC!BJ501="","*",FN_MC!BJ501),IF(FN_MC!BK501="","*",FN_MC!BK501))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IF($A$2=1,IF(FN_MC!BJ502="","*",FN_MC!BJ502),IF(FN_MC!BK502="","*",FN_MC!BK502))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IF($A$2=1,IF(FN_MC!BJ503="","*",FN_MC!BJ503),IF(FN_MC!BK503="","*",FN_MC!BK503))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IF($A$2=1,IF(FN_MC!BJ504="","*",FN_MC!BJ504),IF(FN_MC!BK504="","*",FN_MC!BK504))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IF($A$2=1,IF(FN_MC!BJ505="","*",FN_MC!BJ505),IF(FN_MC!BK505="","*",FN_MC!BK505))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IF($A$2=1,IF(FN_MC!BJ506="","*",FN_MC!BJ506),IF(FN_MC!BK506="","*",FN_MC!BK506))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IF($A$2=1,IF(FN_MC!BJ507="","*",FN_MC!BJ507),IF(FN_MC!BK507="","*",FN_MC!BK507))</f>
        <v>*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IF($A$2=1,IF(FN_MC!BJ508="","*",FN_MC!BJ508),IF(FN_MC!BK508="","*",FN_MC!BK508))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IF($A$2=1,IF(FN_MC!BJ509="","*",FN_MC!BJ509),IF(FN_MC!BK509="","*",FN_MC!BK509))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IF($A$2=1,IF(FN_MC!BJ510="","*",FN_MC!BJ510),IF(FN_MC!BK510="","*",FN_MC!BK510))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IF($A$2=1,IF(FN_MC!BJ511="","*",FN_MC!BJ511),IF(FN_MC!BK511="","*",FN_MC!BK511))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IF($A$2=1,IF(FN_MC!BJ512="","*",FN_MC!BJ512),IF(FN_MC!BK512="","*",FN_MC!BK512))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IF($A$2=1,IF(FN_MC!BJ513="","*",FN_MC!BJ513),IF(FN_MC!BK513="","*",FN_MC!BK513))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IF($A$2=1,IF(FN_MC!BJ514="","*",FN_MC!BJ514),IF(FN_MC!BK514="","*",FN_MC!BK514))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IF($A$2=1,IF(FN_MC!BJ515="","*",FN_MC!BJ515),IF(FN_MC!BK515="","*",FN_MC!BK515))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IF($A$2=1,IF(FN_MC!BJ516="","*",FN_MC!BJ516),IF(FN_MC!BK516="","*",FN_MC!BK516))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IF($A$2=1,IF(FN_MC!BJ517="","*",FN_MC!BJ517),IF(FN_MC!BK517="","*",FN_MC!BK517))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IF($A$2=1,IF(FN_MC!BJ518="","*",FN_MC!BJ518),IF(FN_MC!BK518="","*",FN_MC!BK518))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IF($A$2=1,IF(FN_MC!BJ519="","*",FN_MC!BJ519),IF(FN_MC!BK519="","*",FN_MC!BK519))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IF($A$2=1,IF(FN_MC!BJ520="","*",FN_MC!BJ520),IF(FN_MC!BK520="","*",FN_MC!BK520))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IF($A$2=1,IF(FN_MC!BJ521="","*",FN_MC!BJ521),IF(FN_MC!BK521="","*",FN_MC!BK521))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IF($A$2=1,IF(FN_MC!BJ522="","*",FN_MC!BJ522),IF(FN_MC!BK522="","*",FN_MC!BK522))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IF($A$2=1,IF(FN_MC!BJ523="","*",FN_MC!BJ523),IF(FN_MC!BK523="","*",FN_MC!BK523))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IF($A$2=1,IF(FN_MC!BJ524="","*",FN_MC!BJ524),IF(FN_MC!BK524="","*",FN_MC!BK524))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IF($A$2=1,IF(FN_MC!BJ525="","*",FN_MC!BJ525),IF(FN_MC!BK525="","*",FN_MC!BK525))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IF($A$2=1,IF(FN_MC!BJ526="","*",FN_MC!BJ526),IF(FN_MC!BK526="","*",FN_MC!BK526))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IF($A$2=1,IF(FN_MC!BJ527="","*",FN_MC!BJ527),IF(FN_MC!BK527="","*",FN_MC!BK527))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IF($A$2=1,IF(FN_MC!BJ528="","*",FN_MC!BJ528),IF(FN_MC!BK528="","*",FN_MC!BK528))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IF($A$2=1,IF(FN_MC!BJ529="","*",FN_MC!BJ529),IF(FN_MC!BK529="","*",FN_MC!BK529))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IF($A$2=1,IF(FN_MC!BJ530="","*",FN_MC!BJ530),IF(FN_MC!BK530="","*",FN_MC!BK530))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IF($A$2=1,IF(FN_MC!BJ531="","*",FN_MC!BJ531),IF(FN_MC!BK531="","*",FN_MC!BK531))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IF($A$2=1,IF(FN_MC!BJ532="","*",FN_MC!BJ532),IF(FN_MC!BK532="","*",FN_MC!BK532))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IF($A$2=1,IF(FN_MC!BJ533="","*",FN_MC!BJ533),IF(FN_MC!BK533="","*",FN_MC!BK533))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IF($A$2=1,IF(FN_MC!BJ534="","*",FN_MC!BJ534),IF(FN_MC!BK534="","*",FN_MC!BK534))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IF($A$2=1,IF(FN_MC!BJ535="","*",FN_MC!BJ535),IF(FN_MC!BK535="","*",FN_MC!BK535))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IF($A$2=1,IF(FN_MC!BJ536="","*",FN_MC!BJ536),IF(FN_MC!BK536="","*",FN_MC!BK536))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IF($A$2=1,IF(FN_MC!BJ537="","*",FN_MC!BJ537),IF(FN_MC!BK537="","*",FN_MC!BK537))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IF($A$2=1,IF(FN_MC!BJ538="","*",FN_MC!BJ538),IF(FN_MC!BK538="","*",FN_MC!BK538))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IF($A$2=1,IF(FN_MC!BJ539="","*",FN_MC!BJ539),IF(FN_MC!BK539="","*",FN_MC!BK539))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IF($A$2=1,IF(FN_MC!BJ540="","*",FN_MC!BJ540),IF(FN_MC!BK540="","*",FN_MC!BK540))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IF($A$2=1,IF(FN_MC!BJ541="","*",FN_MC!BJ541),IF(FN_MC!BK541="","*",FN_MC!BK541))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IF($A$2=1,IF(FN_MC!BJ542="","*",FN_MC!BJ542),IF(FN_MC!BK542="","*",FN_MC!BK542))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IF($A$2=1,IF(FN_MC!BJ543="","*",FN_MC!BJ543),IF(FN_MC!BK543="","*",FN_MC!BK543))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IF($A$2=1,IF(FN_MC!BJ544="","*",FN_MC!BJ544),IF(FN_MC!BK544="","*",FN_MC!BK544))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IF($A$2=1,IF(FN_MC!BJ545="","*",FN_MC!BJ545),IF(FN_MC!BK545="","*",FN_MC!BK545))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IF($A$2=1,IF(FN_MC!BJ546="","*",FN_MC!BJ546),IF(FN_MC!BK546="","*",FN_MC!BK546))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IF($A$2=1,IF(FN_MC!BJ547="","*",FN_MC!BJ547),IF(FN_MC!BK547="","*",FN_MC!BK547))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IF($A$2=1,IF(FN_MC!BJ548="","*",FN_MC!BJ548),IF(FN_MC!BK548="","*",FN_MC!BK548))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IF($A$2=1,IF(FN_MC!BJ549="","*",FN_MC!BJ549),IF(FN_MC!BK549="","*",FN_MC!BK549))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IF($A$2=1,IF(FN_MC!BJ550="","*",FN_MC!BJ550),IF(FN_MC!BK550="","*",FN_MC!BK550))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IF($A$2=1,IF(FN_MC!BJ551="","*",FN_MC!BJ551),IF(FN_MC!BK551="","*",FN_MC!BK551))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IF($A$2=1,IF(FN_MC!BJ552="","*",FN_MC!BJ552),IF(FN_MC!BK552="","*",FN_MC!BK552))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IF($A$2=1,IF(FN_MC!BJ553="","*",FN_MC!BJ553),IF(FN_MC!BK553="","*",FN_MC!BK553))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IF($A$2=1,IF(FN_MC!BJ554="","*",FN_MC!BJ554),IF(FN_MC!BK554="","*",FN_MC!BK554))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IF($A$2=1,IF(FN_MC!BJ555="","*",FN_MC!BJ555),IF(FN_MC!BK555="","*",FN_MC!BK555))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IF($A$2=1,IF(FN_MC!BJ556="","*",FN_MC!BJ556),IF(FN_MC!BK556="","*",FN_MC!BK556))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IF($A$2=1,IF(FN_MC!BJ557="","*",FN_MC!BJ557),IF(FN_MC!BK557="","*",FN_MC!BK557))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IF($A$2=1,IF(FN_MC!BJ558="","*",FN_MC!BJ558),IF(FN_MC!BK558="","*",FN_MC!BK558))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IF($A$2=1,IF(FN_MC!BJ559="","*",FN_MC!BJ559),IF(FN_MC!BK559="","*",FN_MC!BK559))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IF($A$2=1,IF(FN_MC!BJ560="","*",FN_MC!BJ560),IF(FN_MC!BK560="","*",FN_MC!BK560))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IF($A$2=1,IF(FN_MC!BJ561="","*",FN_MC!BJ561),IF(FN_MC!BK561="","*",FN_MC!BK561))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IF($A$2=1,IF(FN_MC!BJ562="","*",FN_MC!BJ562),IF(FN_MC!BK562="","*",FN_MC!BK562))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IF($A$2=1,IF(FN_MC!BJ563="","*",FN_MC!BJ563),IF(FN_MC!BK563="","*",FN_MC!BK563))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IF($A$2=1,IF(FN_MC!BJ564="","*",FN_MC!BJ564),IF(FN_MC!BK564="","*",FN_MC!BK564))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IF($A$2=1,IF(FN_MC!BJ565="","*",FN_MC!BJ565),IF(FN_MC!BK565="","*",FN_MC!BK565))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IF($A$2=1,IF(FN_MC!BJ566="","*",FN_MC!BJ566),IF(FN_MC!BK566="","*",FN_MC!BK566))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IF($A$2=1,IF(FN_MC!BJ567="","*",FN_MC!BJ567),IF(FN_MC!BK567="","*",FN_MC!BK567))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IF($A$2=1,IF(FN_MC!BJ568="","*",FN_MC!BJ568),IF(FN_MC!BK568="","*",FN_MC!BK568))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IF($A$2=1,IF(FN_MC!BJ569="","*",FN_MC!BJ569),IF(FN_MC!BK569="","*",FN_MC!BK569))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IF($A$2=1,IF(FN_MC!BJ570="","*",FN_MC!BJ570),IF(FN_MC!BK570="","*",FN_MC!BK570))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IF($A$2=1,IF(FN_MC!BJ571="","*",FN_MC!BJ571),IF(FN_MC!BK571="","*",FN_MC!BK571))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IF($A$2=1,IF(FN_MC!BJ572="","*",FN_MC!BJ572),IF(FN_MC!BK572="","*",FN_MC!BK572))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IF($A$2=1,IF(FN_MC!BJ573="","*",FN_MC!BJ573),IF(FN_MC!BK573="","*",FN_MC!BK573))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IF($A$2=1,IF(FN_MC!BJ574="","*",FN_MC!BJ574),IF(FN_MC!BK574="","*",FN_MC!BK574))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IF($A$2=1,IF(FN_MC!BJ575="","*",FN_MC!BJ575),IF(FN_MC!BK575="","*",FN_MC!BK575))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IF($A$2=1,IF(FN_MC!BJ576="","*",FN_MC!BJ576),IF(FN_MC!BK576="","*",FN_MC!BK576))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IF($A$2=1,IF(FN_MC!BJ577="","*",FN_MC!BJ577),IF(FN_MC!BK577="","*",FN_MC!BK577))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IF($A$2=1,IF(FN_MC!BJ578="","*",FN_MC!BJ578),IF(FN_MC!BK578="","*",FN_MC!BK578))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IF($A$2=1,IF(FN_MC!BJ579="","*",FN_MC!BJ579),IF(FN_MC!BK579="","*",FN_MC!BK579))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IF($A$2=1,IF(FN_MC!BJ580="","*",FN_MC!BJ580),IF(FN_MC!BK580="","*",FN_MC!BK580))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IF($A$2=1,IF(FN_MC!BJ581="","*",FN_MC!BJ581),IF(FN_MC!BK581="","*",FN_MC!BK581))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IF($A$2=1,IF(FN_MC!BJ582="","*",FN_MC!BJ582),IF(FN_MC!BK582="","*",FN_MC!BK582))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IF($A$2=1,IF(FN_MC!BJ583="","*",FN_MC!BJ583),IF(FN_MC!BK583="","*",FN_MC!BK583))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IF($A$2=1,IF(FN_MC!BJ584="","*",FN_MC!BJ584),IF(FN_MC!BK584="","*",FN_MC!BK584))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IF($A$2=1,IF(FN_MC!BJ585="","*",FN_MC!BJ585),IF(FN_MC!BK585="","*",FN_MC!BK585))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IF($A$2=1,IF(FN_MC!BJ586="","*",FN_MC!BJ586),IF(FN_MC!BK586="","*",FN_MC!BK586))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IF($A$2=1,IF(FN_MC!BJ587="","*",FN_MC!BJ587),IF(FN_MC!BK587="","*",FN_MC!BK587))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IF($A$2=1,IF(FN_MC!BJ588="","*",FN_MC!BJ588),IF(FN_MC!BK588="","*",FN_MC!BK588))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IF($A$2=1,IF(FN_MC!BJ589="","*",FN_MC!BJ589),IF(FN_MC!BK589="","*",FN_MC!BK589))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IF($A$2=1,IF(FN_MC!BJ590="","*",FN_MC!BJ590),IF(FN_MC!BK590="","*",FN_MC!BK590))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IF($A$2=1,IF(FN_MC!BJ591="","*",FN_MC!BJ591),IF(FN_MC!BK591="","*",FN_MC!BK591))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IF($A$2=1,IF(FN_MC!BJ592="","*",FN_MC!BJ592),IF(FN_MC!BK592="","*",FN_MC!BK592))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IF($A$2=1,IF(FN_MC!BJ593="","*",FN_MC!BJ593),IF(FN_MC!BK593="","*",FN_MC!BK593))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IF($A$2=1,IF(FN_MC!BJ594="","*",FN_MC!BJ594),IF(FN_MC!BK594="","*",FN_MC!BK594))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IF($A$2=1,IF(FN_MC!BJ595="","*",FN_MC!BJ595),IF(FN_MC!BK595="","*",FN_MC!BK595))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IF($A$2=1,IF(FN_MC!BJ596="","*",FN_MC!BJ596),IF(FN_MC!BK596="","*",FN_MC!BK596))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IF($A$2=1,IF(FN_MC!BJ597="","*",FN_MC!BJ597),IF(FN_MC!BK597="","*",FN_MC!BK597))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IF($A$2=1,IF(FN_MC!BJ598="","*",FN_MC!BJ598),IF(FN_MC!BK598="","*",FN_MC!BK598))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IF($A$2=1,IF(FN_MC!BJ599="","*",FN_MC!BJ599),IF(FN_MC!BK599="","*",FN_MC!BK599))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IF($A$2=1,IF(FN_MC!BJ600="","*",FN_MC!BJ600),IF(FN_MC!BK600="","*",FN_MC!BK600))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IF($A$2=1,IF(FN_MC!BJ601="","*",FN_MC!BJ601),IF(FN_MC!BK601="","*",FN_MC!BK601))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IF($A$2=1,IF(FN_MC!BJ602="","*",FN_MC!BJ602),IF(FN_MC!BK602="","*",FN_MC!BK602))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IF($A$2=1,IF(FN_MC!BJ603="","*",FN_MC!BJ603),IF(FN_MC!BK603="","*",FN_MC!BK603))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IF($A$2=1,IF(FN_MC!BJ604="","*",FN_MC!BJ604),IF(FN_MC!BK604="","*",FN_MC!BK604))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IF($A$2=1,IF(FN_MC!BJ605="","*",FN_MC!BJ605),IF(FN_MC!BK605="","*",FN_MC!BK605))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IF($A$2=1,IF(FN_MC!BJ606="","*",FN_MC!BJ606),IF(FN_MC!BK606="","*",FN_MC!BK606))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IF($A$2=1,IF(FN_MC!BJ607="","*",FN_MC!BJ607),IF(FN_MC!BK607="","*",FN_MC!BK607))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IF($A$2=1,IF(FN_MC!BJ608="","*",FN_MC!BJ608),IF(FN_MC!BK608="","*",FN_MC!BK608))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IF($A$2=1,IF(FN_MC!BJ609="","*",FN_MC!BJ609),IF(FN_MC!BK609="","*",FN_MC!BK609))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IF($A$2=1,IF(FN_MC!BJ610="","*",FN_MC!BJ610),IF(FN_MC!BK610="","*",FN_MC!BK610))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IF($A$2=1,IF(FN_MC!BJ611="","*",FN_MC!BJ611),IF(FN_MC!BK611="","*",FN_MC!BK611))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IF($A$2=1,IF(FN_MC!BJ612="","*",FN_MC!BJ612),IF(FN_MC!BK612="","*",FN_MC!BK612))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IF($A$2=1,IF(FN_MC!BJ613="","*",FN_MC!BJ613),IF(FN_MC!BK613="","*",FN_MC!BK613))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IF($A$2=1,IF(FN_MC!BJ614="","*",FN_MC!BJ614),IF(FN_MC!BK614="","*",FN_MC!BK614))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IF($A$2=1,IF(FN_MC!BJ615="","*",FN_MC!BJ615),IF(FN_MC!BK615="","*",FN_MC!BK615))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IF($A$2=1,IF(FN_MC!BJ616="","*",FN_MC!BJ616),IF(FN_MC!BK616="","*",FN_MC!BK616))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IF($A$2=1,IF(FN_MC!BJ617="","*",FN_MC!BJ617),IF(FN_MC!BK617="","*",FN_MC!BK617))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IF($A$2=1,IF(FN_MC!BJ618="","*",FN_MC!BJ618),IF(FN_MC!BK618="","*",FN_MC!BK618))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IF($A$2=1,IF(FN_MC!BJ619="","*",FN_MC!BJ619),IF(FN_MC!BK619="","*",FN_MC!BK619))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IF($A$2=1,IF(FN_MC!BJ620="","*",FN_MC!BJ620),IF(FN_MC!BK620="","*",FN_MC!BK620))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IF($A$2=1,IF(FN_MC!BJ621="","*",FN_MC!BJ621),IF(FN_MC!BK621="","*",FN_MC!BK621))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IF($A$2=1,IF(FN_MC!BJ622="","*",FN_MC!BJ622),IF(FN_MC!BK622="","*",FN_MC!BK622))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IF($A$2=1,IF(FN_MC!BJ623="","*",FN_MC!BJ623),IF(FN_MC!BK623="","*",FN_MC!BK623))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IF($A$2=1,IF(FN_MC!BJ624="","*",FN_MC!BJ624),IF(FN_MC!BK624="","*",FN_MC!BK624))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IF($A$2=1,IF(FN_MC!BJ625="","*",FN_MC!BJ625),IF(FN_MC!BK625="","*",FN_MC!BK625))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IF($A$2=1,IF(FN_MC!BJ626="","*",FN_MC!BJ626),IF(FN_MC!BK626="","*",FN_MC!BK626))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IF($A$2=1,IF(FN_MC!BJ627="","*",FN_MC!BJ627),IF(FN_MC!BK627="","*",FN_MC!BK627))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IF($A$2=1,IF(FN_MC!BJ628="","*",FN_MC!BJ628),IF(FN_MC!BK628="","*",FN_MC!BK628))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IF($A$2=1,IF(FN_MC!BJ629="","*",FN_MC!BJ629),IF(FN_MC!BK629="","*",FN_MC!BK629))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IF($A$2=1,IF(FN_MC!BJ630="","*",FN_MC!BJ630),IF(FN_MC!BK630="","*",FN_MC!BK630))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IF($A$2=1,IF(FN_MC!BJ631="","*",FN_MC!BJ631),IF(FN_MC!BK631="","*",FN_MC!BK631))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IF($A$2=1,IF(FN_MC!BJ632="","*",FN_MC!BJ632),IF(FN_MC!BK632="","*",FN_MC!BK632))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IF($A$2=1,IF(FN_MC!BJ633="","*",FN_MC!BJ633),IF(FN_MC!BK633="","*",FN_MC!BK633))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IF($A$2=1,IF(FN_MC!BJ634="","*",FN_MC!BJ634),IF(FN_MC!BK634="","*",FN_MC!BK634))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IF($A$2=1,IF(FN_MC!BJ635="","*",FN_MC!BJ635),IF(FN_MC!BK635="","*",FN_MC!BK635))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IF($A$2=1,IF(FN_MC!BJ636="","*",FN_MC!BJ636),IF(FN_MC!BK636="","*",FN_MC!BK636))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IF($A$2=1,IF(FN_MC!BJ637="","*",FN_MC!BJ637),IF(FN_MC!BK637="","*",FN_MC!BK637))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IF($A$2=1,IF(FN_MC!BJ638="","*",FN_MC!BJ638),IF(FN_MC!BK638="","*",FN_MC!BK638))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IF($A$2=1,IF(FN_MC!BJ639="","*",FN_MC!BJ639),IF(FN_MC!BK639="","*",FN_MC!BK639))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IF($A$2=1,IF(FN_MC!BJ640="","*",FN_MC!BJ640),IF(FN_MC!BK640="","*",FN_MC!BK640))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IF($A$2=1,IF(FN_MC!BJ641="","*",FN_MC!BJ641),IF(FN_MC!BK641="","*",FN_MC!BK641))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IF($A$2=1,IF(FN_MC!BJ642="","*",FN_MC!BJ642),IF(FN_MC!BK642="","*",FN_MC!BK642))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IF($A$2=1,IF(FN_MC!BJ643="","*",FN_MC!BJ643),IF(FN_MC!BK643="","*",FN_MC!BK643))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IF($A$2=1,IF(FN_MC!BJ644="","*",FN_MC!BJ644),IF(FN_MC!BK644="","*",FN_MC!BK644))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IF($A$2=1,IF(FN_MC!BJ645="","*",FN_MC!BJ645),IF(FN_MC!BK645="","*",FN_MC!BK645))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IF($A$2=1,IF(FN_MC!BJ646="","*",FN_MC!BJ646),IF(FN_MC!BK646="","*",FN_MC!BK646))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IF($A$2=1,IF(FN_MC!BJ647="","*",FN_MC!BJ647),IF(FN_MC!BK647="","*",FN_MC!BK647))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IF($A$2=1,IF(FN_MC!BJ648="","*",FN_MC!BJ648),IF(FN_MC!BK648="","*",FN_MC!BK648))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IF($A$2=1,IF(FN_MC!BJ649="","*",FN_MC!BJ649),IF(FN_MC!BK649="","*",FN_MC!BK649))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IF($A$2=1,IF(FN_MC!BJ650="","*",FN_MC!BJ650),IF(FN_MC!BK650="","*",FN_MC!BK650))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IF($A$2=1,IF(FN_MC!BJ651="","*",FN_MC!BJ651),IF(FN_MC!BK651="","*",FN_MC!BK651))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IF($A$2=1,IF(FN_MC!BJ652="","*",FN_MC!BJ652),IF(FN_MC!BK652="","*",FN_MC!BK652))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IF($A$2=1,IF(FN_MC!BJ653="","*",FN_MC!BJ653),IF(FN_MC!BK653="","*",FN_MC!BK653))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IF($A$2=1,IF(FN_MC!BJ654="","*",FN_MC!BJ654),IF(FN_MC!BK654="","*",FN_MC!BK654))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IF($A$2=1,IF(FN_MC!BJ655="","*",FN_MC!BJ655),IF(FN_MC!BK655="","*",FN_MC!BK655))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IF($A$2=1,IF(FN_MC!BJ656="","*",FN_MC!BJ656),IF(FN_MC!BK656="","*",FN_MC!BK656))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IF($A$2=1,IF(FN_MC!BJ657="","*",FN_MC!BJ657),IF(FN_MC!BK657="","*",FN_MC!BK657))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IF($A$2=1,IF(FN_MC!BJ658="","*",FN_MC!BJ658),IF(FN_MC!BK658="","*",FN_MC!BK658))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IF($A$2=1,IF(FN_MC!BJ659="","*",FN_MC!BJ659),IF(FN_MC!BK659="","*",FN_MC!BK659))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IF($A$2=1,IF(FN_MC!BJ660="","*",FN_MC!BJ660),IF(FN_MC!BK660="","*",FN_MC!BK660))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IF($A$2=1,IF(FN_MC!BJ661="","*",FN_MC!BJ661),IF(FN_MC!BK661="","*",FN_MC!BK661))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IF($A$2=1,IF(FN_MC!BJ662="","*",FN_MC!BJ662),IF(FN_MC!BK662="","*",FN_MC!BK662))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IF($A$2=1,IF(FN_MC!BJ663="","*",FN_MC!BJ663),IF(FN_MC!BK663="","*",FN_MC!BK663))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IF($A$2=1,IF(FN_MC!BJ664="","*",FN_MC!BJ664),IF(FN_MC!BK664="","*",FN_MC!BK664))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IF($A$2=1,IF(FN_MC!BJ665="","*",FN_MC!BJ665),IF(FN_MC!BK665="","*",FN_MC!BK665))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IF($A$2=1,IF(FN_MC!BJ666="","*",FN_MC!BJ666),IF(FN_MC!BK666="","*",FN_MC!BK666))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IF($A$2=1,IF(FN_MC!BJ667="","*",FN_MC!BJ667),IF(FN_MC!BK667="","*",FN_MC!BK667))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IF($A$2=1,IF(FN_MC!BJ668="","*",FN_MC!BJ668),IF(FN_MC!BK668="","*",FN_MC!BK668))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IF($A$2=1,IF(FN_MC!BJ669="","*",FN_MC!BJ669),IF(FN_MC!BK669="","*",FN_MC!BK669))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IF($A$2=1,IF(FN_MC!BJ670="","*",FN_MC!BJ670),IF(FN_MC!BK670="","*",FN_MC!BK670))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IF($A$2=1,IF(FN_MC!BJ671="","*",FN_MC!BJ671),IF(FN_MC!BK671="","*",FN_MC!BK671))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IF($A$2=1,IF(FN_MC!BJ672="","*",FN_MC!BJ672),IF(FN_MC!BK672="","*",FN_MC!BK672))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IF($A$2=1,IF(FN_MC!BJ673="","*",FN_MC!BJ673),IF(FN_MC!BK673="","*",FN_MC!BK673))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IF($A$2=1,IF(FN_MC!BJ674="","*",FN_MC!BJ674),IF(FN_MC!BK674="","*",FN_MC!BK674))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IF($A$2=1,IF(FN_MC!BJ675="","*",FN_MC!BJ675),IF(FN_MC!BK675="","*",FN_MC!BK675))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IF($A$2=1,IF(FN_MC!BJ676="","*",FN_MC!BJ676),IF(FN_MC!BK676="","*",FN_MC!BK676))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IF($A$2=1,IF(FN_MC!BJ677="","*",FN_MC!BJ677),IF(FN_MC!BK677="","*",FN_MC!BK677))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IF($A$2=1,IF(FN_MC!BJ678="","*",FN_MC!BJ678),IF(FN_MC!BK678="","*",FN_MC!BK678))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IF($A$2=1,IF(FN_MC!BJ679="","*",FN_MC!BJ679),IF(FN_MC!BK679="","*",FN_MC!BK679))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IF($A$2=1,IF(FN_MC!BJ680="","*",FN_MC!BJ680),IF(FN_MC!BK680="","*",FN_MC!BK680))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IF($A$2=1,IF(FN_MC!BJ681="","*",FN_MC!BJ681),IF(FN_MC!BK681="","*",FN_MC!BK681))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IF($A$2=1,IF(FN_MC!BJ682="","*",FN_MC!BJ682),IF(FN_MC!BK682="","*",FN_MC!BK682))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IF($A$2=1,IF(FN_MC!BJ683="","*",FN_MC!BJ683),IF(FN_MC!BK683="","*",FN_MC!BK683))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IF($A$2=1,IF(FN_MC!BJ684="","*",FN_MC!BJ684),IF(FN_MC!BK684="","*",FN_MC!BK684))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IF($A$2=1,IF(FN_MC!BJ685="","*",FN_MC!BJ685),IF(FN_MC!BK685="","*",FN_MC!BK685))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IF($A$2=1,IF(FN_MC!BJ686="","*",FN_MC!BJ686),IF(FN_MC!BK686="","*",FN_MC!BK686))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IF($A$2=1,IF(FN_MC!BJ687="","*",FN_MC!BJ687),IF(FN_MC!BK687="","*",FN_MC!BK687))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IF($A$2=1,IF(FN_MC!BJ688="","*",FN_MC!BJ688),IF(FN_MC!BK688="","*",FN_MC!BK688))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IF($A$2=1,IF(FN_MC!BJ689="","*",FN_MC!BJ689),IF(FN_MC!BK689="","*",FN_MC!BK689))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IF($A$2=1,IF(FN_MC!BJ690="","*",FN_MC!BJ690),IF(FN_MC!BK690="","*",FN_MC!BK690))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IF($A$2=1,IF(FN_MC!BJ691="","*",FN_MC!BJ691),IF(FN_MC!BK691="","*",FN_MC!BK691))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IF($A$2=1,IF(FN_MC!BJ692="","*",FN_MC!BJ692),IF(FN_MC!BK692="","*",FN_MC!BK692))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IF($A$2=1,IF(FN_MC!BJ693="","*",FN_MC!BJ693),IF(FN_MC!BK693="","*",FN_MC!BK693))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IF($A$2=1,IF(FN_MC!BJ694="","*",FN_MC!BJ694),IF(FN_MC!BK694="","*",FN_MC!BK694))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IF($A$2=1,IF(FN_MC!BJ695="","*",FN_MC!BJ695),IF(FN_MC!BK695="","*",FN_MC!BK695))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IF($A$2=1,IF(FN_MC!BJ696="","*",FN_MC!BJ696),IF(FN_MC!BK696="","*",FN_MC!BK696))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IF($A$2=1,IF(FN_MC!BJ697="","*",FN_MC!BJ697),IF(FN_MC!BK697="","*",FN_MC!BK697))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IF($A$2=1,IF(FN_MC!BJ698="","*",FN_MC!BJ698),IF(FN_MC!BK698="","*",FN_MC!BK698))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IF($A$2=1,IF(FN_MC!BJ699="","*",FN_MC!BJ699),IF(FN_MC!BK699="","*",FN_MC!BK699))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IF($A$2=1,IF(FN_MC!BJ700="","*",FN_MC!BJ700),IF(FN_MC!BK700="","*",FN_MC!BK700))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IF($A$2=1,IF(FN_MC!BJ701="","*",FN_MC!BJ701),IF(FN_MC!BK701="","*",FN_MC!BK701))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IF($A$2=1,IF(FN_MC!BJ702="","*",FN_MC!BJ702),IF(FN_MC!BK702="","*",FN_MC!BK702))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IF($A$2=1,IF(FN_MC!BJ703="","*",FN_MC!BJ703),IF(FN_MC!BK703="","*",FN_MC!BK703))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IF($A$2=1,IF(FN_MC!BJ704="","*",FN_MC!BJ704),IF(FN_MC!BK704="","*",FN_MC!BK704))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IF($A$2=1,IF(FN_MC!BJ705="","*",FN_MC!BJ705),IF(FN_MC!BK705="","*",FN_MC!BK705))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IF($A$2=1,IF(FN_MC!BJ706="","*",FN_MC!BJ706),IF(FN_MC!BK706="","*",FN_MC!BK706))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IF($A$2=1,IF(FN_MC!BJ707="","*",FN_MC!BJ707),IF(FN_MC!BK707="","*",FN_MC!BK707))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IF($A$2=1,IF(FN_MC!BJ708="","*",FN_MC!BJ708),IF(FN_MC!BK708="","*",FN_MC!BK708))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IF($A$2=1,IF(FN_MC!BJ709="","*",FN_MC!BJ709),IF(FN_MC!BK709="","*",FN_MC!BK709))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IF($A$2=1,IF(FN_MC!BJ710="","*",FN_MC!BJ710),IF(FN_MC!BK710="","*",FN_MC!BK710))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IF($A$2=1,IF(FN_MC!BJ711="","*",FN_MC!BJ711),IF(FN_MC!BK711="","*",FN_MC!BK711))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IF($A$2=1,IF(FN_MC!BJ712="","*",FN_MC!BJ712),IF(FN_MC!BK712="","*",FN_MC!BK712))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IF($A$2=1,IF(FN_MC!BJ713="","*",FN_MC!BJ713),IF(FN_MC!BK713="","*",FN_MC!BK713))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IF($A$2=1,IF(FN_MC!BJ714="","*",FN_MC!BJ714),IF(FN_MC!BK714="","*",FN_MC!BK714))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IF($A$2=1,IF(FN_MC!BJ715="","*",FN_MC!BJ715),IF(FN_MC!BK715="","*",FN_MC!BK715))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IF($A$2=1,IF(FN_MC!BJ716="","*",FN_MC!BJ716),IF(FN_MC!BK716="","*",FN_MC!BK716))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IF($A$2=1,IF(FN_MC!BJ717="","*",FN_MC!BJ717),IF(FN_MC!BK717="","*",FN_MC!BK717))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IF($A$2=1,IF(FN_MC!BJ718="","*",FN_MC!BJ718),IF(FN_MC!BK718="","*",FN_MC!BK718))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IF($A$2=1,IF(FN_MC!BJ719="","*",FN_MC!BJ719),IF(FN_MC!BK719="","*",FN_MC!BK719))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IF($A$2=1,IF(FN_MC!BJ720="","*",FN_MC!BJ720),IF(FN_MC!BK720="","*",FN_MC!BK720))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IF($A$2=1,IF(FN_MC!BJ721="","*",FN_MC!BJ721),IF(FN_MC!BK721="","*",FN_MC!BK721))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IF($A$2=1,IF(FN_MC!BJ722="","*",FN_MC!BJ722),IF(FN_MC!BK722="","*",FN_MC!BK722))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IF($A$2=1,IF(FN_MC!BJ723="","*",FN_MC!BJ723),IF(FN_MC!BK723="","*",FN_MC!BK723))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IF($A$2=1,IF(FN_MC!BJ724="","*",FN_MC!BJ724),IF(FN_MC!BK724="","*",FN_MC!BK724))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IF($A$2=1,IF(FN_MC!BJ725="","*",FN_MC!BJ725),IF(FN_MC!BK725="","*",FN_MC!BK725))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IF($A$2=1,IF(FN_MC!BJ726="","*",FN_MC!BJ726),IF(FN_MC!BK726="","*",FN_MC!BK726))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IF($A$2=1,IF(FN_MC!BJ727="","*",FN_MC!BJ727),IF(FN_MC!BK727="","*",FN_MC!BK727))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IF($A$2=1,IF(FN_MC!BJ728="","*",FN_MC!BJ728),IF(FN_MC!BK728="","*",FN_MC!BK728))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IF($A$2=1,IF(FN_MC!BJ729="","*",FN_MC!BJ729),IF(FN_MC!BK729="","*",FN_MC!BK729))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IF($A$2=1,IF(FN_MC!BJ730="","*",FN_MC!BJ730),IF(FN_MC!BK730="","*",FN_MC!BK730))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IF($A$2=1,IF(FN_MC!BJ731="","*",FN_MC!BJ731),IF(FN_MC!BK731="","*",FN_MC!BK731))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IF($A$2=1,IF(FN_MC!BJ732="","*",FN_MC!BJ732),IF(FN_MC!BK732="","*",FN_MC!BK732))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IF($A$2=1,IF(FN_MC!BJ733="","*",FN_MC!BJ733),IF(FN_MC!BK733="","*",FN_MC!BK733))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IF($A$2=1,IF(FN_MC!BJ734="","*",FN_MC!BJ734),IF(FN_MC!BK734="","*",FN_MC!BK734))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IF($A$2=1,IF(FN_MC!BJ735="","*",FN_MC!BJ735),IF(FN_MC!BK735="","*",FN_MC!BK735))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IF($A$2=1,IF(FN_MC!BJ736="","*",FN_MC!BJ736),IF(FN_MC!BK736="","*",FN_MC!BK736))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IF($A$2=1,IF(FN_MC!BJ737="","*",FN_MC!BJ737),IF(FN_MC!BK737="","*",FN_MC!BK737))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IF($A$2=1,IF(FN_MC!BJ738="","*",FN_MC!BJ738),IF(FN_MC!BK738="","*",FN_MC!BK738))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IF($A$2=1,IF(FN_MC!BJ739="","*",FN_MC!BJ739),IF(FN_MC!BK739="","*",FN_MC!BK739))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IF($A$2=1,IF(FN_MC!BJ740="","*",FN_MC!BJ740),IF(FN_MC!BK740="","*",FN_MC!BK740))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IF($A$2=1,IF(FN_MC!BJ741="","*",FN_MC!BJ741),IF(FN_MC!BK741="","*",FN_MC!BK741))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IF($A$2=1,IF(FN_MC!BJ742="","*",FN_MC!BJ742),IF(FN_MC!BK742="","*",FN_MC!BK742))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IF($A$2=1,IF(FN_MC!BJ743="","*",FN_MC!BJ743),IF(FN_MC!BK743="","*",FN_MC!BK743))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IF($A$2=1,IF(FN_MC!BJ744="","*",FN_MC!BJ744),IF(FN_MC!BK744="","*",FN_MC!BK744))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IF($A$2=1,IF(FN_MC!BJ745="","*",FN_MC!BJ745),IF(FN_MC!BK745="","*",FN_MC!BK745))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IF($A$2=1,IF(FN_MC!BJ746="","*",FN_MC!BJ746),IF(FN_MC!BK746="","*",FN_MC!BK746))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IF($A$2=1,IF(FN_MC!BJ747="","*",FN_MC!BJ747),IF(FN_MC!BK747="","*",FN_MC!BK747))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IF($A$2=1,IF(FN_MC!BJ748="","*",FN_MC!BJ748),IF(FN_MC!BK748="","*",FN_MC!BK748))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IF($A$2=1,IF(FN_MC!BJ749="","*",FN_MC!BJ749),IF(FN_MC!BK749="","*",FN_MC!BK749))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IF($A$2=1,IF(FN_MC!BJ750="","*",FN_MC!BJ750),IF(FN_MC!BK750="","*",FN_MC!BK750))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IF($A$2=1,IF(FN_MC!BJ751="","*",FN_MC!BJ751),IF(FN_MC!BK751="","*",FN_MC!BK751))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IF($A$2=1,IF(FN_MC!BJ752="","*",FN_MC!BJ752),IF(FN_MC!BK752="","*",FN_MC!BK752))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IF($A$2=1,IF(FN_MC!BJ753="","*",FN_MC!BJ753),IF(FN_MC!BK753="","*",FN_MC!BK753))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IF($A$2=1,IF(FN_MC!BJ754="","*",FN_MC!BJ754),IF(FN_MC!BK754="","*",FN_MC!BK754))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IF($A$2=1,IF(FN_MC!BJ755="","*",FN_MC!BJ755),IF(FN_MC!BK755="","*",FN_MC!BK755))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IF($A$2=1,IF(FN_MC!BJ756="","*",FN_MC!BJ756),IF(FN_MC!BK756="","*",FN_MC!BK756))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IF($A$2=1,IF(FN_MC!BJ757="","*",FN_MC!BJ757),IF(FN_MC!BK757="","*",FN_MC!BK757))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IF($A$2=1,IF(FN_MC!BJ758="","*",FN_MC!BJ758),IF(FN_MC!BK758="","*",FN_MC!BK758))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IF($A$2=1,IF(FN_MC!BJ759="","*",FN_MC!BJ759),IF(FN_MC!BK759="","*",FN_MC!BK759))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IF($A$2=1,IF(FN_MC!BJ760="","*",FN_MC!BJ760),IF(FN_MC!BK760="","*",FN_MC!BK760))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IF($A$2=1,IF(FN_MC!BJ761="","*",FN_MC!BJ761),IF(FN_MC!BK761="","*",FN_MC!BK761))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IF($A$2=1,IF(FN_MC!BJ762="","*",FN_MC!BJ762),IF(FN_MC!BK762="","*",FN_MC!BK762))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IF($A$2=1,IF(FN_MC!BJ763="","*",FN_MC!BJ763),IF(FN_MC!BK763="","*",FN_MC!BK763))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IF($A$2=1,IF(FN_MC!BJ764="","*",FN_MC!BJ764),IF(FN_MC!BK764="","*",FN_MC!BK764))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IF($A$2=1,IF(FN_MC!BJ765="","*",FN_MC!BJ765),IF(FN_MC!BK765="","*",FN_MC!BK765))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IF($A$2=1,IF(FN_MC!BJ766="","*",FN_MC!BJ766),IF(FN_MC!BK766="","*",FN_MC!BK766))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IF($A$2=1,IF(FN_MC!BJ767="","*",FN_MC!BJ767),IF(FN_MC!BK767="","*",FN_MC!BK767))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IF($A$2=1,IF(FN_MC!BJ768="","*",FN_MC!BJ768),IF(FN_MC!BK768="","*",FN_MC!BK768))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IF($A$2=1,IF(FN_MC!BJ769="","*",FN_MC!BJ769),IF(FN_MC!BK769="","*",FN_MC!BK769))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IF($A$2=1,IF(FN_MC!BJ770="","*",FN_MC!BJ770),IF(FN_MC!BK770="","*",FN_MC!BK770))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IF($A$2=1,IF(FN_MC!BJ771="","*",FN_MC!BJ771),IF(FN_MC!BK771="","*",FN_MC!BK771))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IF($A$2=1,IF(FN_MC!BJ772="","*",FN_MC!BJ772),IF(FN_MC!BK772="","*",FN_MC!BK772))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IF($A$2=1,IF(FN_MC!BJ773="","*",FN_MC!BJ773),IF(FN_MC!BK773="","*",FN_MC!BK773))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IF($A$2=1,IF(FN_MC!BJ774="","*",FN_MC!BJ774),IF(FN_MC!BK774="","*",FN_MC!BK774))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IF($A$2=1,IF(FN_MC!BJ775="","*",FN_MC!BJ775),IF(FN_MC!BK775="","*",FN_MC!BK775))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IF($A$2=1,IF(FN_MC!BJ776="","*",FN_MC!BJ776),IF(FN_MC!BK776="","*",FN_MC!BK776))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IF($A$2=1,IF(FN_MC!BJ777="","*",FN_MC!BJ777),IF(FN_MC!BK777="","*",FN_MC!BK777))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IF($A$2=1,IF(FN_MC!BJ778="","*",FN_MC!BJ778),IF(FN_MC!BK778="","*",FN_MC!BK778))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IF($A$2=1,IF(FN_MC!BJ779="","*",FN_MC!BJ779),IF(FN_MC!BK779="","*",FN_MC!BK779))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IF($A$2=1,IF(FN_MC!BJ780="","*",FN_MC!BJ780),IF(FN_MC!BK780="","*",FN_MC!BK780))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IF($A$2=1,IF(FN_MC!BJ781="","*",FN_MC!BJ781),IF(FN_MC!BK781="","*",FN_MC!BK781))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IF($A$2=1,IF(FN_MC!BJ782="","*",FN_MC!BJ782),IF(FN_MC!BK782="","*",FN_MC!BK782))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IF($A$2=1,IF(FN_MC!BJ783="","*",FN_MC!BJ783),IF(FN_MC!BK783="","*",FN_MC!BK783))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IF($A$2=1,IF(FN_MC!BJ784="","*",FN_MC!BJ784),IF(FN_MC!BK784="","*",FN_MC!BK784))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IF($A$2=1,IF(FN_MC!BJ785="","*",FN_MC!BJ785),IF(FN_MC!BK785="","*",FN_MC!BK785))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IF($A$2=1,IF(FN_MC!BJ786="","*",FN_MC!BJ786),IF(FN_MC!BK786="","*",FN_MC!BK786))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IF($A$2=1,IF(FN_MC!BJ787="","*",FN_MC!BJ787),IF(FN_MC!BK787="","*",FN_MC!BK787))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IF($A$2=1,IF(FN_MC!BJ788="","*",FN_MC!BJ788),IF(FN_MC!BK788="","*",FN_MC!BK788))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IF($A$2=1,IF(FN_MC!BJ789="","*",FN_MC!BJ789),IF(FN_MC!BK789="","*",FN_MC!BK789))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IF($A$2=1,IF(FN_MC!BJ790="","*",FN_MC!BJ790),IF(FN_MC!BK790="","*",FN_MC!BK790))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IF($A$2=1,IF(FN_MC!BJ791="","*",FN_MC!BJ791),IF(FN_MC!BK791="","*",FN_MC!BK791))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IF($A$2=1,IF(FN_MC!BJ792="","*",FN_MC!BJ792),IF(FN_MC!BK792="","*",FN_MC!BK792))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IF($A$2=1,IF(FN_MC!BJ793="","*",FN_MC!BJ793),IF(FN_MC!BK793="","*",FN_MC!BK793))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IF($A$2=1,IF(FN_MC!BJ794="","*",FN_MC!BJ794),IF(FN_MC!BK794="","*",FN_MC!BK794))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IF($A$2=1,IF(FN_MC!BJ795="","*",FN_MC!BJ795),IF(FN_MC!BK795="","*",FN_MC!BK795))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IF($A$2=1,IF(FN_MC!BJ796="","*",FN_MC!BJ796),IF(FN_MC!BK796="","*",FN_MC!BK796))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IF($A$2=1,IF(FN_MC!BJ797="","*",FN_MC!BJ797),IF(FN_MC!BK797="","*",FN_MC!BK797))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IF($A$2=1,IF(FN_MC!BJ798="","*",FN_MC!BJ798),IF(FN_MC!BK798="","*",FN_MC!BK798))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IF($A$2=1,IF(FN_MC!BJ799="","*",FN_MC!BJ799),IF(FN_MC!BK799="","*",FN_MC!BK799))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IF($A$2=1,IF(FN_MC!BJ800="","*",FN_MC!BJ800),IF(FN_MC!BK800="","*",FN_MC!BK800))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IF($A$2=1,IF(FN_MC!BJ801="","*",FN_MC!BJ801),IF(FN_MC!BK801="","*",FN_MC!BK801))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IF($A$2=1,IF(FN_MC!BJ802="","*",FN_MC!BJ802),IF(FN_MC!BK802="","*",FN_MC!BK802))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IF($A$2=1,IF(FN_MC!BJ803="","*",FN_MC!BJ803),IF(FN_MC!BK803="","*",FN_MC!BK803))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IF($A$2=1,IF(FN_MC!BJ804="","*",FN_MC!BJ804),IF(FN_MC!BK804="","*",FN_MC!BK804))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IF($A$2=1,IF(FN_MC!BJ805="","*",FN_MC!BJ805),IF(FN_MC!BK805="","*",FN_MC!BK805))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IF($A$2=1,IF(FN_MC!BJ806="","*",FN_MC!BJ806),IF(FN_MC!BK806="","*",FN_MC!BK806))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IF($A$2=1,IF(FN_MC!BJ807="","*",FN_MC!BJ807),IF(FN_MC!BK807="","*",FN_MC!BK807))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IF($A$2=1,IF(FN_MC!BJ808="","*",FN_MC!BJ808),IF(FN_MC!BK808="","*",FN_MC!BK808))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IF($A$2=1,IF(FN_MC!BJ809="","*",FN_MC!BJ809),IF(FN_MC!BK809="","*",FN_MC!BK809))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IF($A$2=1,IF(FN_MC!BJ810="","*",FN_MC!BJ810),IF(FN_MC!BK810="","*",FN_MC!BK810))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IF($A$2=1,IF(FN_MC!BJ811="","*",FN_MC!BJ811),IF(FN_MC!BK811="","*",FN_MC!BK811))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IF($A$2=1,IF(FN_MC!BJ812="","*",FN_MC!BJ812),IF(FN_MC!BK812="","*",FN_MC!BK812))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IF($A$2=1,IF(FN_MC!BJ813="","*",FN_MC!BJ813),IF(FN_MC!BK813="","*",FN_MC!BK813))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IF($A$2=1,IF(FN_MC!BJ814="","*",FN_MC!BJ814),IF(FN_MC!BK814="","*",FN_MC!BK814))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IF($A$2=1,IF(FN_MC!BJ815="","*",FN_MC!BJ815),IF(FN_MC!BK815="","*",FN_MC!BK815))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IF($A$2=1,IF(FN_MC!BJ816="","*",FN_MC!BJ816),IF(FN_MC!BK816="","*",FN_MC!BK816))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IF($A$2=1,IF(FN_MC!BJ817="","*",FN_MC!BJ817),IF(FN_MC!BK817="","*",FN_MC!BK817))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IF($A$2=1,IF(FN_MC!BJ818="","*",FN_MC!BJ818),IF(FN_MC!BK818="","*",FN_MC!BK818))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IF($A$2=1,IF(FN_MC!BJ819="","*",FN_MC!BJ819),IF(FN_MC!BK819="","*",FN_MC!BK819))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IF($A$2=1,IF(FN_MC!BJ820="","*",FN_MC!BJ820),IF(FN_MC!BK820="","*",FN_MC!BK820))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IF($A$2=1,IF(FN_MC!BJ821="","*",FN_MC!BJ821),IF(FN_MC!BK821="","*",FN_MC!BK821))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IF($A$2=1,IF(FN_MC!BJ822="","*",FN_MC!BJ822),IF(FN_MC!BK822="","*",FN_MC!BK822))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IF($A$2=1,IF(FN_MC!BJ823="","*",FN_MC!BJ823),IF(FN_MC!BK823="","*",FN_MC!BK823))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IF($A$2=1,IF(FN_MC!BJ824="","*",FN_MC!BJ824),IF(FN_MC!BK824="","*",FN_MC!BK824))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IF($A$2=1,IF(FN_MC!BJ825="","*",FN_MC!BJ825),IF(FN_MC!BK825="","*",FN_MC!BK825))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IF($A$2=1,IF(FN_MC!BJ826="","*",FN_MC!BJ826),IF(FN_MC!BK826="","*",FN_MC!BK826))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IF($A$2=1,IF(FN_MC!BJ827="","*",FN_MC!BJ827),IF(FN_MC!BK827="","*",FN_MC!BK827))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IF($A$2=1,IF(FN_MC!BJ828="","*",FN_MC!BJ828),IF(FN_MC!BK828="","*",FN_MC!BK828))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IF($A$2=1,IF(FN_MC!BJ829="","*",FN_MC!BJ829),IF(FN_MC!BK829="","*",FN_MC!BK829))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IF($A$2=1,IF(FN_MC!BJ830="","*",FN_MC!BJ830),IF(FN_MC!BK830="","*",FN_MC!BK830))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IF($A$2=1,IF(FN_MC!BJ831="","*",FN_MC!BJ831),IF(FN_MC!BK831="","*",FN_MC!BK831))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IF($A$2=1,IF(FN_MC!BJ832="","*",FN_MC!BJ832),IF(FN_MC!BK832="","*",FN_MC!BK832))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IF($A$2=1,IF(FN_MC!BJ833="","*",FN_MC!BJ833),IF(FN_MC!BK833="","*",FN_MC!BK833))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IF($A$2=1,IF(FN_MC!BJ834="","*",FN_MC!BJ834),IF(FN_MC!BK834="","*",FN_MC!BK834))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IF($A$2=1,IF(FN_MC!BJ835="","*",FN_MC!BJ835),IF(FN_MC!BK835="","*",FN_MC!BK835))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IF($A$2=1,IF(FN_MC!BJ836="","*",FN_MC!BJ836),IF(FN_MC!BK836="","*",FN_MC!BK836))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IF($A$2=1,IF(FN_MC!BJ837="","*",FN_MC!BJ837),IF(FN_MC!BK837="","*",FN_MC!BK837))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IF($A$2=1,IF(FN_MC!BJ838="","*",FN_MC!BJ838),IF(FN_MC!BK838="","*",FN_MC!BK838))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IF($A$2=1,IF(FN_MC!BJ839="","*",FN_MC!BJ839),IF(FN_MC!BK839="","*",FN_MC!BK839))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IF($A$2=1,IF(FN_MC!BJ840="","*",FN_MC!BJ840),IF(FN_MC!BK840="","*",FN_MC!BK840))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IF($A$2=1,IF(FN_MC!BJ841="","*",FN_MC!BJ841),IF(FN_MC!BK841="","*",FN_MC!BK841))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IF($A$2=1,IF(FN_MC!BJ842="","*",FN_MC!BJ842),IF(FN_MC!BK842="","*",FN_MC!BK842))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IF($A$2=1,IF(FN_MC!BJ843="","*",FN_MC!BJ843),IF(FN_MC!BK843="","*",FN_MC!BK843))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IF($A$2=1,IF(FN_MC!BJ844="","*",FN_MC!BJ844),IF(FN_MC!BK844="","*",FN_MC!BK844))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IF($A$2=1,IF(FN_MC!BJ845="","*",FN_MC!BJ845),IF(FN_MC!BK845="","*",FN_MC!BK845))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IF($A$2=1,IF(FN_MC!BJ846="","*",FN_MC!BJ846),IF(FN_MC!BK846="","*",FN_MC!BK846))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IF($A$2=1,IF(FN_MC!BJ847="","*",FN_MC!BJ847),IF(FN_MC!BK847="","*",FN_MC!BK847))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IF($A$2=1,IF(FN_MC!BJ848="","*",FN_MC!BJ848),IF(FN_MC!BK848="","*",FN_MC!BK848))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IF($A$2=1,IF(FN_MC!BJ849="","*",FN_MC!BJ849),IF(FN_MC!BK849="","*",FN_MC!BK849))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IF($A$2=1,IF(FN_MC!BJ850="","*",FN_MC!BJ850),IF(FN_MC!BK850="","*",FN_MC!BK850))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IF($A$2=1,IF(FN_MC!BJ851="","*",FN_MC!BJ851),IF(FN_MC!BK851="","*",FN_MC!BK851))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IF($A$2=1,IF(FN_MC!BJ852="","*",FN_MC!BJ852),IF(FN_MC!BK852="","*",FN_MC!BK852))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IF($A$2=1,IF(FN_MC!BJ853="","*",FN_MC!BJ853),IF(FN_MC!BK853="","*",FN_MC!BK853))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IF($A$2=1,IF(FN_MC!BJ854="","*",FN_MC!BJ854),IF(FN_MC!BK854="","*",FN_MC!BK854))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IF($A$2=1,IF(FN_MC!BJ855="","*",FN_MC!BJ855),IF(FN_MC!BK855="","*",FN_MC!BK855))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IF($A$2=1,IF(FN_MC!BJ856="","*",FN_MC!BJ856),IF(FN_MC!BK856="","*",FN_MC!BK856))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IF($A$2=1,IF(FN_MC!BJ857="","*",FN_MC!BJ857),IF(FN_MC!BK857="","*",FN_MC!BK857))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IF($A$2=1,IF(FN_MC!BJ858="","*",FN_MC!BJ858),IF(FN_MC!BK858="","*",FN_MC!BK858))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IF($A$2=1,IF(FN_MC!BJ859="","*",FN_MC!BJ859),IF(FN_MC!BK859="","*",FN_MC!BK859))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IF($A$2=1,IF(FN_MC!BJ860="","*",FN_MC!BJ860),IF(FN_MC!BK860="","*",FN_MC!BK860))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IF($A$2=1,IF(FN_MC!BJ861="","*",FN_MC!BJ861),IF(FN_MC!BK861="","*",FN_MC!BK861))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IF($A$2=1,IF(FN_MC!BJ862="","*",FN_MC!BJ862),IF(FN_MC!BK862="","*",FN_MC!BK862))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IF($A$2=1,IF(FN_MC!BJ863="","*",FN_MC!BJ863),IF(FN_MC!BK863="","*",FN_MC!BK863))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IF($A$2=1,IF(FN_MC!BJ864="","*",FN_MC!BJ864),IF(FN_MC!BK864="","*",FN_MC!BK864))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IF($A$2=1,IF(FN_MC!BJ865="","*",FN_MC!BJ865),IF(FN_MC!BK865="","*",FN_MC!BK865))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IF($A$2=1,IF(FN_MC!BJ866="","*",FN_MC!BJ866),IF(FN_MC!BK866="","*",FN_MC!BK866))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IF($A$2=1,IF(FN_MC!BJ867="","*",FN_MC!BJ867),IF(FN_MC!BK867="","*",FN_MC!BK867))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IF($A$2=1,IF(FN_MC!BJ868="","*",FN_MC!BJ868),IF(FN_MC!BK868="","*",FN_MC!BK868))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IF($A$2=1,IF(FN_MC!BJ869="","*",FN_MC!BJ869),IF(FN_MC!BK869="","*",FN_MC!BK869))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IF($A$2=1,IF(FN_MC!BJ870="","*",FN_MC!BJ870),IF(FN_MC!BK870="","*",FN_MC!BK870))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IF($A$2=1,IF(FN_MC!BJ871="","*",FN_MC!BJ871),IF(FN_MC!BK871="","*",FN_MC!BK871))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IF($A$2=1,IF(FN_MC!BJ872="","*",FN_MC!BJ872),IF(FN_MC!BK872="","*",FN_MC!BK872))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IF($A$2=1,IF(FN_MC!BJ873="","*",FN_MC!BJ873),IF(FN_MC!BK873="","*",FN_MC!BK873))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IF($A$2=1,IF(FN_MC!BJ874="","*",FN_MC!BJ874),IF(FN_MC!BK874="","*",FN_MC!BK874))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IF($A$2=1,IF(FN_MC!BJ875="","*",FN_MC!BJ875),IF(FN_MC!BK875="","*",FN_MC!BK875))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IF($A$2=1,IF(FN_MC!BJ876="","*",FN_MC!BJ876),IF(FN_MC!BK876="","*",FN_MC!BK876))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IF($A$2=1,IF(FN_MC!BJ877="","*",FN_MC!BJ877),IF(FN_MC!BK877="","*",FN_MC!BK877))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IF($A$2=1,IF(FN_MC!BJ878="","*",FN_MC!BJ878),IF(FN_MC!BK878="","*",FN_MC!BK878))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IF($A$2=1,IF(FN_MC!BJ879="","*",FN_MC!BJ879),IF(FN_MC!BK879="","*",FN_MC!BK879))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IF($A$2=1,IF(FN_MC!BJ880="","*",FN_MC!BJ880),IF(FN_MC!BK880="","*",FN_MC!BK880))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IF($A$2=1,IF(FN_MC!BJ881="","*",FN_MC!BJ881),IF(FN_MC!BK881="","*",FN_MC!BK881))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IF($A$2=1,IF(FN_MC!BJ882="","*",FN_MC!BJ882),IF(FN_MC!BK882="","*",FN_MC!BK882))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IF($A$2=1,IF(FN_MC!BJ883="","*",FN_MC!BJ883),IF(FN_MC!BK883="","*",FN_MC!BK883))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IF($A$2=1,IF(FN_MC!BJ884="","*",FN_MC!BJ884),IF(FN_MC!BK884="","*",FN_MC!BK884))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IF($A$2=1,IF(FN_MC!BJ885="","*",FN_MC!BJ885),IF(FN_MC!BK885="","*",FN_MC!BK885))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IF($A$2=1,IF(FN_MC!BJ886="","*",FN_MC!BJ886),IF(FN_MC!BK886="","*",FN_MC!BK886))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IF($A$2=1,IF(FN_MC!BJ887="","*",FN_MC!BJ887),IF(FN_MC!BK887="","*",FN_MC!BK887))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IF($A$2=1,IF(FN_MC!BJ888="","*",FN_MC!BJ888),IF(FN_MC!BK888="","*",FN_MC!BK888))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IF($A$2=1,IF(FN_MC!BJ889="","*",FN_MC!BJ889),IF(FN_MC!BK889="","*",FN_MC!BK889))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IF($A$2=1,IF(FN_MC!BJ890="","*",FN_MC!BJ890),IF(FN_MC!BK890="","*",FN_MC!BK890))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IF($A$2=1,IF(FN_MC!BJ891="","*",FN_MC!BJ891),IF(FN_MC!BK891="","*",FN_MC!BK891))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IF($A$2=1,IF(FN_MC!BJ892="","*",FN_MC!BJ892),IF(FN_MC!BK892="","*",FN_MC!BK892))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IF($A$2=1,IF(FN_MC!BJ893="","*",FN_MC!BJ893),IF(FN_MC!BK893="","*",FN_MC!BK893))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IF($A$2=1,IF(FN_MC!BJ894="","*",FN_MC!BJ894),IF(FN_MC!BK894="","*",FN_MC!BK894))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IF($A$2=1,IF(FN_MC!BJ895="","*",FN_MC!BJ895),IF(FN_MC!BK895="","*",FN_MC!BK895))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IF($A$2=1,IF(FN_MC!BJ896="","*",FN_MC!BJ896),IF(FN_MC!BK896="","*",FN_MC!BK896))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IF($A$2=1,IF(FN_MC!BJ897="","*",FN_MC!BJ897),IF(FN_MC!BK897="","*",FN_MC!BK897))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IF($A$2=1,IF(FN_MC!BJ898="","*",FN_MC!BJ898),IF(FN_MC!BK898="","*",FN_MC!BK898))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IF($A$2=1,IF(FN_MC!BJ899="","*",FN_MC!BJ899),IF(FN_MC!BK899="","*",FN_MC!BK899))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IF($A$2=1,IF(FN_MC!BJ900="","*",FN_MC!BJ900),IF(FN_MC!BK900="","*",FN_MC!BK900))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IF($A$2=1,IF(FN_MC!BJ901="","*",FN_MC!BJ901),IF(FN_MC!BK901="","*",FN_MC!BK901))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IF($A$2=1,IF(FN_MC!BJ902="","*",FN_MC!BJ902),IF(FN_MC!BK902="","*",FN_MC!BK902))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IF($A$2=1,IF(FN_MC!BJ903="","*",FN_MC!BJ903),IF(FN_MC!BK903="","*",FN_MC!BK903))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IF($A$2=1,IF(FN_MC!BJ904="","*",FN_MC!BJ904),IF(FN_MC!BK904="","*",FN_MC!BK904))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IF($A$2=1,IF(FN_MC!BJ905="","*",FN_MC!BJ905),IF(FN_MC!BK905="","*",FN_MC!BK905))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IF($A$2=1,IF(FN_MC!BJ906="","*",FN_MC!BJ906),IF(FN_MC!BK906="","*",FN_MC!BK906))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IF($A$2=1,IF(FN_MC!BJ907="","*",FN_MC!BJ907),IF(FN_MC!BK907="","*",FN_MC!BK907))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IF($A$2=1,IF(FN_MC!BJ908="","*",FN_MC!BJ908),IF(FN_MC!BK908="","*",FN_MC!BK908))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IF($A$2=1,IF(FN_MC!BJ909="","*",FN_MC!BJ909),IF(FN_MC!BK909="","*",FN_MC!BK909))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IF($A$2=1,IF(FN_MC!BJ910="","*",FN_MC!BJ910),IF(FN_MC!BK910="","*",FN_MC!BK910))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IF($A$2=1,IF(FN_MC!BJ911="","*",FN_MC!BJ911),IF(FN_MC!BK911="","*",FN_MC!BK911))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IF($A$2=1,IF(FN_MC!BJ912="","*",FN_MC!BJ912),IF(FN_MC!BK912="","*",FN_MC!BK912))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IF($A$2=1,IF(FN_MC!BJ913="","*",FN_MC!BJ913),IF(FN_MC!BK913="","*",FN_MC!BK913))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IF($A$2=1,IF(FN_MC!BJ914="","*",FN_MC!BJ914),IF(FN_MC!BK914="","*",FN_MC!BK914))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IF($A$2=1,IF(FN_MC!BJ915="","*",FN_MC!BJ915),IF(FN_MC!BK915="","*",FN_MC!BK915))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1960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A2" workbookViewId="0">
      <selection activeCell="A4" sqref="A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1961</v>
      </c>
      <c r="W1" s="400"/>
      <c r="X1" s="400"/>
      <c r="Y1" s="104"/>
    </row>
    <row r="2" spans="1:25" s="100" customFormat="1" ht="11.25" customHeight="1">
      <c r="A2" s="105" t="s">
        <v>1962</v>
      </c>
      <c r="B2" s="105" t="s">
        <v>1957</v>
      </c>
      <c r="C2" s="105" t="s">
        <v>603</v>
      </c>
      <c r="D2" s="106" t="s">
        <v>1172</v>
      </c>
      <c r="E2" s="106" t="s">
        <v>1173</v>
      </c>
      <c r="F2" s="106" t="s">
        <v>1956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1963</v>
      </c>
      <c r="U2" s="108" t="s">
        <v>1175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110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180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180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110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180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110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180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180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110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180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1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1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110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180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1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110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180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1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110</v>
      </c>
      <c r="W360" s="112" t="str">
        <f ca="1">_xlfn.XLOOKUP(G360&amp;$W$2,BS_CONTROLE[CHAVE],BS_CONTROLE[Quantidade_11],"-")</f>
        <v>-</v>
      </c>
      <c r="X360" s="112">
        <f ca="1">_xlfn.XLOOKUP(G360&amp;$X$2,BS_CONTROLE[CHAVE],BS_CONTROLE[Quantidade_11],"-")</f>
        <v>180</v>
      </c>
    </row>
    <row r="361" spans="1:24" s="113" customFormat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1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*</v>
      </c>
      <c r="L362" s="110" t="str">
        <f>IF(FN_MC!N364="","*",FN_MC!N364)</f>
        <v>*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*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IF(FN_MC!Y365="","*",FN_MC!Y365)</f>
        <v>SIM</v>
      </c>
      <c r="B363" s="109" t="str">
        <f>IF(FN_MC!X365="","*",FN_MC!X365)</f>
        <v>Contrato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V86</v>
      </c>
      <c r="H363" s="110" t="str">
        <f>IF(FN_MC!F365="","*",FN_MC!F365)</f>
        <v>MECANIZAÇÃO - SOCADORA</v>
      </c>
      <c r="I363" s="110" t="str">
        <f>IF(FN_MC!H365="","*",FN_MC!H365)</f>
        <v>TGR2</v>
      </c>
      <c r="J363" s="110" t="str">
        <f>IF(FN_MC!I365="","*",FN_MC!I365)</f>
        <v>TGR2</v>
      </c>
      <c r="K363" s="110" t="str">
        <f>IF(FN_MC!M365="","*",FN_MC!M365)</f>
        <v>TBR-TGR</v>
      </c>
      <c r="L363" s="110" t="str">
        <f>IF(FN_MC!N365="","*",FN_MC!N365)</f>
        <v>TBR487</v>
      </c>
      <c r="M363" s="111">
        <f>IF(FN_MC!J365="","*",FN_MC!J365)</f>
        <v>74</v>
      </c>
      <c r="N363" s="288">
        <f>IF(FN_MC!K365="","*",FN_MC!K365)</f>
        <v>483</v>
      </c>
      <c r="O363" s="288">
        <f>IF(FN_MC!L365="","*",FN_MC!L365)</f>
        <v>485</v>
      </c>
      <c r="P363" s="111"/>
      <c r="Q363" s="128">
        <f>IF(FN_MC!O365="","*",FN_MC!O365)</f>
        <v>0.29166666666666669</v>
      </c>
      <c r="R363" s="128">
        <f>IF(FN_MC!P365="","*",FN_MC!P365)</f>
        <v>0.16666666666666666</v>
      </c>
      <c r="S363" s="110" t="str">
        <f>IF(FN_MC!Q365="","*",CONCATENATE(FN_MC!Q365," ",FN_MC!R365))</f>
        <v>2240 M</v>
      </c>
      <c r="T363" s="110" t="str">
        <f>IF(FN_MC!V365="","*",FN_MC!V365)</f>
        <v>Antonioni</v>
      </c>
      <c r="U363" s="110" t="str">
        <f>IF(FN_MC!W365="","*",FN_MC!W365)</f>
        <v>Socaria mecanizada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W50</v>
      </c>
      <c r="H364" s="110" t="str">
        <f>IF(FN_MC!F366="","*",FN_MC!F366)</f>
        <v>PDM - DESCARGA - DORMENTE</v>
      </c>
      <c r="I364" s="110" t="str">
        <f>IF(FN_MC!H366="","*",FN_MC!H366)</f>
        <v>TOM2</v>
      </c>
      <c r="J364" s="110" t="str">
        <f>IF(FN_MC!I366="","*",FN_MC!I366)</f>
        <v>TOM2</v>
      </c>
      <c r="K364" s="110" t="str">
        <f>IF(FN_MC!M366="","*",FN_MC!M366)</f>
        <v>TPC-TVL</v>
      </c>
      <c r="L364" s="110" t="str">
        <f>IF(FN_MC!N366="","*",FN_MC!N366)</f>
        <v>TVL1/TVL464/464TBR</v>
      </c>
      <c r="M364" s="111">
        <f>IF(FN_MC!J366="","*",FN_MC!J366)</f>
        <v>74</v>
      </c>
      <c r="N364" s="288">
        <f>IF(FN_MC!K366="","*",FN_MC!K366)</f>
        <v>450</v>
      </c>
      <c r="O364" s="288" t="str">
        <f>IF(FN_MC!L366="","*",FN_MC!L366)</f>
        <v>-</v>
      </c>
      <c r="P364" s="111"/>
      <c r="Q364" s="128">
        <f>IF(FN_MC!O366="","*",FN_MC!O366)</f>
        <v>0.41666666666666669</v>
      </c>
      <c r="R364" s="128">
        <f>IF(FN_MC!P366="","*",FN_MC!P366)</f>
        <v>8.3333333333333329E-2</v>
      </c>
      <c r="S364" s="110" t="str">
        <f>IF(FN_MC!Q366="","*",CONCATENATE(FN_MC!Q366," ",FN_MC!R366))</f>
        <v>1000 Nº DE DORMENTES</v>
      </c>
      <c r="T364" s="110" t="str">
        <f>IF(FN_MC!V366="","*",FN_MC!V366)</f>
        <v>Silmara</v>
      </c>
      <c r="U364" s="110" t="str">
        <f>IF(FN_MC!W366="","*",FN_MC!W366)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FERRONORTE</v>
      </c>
      <c r="E365" s="110" t="str">
        <f>IF(FN_MC!T367="","*",FN_MC!T367)</f>
        <v>TCS-TGR</v>
      </c>
      <c r="F365" s="110">
        <f>IF(FN_MC!B367="","*",FN_MC!B367)</f>
        <v>46021</v>
      </c>
      <c r="G365" s="110" t="str">
        <f>IF(FN_MC!D367="","*",FN_MC!D367)</f>
        <v>A60</v>
      </c>
      <c r="H365" s="110" t="str">
        <f>IF(FN_MC!F367="","*",FN_MC!F367)</f>
        <v>DETECÇÃO - RONDA 7 DIAS</v>
      </c>
      <c r="I365" s="110" t="str">
        <f>IF(FN_MC!H367="","*",FN_MC!H367)</f>
        <v>TCS291</v>
      </c>
      <c r="J365" s="110" t="str">
        <f>IF(FN_MC!I367="","*",FN_MC!I367)</f>
        <v>TGR</v>
      </c>
      <c r="K365" s="110" t="str">
        <f>IF(FN_MC!M367="","*",FN_MC!M367)</f>
        <v>TCS-TGR</v>
      </c>
      <c r="L365" s="110" t="str">
        <f>IF(FN_MC!N367="","*",FN_MC!N367)</f>
        <v>TCSTGR</v>
      </c>
      <c r="M365" s="111">
        <f>IF(FN_MC!J367="","*",FN_MC!J367)</f>
        <v>74</v>
      </c>
      <c r="N365" s="288">
        <f>IF(FN_MC!K367="","*",FN_MC!K367)</f>
        <v>291</v>
      </c>
      <c r="O365" s="288">
        <f>IF(FN_MC!L367="","*",FN_MC!L367)</f>
        <v>500</v>
      </c>
      <c r="P365" s="111"/>
      <c r="Q365" s="128">
        <f>IF(FN_MC!O367="","*",FN_MC!O367)</f>
        <v>0.33333333333333331</v>
      </c>
      <c r="R365" s="128">
        <f>IF(FN_MC!P367="","*",FN_MC!P367)</f>
        <v>4.1666666666666664E-2</v>
      </c>
      <c r="S365" s="110" t="str">
        <f>IF(FN_MC!Q367="","*",CONCATENATE(FN_MC!Q367," ",FN_MC!R367))</f>
        <v>200 KM</v>
      </c>
      <c r="T365" s="110" t="str">
        <f>IF(FN_MC!V367="","*",FN_MC!V367)</f>
        <v>Daniel</v>
      </c>
      <c r="U365" s="110" t="str">
        <f>IF(FN_MC!W367="","*",FN_MC!W367)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A74</v>
      </c>
      <c r="H366" s="110" t="str">
        <f>IF(FN_MC!F368="","*",FN_MC!F368)</f>
        <v>DETECÇÃO - RONDA 7 DIAS</v>
      </c>
      <c r="I366" s="110" t="str">
        <f>IF(FN_MC!H368="","*",FN_MC!H368)</f>
        <v>ZTP</v>
      </c>
      <c r="J366" s="110" t="str">
        <f>IF(FN_MC!I368="","*",FN_MC!I368)</f>
        <v>ZPD</v>
      </c>
      <c r="K366" s="110" t="str">
        <f>IF(FN_MC!M368="","*",FN_MC!M368)</f>
        <v>ZTP-ZPD</v>
      </c>
      <c r="L366" s="110" t="str">
        <f>IF(FN_MC!N368="","*",FN_MC!N368)</f>
        <v>ZTPZPD</v>
      </c>
      <c r="M366" s="111">
        <f>IF(FN_MC!J368="","*",FN_MC!J368)</f>
        <v>78</v>
      </c>
      <c r="N366" s="288">
        <f>IF(FN_MC!K368="","*",FN_MC!K368)</f>
        <v>336</v>
      </c>
      <c r="O366" s="288" t="str">
        <f>IF(FN_MC!L368="","*",FN_MC!L368)</f>
        <v>-</v>
      </c>
      <c r="P366" s="111"/>
      <c r="Q366" s="128">
        <f>IF(FN_MC!O368="","*",FN_MC!O368)</f>
        <v>0.375</v>
      </c>
      <c r="R366" s="128">
        <f>IF(FN_MC!P368="","*",FN_MC!P368)</f>
        <v>4.1666666666666664E-2</v>
      </c>
      <c r="S366" s="110" t="str">
        <f>IF(FN_MC!Q368="","*",CONCATENATE(FN_MC!Q368," ",FN_MC!R368))</f>
        <v>32 KM</v>
      </c>
      <c r="T366" s="110" t="str">
        <f>IF(FN_MC!V368="","*",FN_MC!V368)</f>
        <v>Claudemir</v>
      </c>
      <c r="U366" s="110" t="str">
        <f>IF(FN_MC!W368="","*",FN_MC!W368)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E17</v>
      </c>
      <c r="H367" s="110" t="str">
        <f>IF(FN_MC!F369="","*",FN_MC!F369)</f>
        <v>CAMINHÃO DE SOLDA</v>
      </c>
      <c r="I367" s="110" t="str">
        <f>IF(FN_MC!H369="","*",FN_MC!H369)</f>
        <v>ZDK2</v>
      </c>
      <c r="J367" s="110" t="str">
        <f>IF(FN_MC!I369="","*",FN_MC!I369)</f>
        <v>ZDK2</v>
      </c>
      <c r="K367" s="110" t="str">
        <f>IF(FN_MC!M369="","*",FN_MC!M369)</f>
        <v>ZVT-ZDK</v>
      </c>
      <c r="L367" s="110" t="str">
        <f>IF(FN_MC!N369="","*",FN_MC!N369)</f>
        <v>ZVTZDK</v>
      </c>
      <c r="M367" s="111">
        <f>IF(FN_MC!J369="","*",FN_MC!J369)</f>
        <v>78</v>
      </c>
      <c r="N367" s="288">
        <f>IF(FN_MC!K369="","*",FN_MC!K369)</f>
        <v>244</v>
      </c>
      <c r="O367" s="288">
        <f>IF(FN_MC!L369="","*",FN_MC!L369)</f>
        <v>250</v>
      </c>
      <c r="P367" s="111"/>
      <c r="Q367" s="128">
        <f>IF(FN_MC!O369="","*",FN_MC!O369)</f>
        <v>0.41666666666666669</v>
      </c>
      <c r="R367" s="128">
        <f>IF(FN_MC!P369="","*",FN_MC!P369)</f>
        <v>0.125</v>
      </c>
      <c r="S367" s="110" t="str">
        <f>IF(FN_MC!Q369="","*",CONCATENATE(FN_MC!Q369," ",FN_MC!R369))</f>
        <v>3 Nº DE SOLDA</v>
      </c>
      <c r="T367" s="110" t="str">
        <f>IF(FN_MC!V369="","*",FN_MC!V369)</f>
        <v>Higor</v>
      </c>
      <c r="U367" s="110" t="str">
        <f>IF(FN_MC!W369="","*",FN_MC!W369)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V42</v>
      </c>
      <c r="H368" s="110" t="str">
        <f>IF(FN_MC!F370="","*",FN_MC!F370)</f>
        <v>MODERNIZAÇÃO - SOCADORA</v>
      </c>
      <c r="I368" s="110" t="str">
        <f>IF(FN_MC!H370="","*",FN_MC!H370)</f>
        <v>ZGT1</v>
      </c>
      <c r="J368" s="110" t="str">
        <f>IF(FN_MC!I370="","*",FN_MC!I370)</f>
        <v>ZGT1</v>
      </c>
      <c r="K368" s="110" t="str">
        <f>IF(FN_MC!M370="","*",FN_MC!M370)</f>
        <v>ZGT-ZXE</v>
      </c>
      <c r="L368" s="110" t="str">
        <f>IF(FN_MC!N370="","*",FN_MC!N370)</f>
        <v>ZGTZXE</v>
      </c>
      <c r="M368" s="111">
        <f>IF(FN_MC!J370="","*",FN_MC!J370)</f>
        <v>72</v>
      </c>
      <c r="N368" s="288">
        <f>IF(FN_MC!K370="","*",FN_MC!K370)</f>
        <v>317</v>
      </c>
      <c r="O368" s="288">
        <f>IF(FN_MC!L370="","*",FN_MC!L370)</f>
        <v>318</v>
      </c>
      <c r="P368" s="111"/>
      <c r="Q368" s="128">
        <f>IF(FN_MC!O370="","*",FN_MC!O370)</f>
        <v>0.27083333333333331</v>
      </c>
      <c r="R368" s="128">
        <f>IF(FN_MC!P370="","*",FN_MC!P370)</f>
        <v>8.3333333333333329E-2</v>
      </c>
      <c r="S368" s="110" t="str">
        <f>IF(FN_MC!Q370="","*",CONCATENATE(FN_MC!Q370," ",FN_MC!R370))</f>
        <v>400 M</v>
      </c>
      <c r="T368" s="110" t="str">
        <f>IF(FN_MC!V370="","*",FN_MC!V370)</f>
        <v>Ana</v>
      </c>
      <c r="U368" s="110" t="str">
        <f>IF(FN_MC!W370="","*",FN_MC!W370)</f>
        <v>Socaria mecanizada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IF(FN_MC!Y371="","*",FN_MC!Y371)</f>
        <v>OPORTUNIDADE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RAMAL</v>
      </c>
      <c r="F369" s="110">
        <f>IF(FN_MC!B371="","*",FN_MC!B371)</f>
        <v>46021</v>
      </c>
      <c r="G369" s="110" t="str">
        <f>IF(FN_MC!D371="","*",FN_MC!D371)</f>
        <v>E46</v>
      </c>
      <c r="H369" s="110" t="str">
        <f>IF(FN_MC!F371="","*",FN_MC!F371)</f>
        <v>DESLOCAMENTO</v>
      </c>
      <c r="I369" s="110" t="str">
        <f>IF(FN_MC!H371="","*",FN_MC!H371)</f>
        <v>ZTP</v>
      </c>
      <c r="J369" s="110" t="str">
        <f>IF(FN_MC!I371="","*",FN_MC!I371)</f>
        <v>TCS</v>
      </c>
      <c r="K369" s="110" t="str">
        <f>IF(FN_MC!M371="","*",FN_MC!M371)</f>
        <v>ZTP-TCS</v>
      </c>
      <c r="L369" s="110" t="str">
        <f>IF(FN_MC!N371="","*",FN_MC!N371)</f>
        <v>ZTPTCS</v>
      </c>
      <c r="M369" s="111">
        <f>IF(FN_MC!J371="","*",FN_MC!J371)</f>
        <v>78</v>
      </c>
      <c r="N369" s="288">
        <f>IF(FN_MC!K371="","*",FN_MC!K371)</f>
        <v>336</v>
      </c>
      <c r="O369" s="288" t="str">
        <f>IF(FN_MC!L371="","*",FN_MC!L371)</f>
        <v>-</v>
      </c>
      <c r="P369" s="111"/>
      <c r="Q369" s="128">
        <f>IF(FN_MC!O371="","*",FN_MC!O371)</f>
        <v>0.625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PCM</v>
      </c>
      <c r="U369" s="110" t="str">
        <f>IF(FN_MC!W371="","*",FN_MC!W371)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Oportunidade</v>
      </c>
      <c r="C370" s="109" t="str">
        <f>IF(FN_MC!Z372="","*",FN_MC!Z372)</f>
        <v>*</v>
      </c>
      <c r="D370" s="110" t="str">
        <f>IF(FN_MC!S372="","*",FN_MC!S372)</f>
        <v>MALHA CENTRAL</v>
      </c>
      <c r="E370" s="110" t="str">
        <f>IF(FN_MC!T372="","*",FN_MC!T372)</f>
        <v>PPN-POV</v>
      </c>
      <c r="F370" s="110">
        <f>IF(FN_MC!B372="","*",FN_MC!B372)</f>
        <v>46021</v>
      </c>
      <c r="G370" s="110" t="str">
        <f>IF(FN_MC!D372="","*",FN_MC!D372)</f>
        <v>A01</v>
      </c>
      <c r="H370" s="110" t="str">
        <f>IF(FN_MC!F372="","*",FN_MC!F372)</f>
        <v>INSPEÇÃO AUTO DE LINHA</v>
      </c>
      <c r="I370" s="110" t="str">
        <f>IF(FN_MC!H372="","*",FN_MC!H372)</f>
        <v>PPNPAC</v>
      </c>
      <c r="J370" s="110" t="str">
        <f>IF(FN_MC!I372="","*",FN_MC!I372)</f>
        <v>PGIPGU</v>
      </c>
      <c r="K370" s="110" t="str">
        <f>IF(FN_MC!M372="","*",FN_MC!M372)</f>
        <v>PPN-PAC</v>
      </c>
      <c r="L370" s="110" t="str">
        <f>IF(FN_MC!N372="","*",FN_MC!N372)</f>
        <v>PAC724</v>
      </c>
      <c r="M370" s="111">
        <f>IF(FN_MC!J372="","*",FN_MC!J372)</f>
        <v>101</v>
      </c>
      <c r="N370" s="288">
        <f>IF(FN_MC!K372="","*",FN_MC!K372)</f>
        <v>726.35799999999995</v>
      </c>
      <c r="O370" s="288">
        <f>IF(FN_MC!L372="","*",FN_MC!L372)</f>
        <v>935.64</v>
      </c>
      <c r="P370" s="111"/>
      <c r="Q370" s="128">
        <f>IF(FN_MC!O372="","*",FN_MC!O372)</f>
        <v>0.375</v>
      </c>
      <c r="R370" s="128">
        <f>IF(FN_MC!P372="","*",FN_MC!P372)</f>
        <v>4.1666666666666664E-2</v>
      </c>
      <c r="S370" s="110" t="str">
        <f>IF(FN_MC!Q372="","*",CONCATENATE(FN_MC!Q372," ",FN_MC!R372))</f>
        <v>1 BINÁRIO</v>
      </c>
      <c r="T370" s="110" t="str">
        <f>IF(FN_MC!V372="","*",FN_MC!V372)</f>
        <v>Fran</v>
      </c>
      <c r="U370" s="110" t="str">
        <f>IF(FN_MC!W372="","*",FN_MC!W372)</f>
        <v>Ronda de Auto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*</v>
      </c>
      <c r="E373" s="110" t="str">
        <f>IF(FN_MC!T375="","*",FN_MC!T375)</f>
        <v>*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*</v>
      </c>
      <c r="E374" s="110" t="str">
        <f>IF(FN_MC!T376="","*",FN_MC!T376)</f>
        <v>*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*</v>
      </c>
      <c r="E375" s="110" t="str">
        <f>IF(FN_MC!T377="","*",FN_MC!T377)</f>
        <v>*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*</v>
      </c>
      <c r="L375" s="110" t="str">
        <f>IF(FN_MC!N377="","*",FN_MC!N377)</f>
        <v>*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*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*</v>
      </c>
      <c r="E376" s="110" t="str">
        <f>IF(FN_MC!T378="","*",FN_MC!T378)</f>
        <v>*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*</v>
      </c>
      <c r="L376" s="110" t="str">
        <f>IF(FN_MC!N378="","*",FN_MC!N378)</f>
        <v>*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*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>
        <f>IF(FN_MC!B386="","*",FN_MC!B386)</f>
        <v>46022</v>
      </c>
      <c r="G384" s="110" t="str">
        <f>IF(FN_MC!D386="","*",FN_MC!D386)</f>
        <v>V42</v>
      </c>
      <c r="H384" s="110" t="str">
        <f>IF(FN_MC!F386="","*",FN_MC!F386)</f>
        <v>MODERNIZAÇÃO - SOCADORA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1964</v>
      </c>
    </row>
  </sheetData>
  <autoFilter ref="A2:Y3002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1965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1966</v>
      </c>
      <c r="C4" s="318" t="s">
        <v>1967</v>
      </c>
      <c r="D4" s="318" t="s">
        <v>1968</v>
      </c>
      <c r="E4" s="318" t="s">
        <v>1969</v>
      </c>
      <c r="F4" s="318" t="s">
        <v>6</v>
      </c>
      <c r="G4" s="318" t="s">
        <v>1970</v>
      </c>
      <c r="H4" s="191"/>
    </row>
    <row r="5" spans="1:8">
      <c r="A5" s="191"/>
      <c r="B5" s="319" t="s">
        <v>1971</v>
      </c>
      <c r="C5" s="319">
        <v>309525</v>
      </c>
      <c r="D5" s="319" t="s">
        <v>1972</v>
      </c>
      <c r="E5" s="319" t="s">
        <v>845</v>
      </c>
      <c r="F5" s="319" t="s">
        <v>1973</v>
      </c>
      <c r="G5" s="320">
        <v>46296</v>
      </c>
      <c r="H5" s="191"/>
    </row>
    <row r="6" spans="1:8">
      <c r="A6" s="191"/>
      <c r="B6" s="319" t="s">
        <v>1937</v>
      </c>
      <c r="C6" s="319">
        <v>256875</v>
      </c>
      <c r="D6" s="319" t="s">
        <v>1974</v>
      </c>
      <c r="E6" s="319" t="s">
        <v>845</v>
      </c>
      <c r="F6" s="319" t="s">
        <v>1973</v>
      </c>
      <c r="G6" s="320">
        <v>46296</v>
      </c>
      <c r="H6" s="191"/>
    </row>
    <row r="7" spans="1:8">
      <c r="A7" s="191"/>
      <c r="B7" s="319" t="s">
        <v>1975</v>
      </c>
      <c r="C7" s="319">
        <v>257278</v>
      </c>
      <c r="D7" s="319" t="s">
        <v>1976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1977</v>
      </c>
      <c r="C8" s="319">
        <v>261794</v>
      </c>
      <c r="D8" s="319" t="s">
        <v>1978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1979</v>
      </c>
      <c r="C9" s="319">
        <v>257033</v>
      </c>
      <c r="D9" s="319" t="s">
        <v>1980</v>
      </c>
      <c r="E9" s="319" t="s">
        <v>836</v>
      </c>
      <c r="F9" s="319" t="s">
        <v>192</v>
      </c>
      <c r="G9" s="319" t="s">
        <v>1981</v>
      </c>
      <c r="H9" s="191"/>
    </row>
    <row r="10" spans="1:8">
      <c r="A10" s="191"/>
      <c r="B10" s="319" t="s">
        <v>1982</v>
      </c>
      <c r="C10" s="319">
        <v>396578</v>
      </c>
      <c r="D10" s="319" t="s">
        <v>1983</v>
      </c>
      <c r="E10" s="319" t="s">
        <v>836</v>
      </c>
      <c r="F10" s="319" t="s">
        <v>192</v>
      </c>
      <c r="G10" s="319" t="s">
        <v>1981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1984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1985</v>
      </c>
      <c r="E3" s="315" t="s">
        <v>1986</v>
      </c>
      <c r="F3" s="315" t="s">
        <v>1987</v>
      </c>
      <c r="G3" s="315" t="s">
        <v>1988</v>
      </c>
      <c r="H3" s="315" t="s">
        <v>1989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1990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1991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1992</v>
      </c>
      <c r="C2" s="95" t="s">
        <v>1158</v>
      </c>
      <c r="D2" s="95" t="s">
        <v>596</v>
      </c>
      <c r="E2" s="95" t="s">
        <v>1993</v>
      </c>
      <c r="F2" s="95" t="s">
        <v>1994</v>
      </c>
      <c r="G2" s="95" t="s">
        <v>1995</v>
      </c>
      <c r="H2" s="95" t="s">
        <v>1996</v>
      </c>
      <c r="I2" s="95" t="s">
        <v>1997</v>
      </c>
      <c r="J2" s="95" t="s">
        <v>1998</v>
      </c>
      <c r="K2" s="131" t="s">
        <v>1999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*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*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SIM</v>
      </c>
      <c r="C363" s="121">
        <f>IF(FN_MC!B365="","*",FN_MC!B365)</f>
        <v>46021</v>
      </c>
      <c r="D363" s="121" t="str">
        <f>IF(FN_MC!D365="","*",FN_MC!D365)</f>
        <v>V86</v>
      </c>
      <c r="E363" s="121" t="str">
        <f>IF(FN_MC!H365="","*",FN_MC!H365)</f>
        <v>TGR2</v>
      </c>
      <c r="F363" s="137" t="str">
        <f>IF(FN_MC!M365="","*",FN_MC!M365)</f>
        <v>TBR-TGR</v>
      </c>
      <c r="G363" s="121" t="str">
        <f>IF(FN_MC!I365="","*",FN_MC!I365)</f>
        <v>TGR2</v>
      </c>
      <c r="H363" s="121" t="str">
        <f>IF(FN_MC!AB365="","*",FN_MC!AB365)</f>
        <v>FIXO</v>
      </c>
      <c r="I363" s="121" t="str">
        <f>IF(FN_MC!AC365="","*",FN_MC!AC365)</f>
        <v>-</v>
      </c>
      <c r="J363" s="122">
        <f>IF(FN_MC!AA365="","*",FN_MC!AA365)</f>
        <v>1</v>
      </c>
      <c r="K363" s="134">
        <f>IF(FN_MC!AD365="","*",FN_MC!AD365)</f>
        <v>0.25</v>
      </c>
    </row>
    <row r="364" spans="2:11" s="123" customFormat="1" hidden="1">
      <c r="B364" s="120" t="str">
        <f>IF(FN_MC!Y366="","*",FN_MC!Y366)</f>
        <v>OPORTUNIDADE</v>
      </c>
      <c r="C364" s="121">
        <f>IF(FN_MC!B366="","*",FN_MC!B366)</f>
        <v>46021</v>
      </c>
      <c r="D364" s="121" t="str">
        <f>IF(FN_MC!D366="","*",FN_MC!D366)</f>
        <v>W50</v>
      </c>
      <c r="E364" s="121" t="str">
        <f>IF(FN_MC!H366="","*",FN_MC!H366)</f>
        <v>TOM2</v>
      </c>
      <c r="F364" s="137" t="str">
        <f>IF(FN_MC!M366="","*",FN_MC!M366)</f>
        <v>TPC-TVL</v>
      </c>
      <c r="G364" s="121" t="str">
        <f>IF(FN_MC!I366="","*",FN_MC!I366)</f>
        <v>TOM2</v>
      </c>
      <c r="H364" s="121" t="str">
        <f>IF(FN_MC!AB366="","*",FN_MC!AB366)</f>
        <v>FIXO</v>
      </c>
      <c r="I364" s="121" t="str">
        <f>IF(FN_MC!AC366="","*",FN_MC!AC366)</f>
        <v>-</v>
      </c>
      <c r="J364" s="122" t="str">
        <f>IF(FN_MC!AA366="","*",FN_MC!AA366)</f>
        <v>2( Eder e Anderson)</v>
      </c>
      <c r="K364" s="134">
        <f>IF(FN_MC!AD366="","*",FN_MC!AD366)</f>
        <v>0.29166666666666669</v>
      </c>
    </row>
    <row r="365" spans="2:11" s="123" customFormat="1" hidden="1">
      <c r="B365" s="120" t="str">
        <f>IF(FN_MC!Y367="","*",FN_MC!Y367)</f>
        <v>OPORTUNIDADE</v>
      </c>
      <c r="C365" s="121">
        <f>IF(FN_MC!B367="","*",FN_MC!B367)</f>
        <v>46021</v>
      </c>
      <c r="D365" s="121" t="str">
        <f>IF(FN_MC!D367="","*",FN_MC!D367)</f>
        <v>A60</v>
      </c>
      <c r="E365" s="121" t="str">
        <f>IF(FN_MC!H367="","*",FN_MC!H367)</f>
        <v>TCS291</v>
      </c>
      <c r="F365" s="137" t="str">
        <f>IF(FN_MC!M367="","*",FN_MC!M367)</f>
        <v>TCS-TGR</v>
      </c>
      <c r="G365" s="121" t="str">
        <f>IF(FN_MC!I367="","*",FN_MC!I367)</f>
        <v>TGR</v>
      </c>
      <c r="H365" s="121" t="str">
        <f>IF(FN_MC!AB367="","*",FN_MC!AB367)</f>
        <v>FIXO</v>
      </c>
      <c r="I365" s="121" t="str">
        <f>IF(FN_MC!AC367="","*",FN_MC!AC367)</f>
        <v>-</v>
      </c>
      <c r="J365" s="122">
        <f>IF(FN_MC!AA367="","*",FN_MC!AA367)</f>
        <v>1</v>
      </c>
      <c r="K365" s="134">
        <f>IF(FN_MC!AD367="","*",FN_MC!AD367)</f>
        <v>0.29166666666666669</v>
      </c>
    </row>
    <row r="366" spans="2:11" s="123" customFormat="1" hidden="1">
      <c r="B366" s="120" t="str">
        <f>IF(FN_MC!Y368="","*",FN_MC!Y368)</f>
        <v>OPORTUNIDADE</v>
      </c>
      <c r="C366" s="121">
        <f>IF(FN_MC!B368="","*",FN_MC!B368)</f>
        <v>46021</v>
      </c>
      <c r="D366" s="121" t="str">
        <f>IF(FN_MC!D368="","*",FN_MC!D368)</f>
        <v>A74</v>
      </c>
      <c r="E366" s="121" t="str">
        <f>IF(FN_MC!H368="","*",FN_MC!H368)</f>
        <v>ZTP</v>
      </c>
      <c r="F366" s="137" t="str">
        <f>IF(FN_MC!M368="","*",FN_MC!M368)</f>
        <v>ZTP-ZPD</v>
      </c>
      <c r="G366" s="121" t="str">
        <f>IF(FN_MC!I368="","*",FN_MC!I368)</f>
        <v>ZPD</v>
      </c>
      <c r="H366" s="121" t="str">
        <f>IF(FN_MC!AB368="","*",FN_MC!AB368)</f>
        <v>FIXO</v>
      </c>
      <c r="I366" s="121" t="str">
        <f>IF(FN_MC!AC368="","*",FN_MC!AC368)</f>
        <v>-</v>
      </c>
      <c r="J366" s="122">
        <f>IF(FN_MC!AA368="","*",FN_MC!AA368)</f>
        <v>1</v>
      </c>
      <c r="K366" s="134">
        <f>IF(FN_MC!AD368="","*",FN_MC!AD368)</f>
        <v>0.29166666666666669</v>
      </c>
    </row>
    <row r="367" spans="2:11" s="123" customFormat="1" hidden="1">
      <c r="B367" s="120" t="str">
        <f>IF(FN_MC!Y369="","*",FN_MC!Y369)</f>
        <v>OPORTUNIDADE</v>
      </c>
      <c r="C367" s="121">
        <f>IF(FN_MC!B369="","*",FN_MC!B369)</f>
        <v>46021</v>
      </c>
      <c r="D367" s="121" t="str">
        <f>IF(FN_MC!D369="","*",FN_MC!D369)</f>
        <v>E17</v>
      </c>
      <c r="E367" s="121" t="str">
        <f>IF(FN_MC!H369="","*",FN_MC!H369)</f>
        <v>ZDK2</v>
      </c>
      <c r="F367" s="137" t="str">
        <f>IF(FN_MC!M369="","*",FN_MC!M369)</f>
        <v>ZVT-ZDK</v>
      </c>
      <c r="G367" s="121" t="str">
        <f>IF(FN_MC!I369="","*",FN_MC!I369)</f>
        <v>ZDK2</v>
      </c>
      <c r="H367" s="121" t="str">
        <f>IF(FN_MC!AB369="","*",FN_MC!AB369)</f>
        <v>FIXO</v>
      </c>
      <c r="I367" s="121" t="str">
        <f>IF(FN_MC!AC369="","*",FN_MC!AC369)</f>
        <v>-</v>
      </c>
      <c r="J367" s="122">
        <f>IF(FN_MC!AA369="","*",FN_MC!AA369)</f>
        <v>1</v>
      </c>
      <c r="K367" s="134">
        <f>IF(FN_MC!AD369="","*",FN_MC!AD369)</f>
        <v>0.29166666666666669</v>
      </c>
    </row>
    <row r="368" spans="2:11" s="123" customFormat="1" hidden="1">
      <c r="B368" s="120" t="str">
        <f>IF(FN_MC!Y370="","*",FN_MC!Y370)</f>
        <v>OPORTUNIDADE</v>
      </c>
      <c r="C368" s="121">
        <f>IF(FN_MC!B370="","*",FN_MC!B370)</f>
        <v>46021</v>
      </c>
      <c r="D368" s="121" t="str">
        <f>IF(FN_MC!D370="","*",FN_MC!D370)</f>
        <v>V42</v>
      </c>
      <c r="E368" s="121" t="str">
        <f>IF(FN_MC!H370="","*",FN_MC!H370)</f>
        <v>ZGT1</v>
      </c>
      <c r="F368" s="137" t="str">
        <f>IF(FN_MC!M370="","*",FN_MC!M370)</f>
        <v>ZGT-ZXE</v>
      </c>
      <c r="G368" s="121" t="str">
        <f>IF(FN_MC!I370="","*",FN_MC!I370)</f>
        <v>ZGT1</v>
      </c>
      <c r="H368" s="121" t="str">
        <f>IF(FN_MC!AB370="","*",FN_MC!AB370)</f>
        <v>FIXO</v>
      </c>
      <c r="I368" s="121" t="str">
        <f>IF(FN_MC!AC370="","*",FN_MC!AC370)</f>
        <v>-</v>
      </c>
      <c r="J368" s="122">
        <f>IF(FN_MC!AA370="","*",FN_MC!AA370)</f>
        <v>1</v>
      </c>
      <c r="K368" s="134">
        <f>IF(FN_MC!AD370="","*",FN_MC!AD370)</f>
        <v>0.29166666666666669</v>
      </c>
    </row>
    <row r="369" spans="2:11" s="123" customFormat="1" hidden="1">
      <c r="B369" s="120" t="str">
        <f>IF(FN_MC!Y371="","*",FN_MC!Y371)</f>
        <v>OPORTUNIDADE</v>
      </c>
      <c r="C369" s="121">
        <f>IF(FN_MC!B371="","*",FN_MC!B371)</f>
        <v>46021</v>
      </c>
      <c r="D369" s="121" t="str">
        <f>IF(FN_MC!D371="","*",FN_MC!D371)</f>
        <v>E46</v>
      </c>
      <c r="E369" s="121" t="str">
        <f>IF(FN_MC!H371="","*",FN_MC!H371)</f>
        <v>ZTP</v>
      </c>
      <c r="F369" s="137" t="str">
        <f>IF(FN_MC!M371="","*",FN_MC!M371)</f>
        <v>ZTP-TCS</v>
      </c>
      <c r="G369" s="121" t="str">
        <f>IF(FN_MC!I371="","*",FN_MC!I371)</f>
        <v>TCS</v>
      </c>
      <c r="H369" s="121" t="str">
        <f>IF(FN_MC!AB371="","*",FN_MC!AB371)</f>
        <v>FIXO</v>
      </c>
      <c r="I369" s="121" t="str">
        <f>IF(FN_MC!AC371="","*",FN_MC!AC371)</f>
        <v>-</v>
      </c>
      <c r="J369" s="122" t="str">
        <f>IF(FN_MC!AA371="","*",FN_MC!AA371)</f>
        <v>2 (Edson e Nivaldo)</v>
      </c>
      <c r="K369" s="134">
        <f>IF(FN_MC!AD371="","*",FN_MC!AD371)</f>
        <v>0.54166666666666663</v>
      </c>
    </row>
    <row r="370" spans="2:11" s="123" customFormat="1" hidden="1">
      <c r="B370" s="120" t="str">
        <f>IF(FN_MC!Y372="","*",FN_MC!Y372)</f>
        <v>*</v>
      </c>
      <c r="C370" s="121">
        <f>IF(FN_MC!B372="","*",FN_MC!B372)</f>
        <v>46021</v>
      </c>
      <c r="D370" s="121" t="str">
        <f>IF(FN_MC!D372="","*",FN_MC!D372)</f>
        <v>A01</v>
      </c>
      <c r="E370" s="121" t="str">
        <f>IF(FN_MC!H372="","*",FN_MC!H372)</f>
        <v>PPNPAC</v>
      </c>
      <c r="F370" s="137" t="str">
        <f>IF(FN_MC!M372="","*",FN_MC!M372)</f>
        <v>PPN-PAC</v>
      </c>
      <c r="G370" s="121" t="str">
        <f>IF(FN_MC!I372="","*",FN_MC!I372)</f>
        <v>PGIPGU</v>
      </c>
      <c r="H370" s="121" t="str">
        <f>IF(FN_MC!AB372="","*",FN_MC!AB372)</f>
        <v>FIXO</v>
      </c>
      <c r="I370" s="121" t="str">
        <f>IF(FN_MC!AC372="","*",FN_MC!AC372)</f>
        <v>-</v>
      </c>
      <c r="J370" s="122">
        <f>IF(FN_MC!AA372="","*",FN_MC!AA372)</f>
        <v>1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*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*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*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*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*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*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*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*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>
        <f>IF(FN_MC!B386="","*",FN_MC!B386)</f>
        <v>46022</v>
      </c>
      <c r="D384" s="121" t="str">
        <f>IF(FN_MC!D386="","*",FN_MC!D386)</f>
        <v>V42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2025-12-30T12:17:17Z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