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43" documentId="8_{B6337239-1A00-434D-AAD0-422EA1FEB5AE}" xr6:coauthVersionLast="47" xr6:coauthVersionMax="47" xr10:uidLastSave="{99BDD03B-68C1-4DA1-9012-CC85CB3A5B8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K95" i="16"/>
  <c r="AM83" i="1"/>
  <c r="K92" i="16"/>
  <c r="AM80" i="1"/>
  <c r="K105" i="16"/>
  <c r="AM93" i="1"/>
  <c r="K102" i="16"/>
  <c r="AM90" i="1"/>
  <c r="K99" i="16"/>
  <c r="AM87" i="1"/>
  <c r="K96" i="16"/>
  <c r="AM84" i="1"/>
  <c r="K94" i="16"/>
  <c r="AM82" i="1"/>
  <c r="K107" i="16"/>
  <c r="AM95" i="1"/>
  <c r="L109" i="11" s="1"/>
  <c r="K103" i="16"/>
  <c r="AM91" i="1"/>
  <c r="K100" i="16"/>
  <c r="AM88" i="1"/>
  <c r="K98" i="16"/>
  <c r="AM86" i="1"/>
  <c r="K93" i="16"/>
  <c r="AM81" i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<sst xmlns="http://schemas.openxmlformats.org/spreadsheetml/2006/main" count="4929" uniqueCount="1466">
  <si>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</si>
  <si>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</si>
  <si>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</si>
  <si>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</si>
  <si>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</si>
  <si>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</si>
  <si>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</si>
  <si>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</si>
  <si>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</si>
  <si>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</si>
  <si>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</si>
  <si>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</si>
  <si>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</si>
  <si>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</si>
  <si>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</si>
  <si>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</si>
  <si>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</si>
  <si>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</si>
  <si>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</si>
  <si>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</si>
  <si>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</si>
  <si>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</si>
  <si>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</si>
  <si>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</si>
  <si>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</si>
  <si>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</si>
  <si>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</si>
  <si>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</si>
  <si>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</si>
  <si>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</si>
  <si>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</si>
  <si>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</si>
  <si>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</si>
  <si>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</si>
  <si>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</si>
  <si>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</si>
  <si>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</si>
  <si>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</si>
  <si>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</si>
  <si>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</si>
  <si>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</si>
  <si>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</si>
  <si>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</si>
  <si>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</si>
  <si>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</si>
  <si>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</si>
  <si>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</si>
  <si>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</si>
  <si>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</si>
  <si>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</si>
  <si>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</si>
  <si>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</si>
  <si>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</si>
  <si>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</si>
  <si>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</si>
  <si>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</si>
  <si>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</si>
  <si>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</si>
  <si>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</si>
  <si>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</si>
  <si>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</si>
  <si>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</si>
  <si>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</si>
  <si>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</si>
  <si>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</si>
  <si>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</si>
  <si>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</si>
  <si>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</si>
  <si>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</si>
  <si>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</si>
  <si>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</si>
  <si>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</si>
  <si>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</si>
  <si>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</si>
  <si>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</si>
  <si>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</si>
  <si>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</si>
  <si>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</si>
  <si>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</si>
  <si>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</si>
  <si>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</si>
  <si>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</si>
  <si>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</si>
  <si>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</si>
  <si>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</si>
  <si>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</si>
  <si>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</si>
  <si>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</si>
  <si>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</si>
  <si>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</si>
  <si>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</si>
  <si>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</si>
  <si>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</si>
  <si>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</si>
  <si>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</si>
  <si>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</si>
  <si>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</si>
  <si>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</si>
  <si>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</si>
  <si>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</si>
  <si>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</si>
  <si>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</si>
  <si>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</si>
  <si>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</si>
  <si>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</si>
  <si>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</si>
  <si>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</si>
  <si>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</si>
  <si>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</si>
  <si>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</si>
  <si>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</si>
  <si>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</si>
  <si>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</si>
  <si>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</si>
  <si>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</si>
  <si>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</si>
  <si>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</si>
  <si>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</si>
  <si>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</si>
  <si>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</si>
  <si>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</si>
  <si>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</si>
  <si>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</si>
  <si>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</si>
  <si>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</si>
  <si>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</si>
  <si>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</si>
  <si>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</si>
  <si>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</si>
  <si>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</si>
  <si>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</si>
  <si>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</si>
  <si>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</si>
  <si>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</si>
  <si>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</si>
  <si>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</si>
  <si>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</si>
  <si>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</si>
  <si>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</si>
  <si>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</si>
  <si>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</si>
  <si>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</si>
  <si>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</si>
  <si>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</si>
  <si>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</si>
  <si>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</si>
  <si>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</si>
  <si>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</si>
  <si>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</si>
  <si>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</si>
  <si>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</si>
  <si>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</si>
  <si>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</si>
  <si>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</si>
  <si>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</si>
  <si>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</si>
  <si>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</si>
  <si>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</si>
  <si>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</si>
  <si>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</si>
  <si>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</si>
  <si>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</si>
  <si>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</si>
  <si>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</si>
  <si>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</si>
  <si>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</si>
  <si>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</si>
  <si>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</si>
  <si>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</si>
  <si>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</si>
  <si>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</si>
  <si>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</si>
  <si>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</si>
  <si>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</si>
  <si>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</si>
  <si>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</si>
  <si>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</si>
  <si>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</si>
  <si>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</si>
  <si>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</si>
  <si>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</si>
  <si>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</si>
  <si>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</si>
  <si>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</si>
  <si>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</si>
  <si>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</si>
  <si>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</si>
  <si>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</si>
  <si>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</si>
  <si>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</si>
  <si>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</si>
  <si>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</si>
  <si>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</si>
  <si>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</si>
  <si>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</si>
  <si>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</si>
  <si>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</si>
  <si>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</si>
  <si>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</si>
  <si>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</si>
  <si>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</si>
  <si>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</si>
  <si>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</si>
  <si>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</si>
  <si>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</si>
  <si>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</si>
  <si>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</si>
  <si>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</si>
  <si>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</si>
  <si>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</si>
  <si>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</si>
  <si>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</si>
  <si>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</si>
  <si>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</si>
  <si>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</si>
  <si>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</si>
  <si>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</si>
  <si>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</si>
  <si>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</si>
  <si>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</si>
  <si>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</si>
  <si>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</si>
  <si>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</si>
  <si>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</si>
  <si>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</si>
  <si>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</si>
  <si>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</si>
  <si>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</si>
  <si>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</si>
  <si>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</si>
  <si>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</si>
  <si>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</si>
  <si>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</si>
  <si>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</si>
  <si>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</si>
  <si>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</si>
  <si>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</si>
  <si>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</si>
  <si>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</si>
  <si>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</si>
  <si>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</si>
  <si>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</si>
  <si>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</si>
  <si>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</si>
  <si>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</si>
  <si>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</si>
  <si>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</si>
  <si>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</si>
  <si>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</si>
  <si>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</si>
  <si>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</si>
  <si>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</si>
  <si>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</si>
  <si>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</si>
  <si>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</si>
  <si>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</si>
  <si>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</si>
  <si>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</si>
  <si>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</si>
  <si>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</si>
  <si>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</si>
  <si>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</si>
  <si>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</si>
  <si>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</si>
  <si>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</si>
  <si>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</si>
  <si>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</si>
  <si>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</si>
  <si>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</si>
  <si>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</si>
  <si>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</si>
  <si>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</si>
  <si>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</si>
  <si>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</si>
  <si>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</si>
  <si>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</si>
  <si>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</si>
  <si>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</si>
  <si>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</si>
  <si>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</si>
  <si>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</si>
  <si>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</si>
  <si>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</si>
  <si>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</si>
  <si>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</si>
  <si>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</si>
  <si>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</si>
  <si>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</si>
  <si>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</si>
  <si>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</si>
  <si>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</si>
  <si>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</si>
  <si>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</si>
  <si>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</si>
  <si>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</si>
  <si>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</si>
  <si>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</si>
  <si>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</si>
  <si>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</si>
  <si>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</si>
  <si>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</si>
  <si>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</si>
  <si>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</si>
  <si>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</si>
  <si>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</si>
  <si>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</si>
  <si>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</si>
  <si>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</si>
  <si>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</si>
  <si>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</si>
  <si>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</si>
  <si>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</si>
  <si>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</si>
  <si>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</si>
  <si>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</si>
  <si>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</si>
  <si>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</si>
  <si>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</si>
  <si>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</si>
  <si>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</si>
  <si>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</si>
  <si>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</si>
  <si>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</si>
  <si>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</si>
  <si>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</si>
  <si>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</si>
  <si>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</si>
  <si>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</si>
  <si>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</si>
  <si>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</si>
  <si>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</si>
  <si>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</si>
  <si>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</si>
  <si>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</si>
  <si>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</si>
  <si>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</si>
  <si>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</si>
  <si>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</si>
  <si>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</si>
  <si>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</si>
  <si>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</si>
  <si>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</si>
  <si>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</si>
  <si>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</si>
  <si>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</si>
  <si>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</si>
  <si>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</si>
  <si>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</si>
  <si>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</si>
  <si>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</si>
  <si>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</si>
  <si>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</si>
  <si>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</si>
  <si>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</si>
  <si>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</si>
  <si>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</si>
  <si>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</si>
  <si>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</si>
  <si>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</si>
  <si>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</si>
  <si>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</si>
  <si>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</si>
  <si>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</si>
  <si>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</si>
  <si>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</si>
  <si>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</si>
  <si>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</si>
  <si>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</si>
  <si>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</si>
  <si>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</si>
  <si>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</si>
  <si>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</si>
  <si>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</si>
  <si>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</si>
  <si>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</si>
  <si>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</si>
  <si>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</si>
  <si>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</si>
  <si>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</si>
  <si>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</si>
  <si>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</si>
  <si>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</si>
  <si>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</si>
  <si>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</si>
  <si>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</si>
  <si>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</si>
  <si>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</si>
  <si>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</si>
  <si>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</si>
  <si>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</si>
  <si>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</si>
  <si>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</si>
  <si>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</si>
  <si>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</si>
  <si>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</si>
  <si>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</si>
  <si>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</si>
  <si>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</si>
  <si>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</si>
  <si>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</si>
  <si>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</si>
  <si>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</si>
  <si>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</si>
  <si>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</si>
  <si>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</si>
  <si>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</si>
  <si>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</si>
  <si>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</si>
  <si>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</si>
  <si>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</si>
  <si>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</si>
  <si>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</si>
  <si>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</si>
  <si>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</si>
  <si>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</si>
  <si>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</si>
  <si>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</si>
  <si>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</si>
  <si>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</si>
  <si>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</si>
  <si>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</si>
  <si>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</si>
  <si>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</si>
  <si>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</si>
  <si>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</si>
  <si>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</si>
  <si>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</si>
  <si>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</si>
  <si>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</si>
  <si>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</si>
  <si>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</si>
  <si>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</si>
  <si>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</si>
  <si>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</si>
  <si>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</si>
  <si>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</si>
  <si>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</si>
  <si>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</si>
  <si>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</si>
  <si>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</si>
  <si>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</si>
  <si>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</si>
  <si>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</si>
  <si>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</si>
  <si>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</si>
  <si>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</si>
  <si>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</si>
  <si>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</si>
  <si>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</si>
  <si>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</si>
  <si>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</si>
  <si>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</si>
  <si>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</si>
  <si>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</si>
  <si>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</si>
  <si>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</si>
  <si>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</si>
  <si>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</si>
  <si>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</si>
  <si>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</si>
  <si>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</si>
  <si>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</si>
  <si>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</si>
  <si>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</si>
  <si>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</si>
  <si>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</si>
  <si>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</si>
  <si>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</si>
  <si>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</si>
  <si>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</si>
  <si>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</si>
  <si>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</si>
  <si>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</si>
  <si>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</si>
  <si>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</si>
  <si>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</si>
  <si>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</si>
  <si>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</si>
  <si>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</si>
  <si>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</si>
  <si>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</si>
  <si>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</si>
  <si>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</si>
  <si>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</si>
  <si>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</si>
  <si>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</si>
  <si>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</si>
  <si>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</si>
  <si>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</si>
  <si>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</si>
  <si>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</si>
  <si>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</si>
  <si>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</si>
  <si>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</si>
  <si>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</si>
  <si>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</si>
  <si>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</si>
  <si>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</si>
  <si>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</si>
  <si>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</si>
  <si>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</si>
  <si>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</si>
  <si>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</si>
  <si>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</si>
  <si>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</si>
  <si>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</si>
  <si>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</si>
  <si>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</si>
  <si>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</si>
  <si>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</si>
  <si>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</si>
  <si>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</si>
  <si>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</si>
  <si>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</si>
  <si>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</si>
  <si>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</si>
  <si>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</si>
  <si>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</si>
  <si>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</si>
  <si>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</si>
  <si>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</si>
  <si>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</si>
  <si>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</si>
  <si>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</si>
  <si>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</si>
  <si>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</si>
  <si>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</si>
  <si>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</si>
  <si>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</si>
  <si>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</si>
  <si>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</si>
  <si>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</si>
  <si>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</si>
  <si>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</si>
  <si>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</si>
  <si>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</si>
  <si>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</si>
  <si>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</si>
  <si>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</si>
  <si>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</si>
  <si>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</si>
  <si>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</si>
  <si>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</si>
  <si>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</si>
  <si>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</si>
  <si>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</si>
  <si>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</si>
  <si>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</si>
  <si>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</si>
  <si>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</si>
  <si>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</si>
  <si>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</si>
  <si>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</si>
  <si>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</si>
  <si>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</si>
  <si>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</si>
  <si>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</si>
  <si>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</si>
  <si>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</si>
  <si>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</si>
  <si>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</si>
  <si>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</si>
  <si>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</si>
  <si>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</si>
  <si>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</si>
  <si>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</si>
  <si>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</si>
  <si>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</si>
  <si>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</si>
  <si>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</si>
  <si>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</si>
  <si>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</si>
  <si>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</si>
  <si>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</si>
  <si>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</si>
  <si>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</si>
  <si>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</si>
  <si>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</si>
  <si>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</si>
  <si>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</si>
  <si>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</si>
  <si>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</si>
  <si>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</si>
  <si>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</si>
  <si>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</si>
  <si>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</si>
  <si>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</si>
  <si>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</si>
  <si>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</si>
  <si>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</si>
  <si>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</si>
  <si>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</si>
  <si>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</si>
  <si>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</si>
  <si>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</si>
  <si>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</si>
  <si>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</si>
  <si>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</si>
  <si>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</si>
  <si>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</si>
  <si>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</si>
  <si>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</si>
  <si>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</si>
  <si>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</si>
  <si>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</si>
  <si>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</si>
  <si>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</si>
  <si>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</si>
  <si>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</si>
  <si>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</si>
  <si>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</si>
  <si>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</si>
  <si>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</si>
  <si>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</si>
  <si>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</si>
  <si>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</si>
  <si>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</si>
  <si>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</si>
  <si>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</si>
  <si>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</si>
  <si>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</si>
  <si>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</si>
  <si>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</si>
  <si>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</si>
  <si>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</si>
  <si>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</si>
  <si>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</si>
  <si>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</si>
  <si>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</si>
  <si>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</si>
  <si>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</si>
  <si>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</si>
  <si>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</si>
  <si>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</si>
  <si>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</si>
  <si>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</si>
  <si>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</si>
  <si>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</si>
  <si>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</si>
  <si>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</si>
  <si>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</si>
  <si>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</si>
  <si>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</si>
  <si>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</si>
  <si>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</si>
  <si>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</si>
  <si>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</si>
  <si>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</si>
  <si>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</si>
  <si>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</si>
  <si>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</si>
  <si>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</si>
  <si>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</si>
  <si>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</si>
  <si>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</si>
  <si>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</si>
  <si>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</si>
  <si>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</si>
  <si>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</si>
  <si>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</si>
  <si>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</si>
  <si>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</si>
  <si>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</si>
  <si>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</si>
  <si>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</si>
  <si>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</si>
  <si>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</si>
  <si>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</si>
  <si>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</si>
  <si>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</si>
  <si>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</si>
  <si>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</si>
  <si>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</si>
  <si>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</si>
  <si>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</si>
  <si>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</si>
  <si>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</si>
  <si>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</si>
  <si>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</si>
  <si>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</si>
  <si>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</si>
  <si>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</si>
  <si>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</si>
  <si>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</si>
  <si>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</si>
  <si>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</si>
  <si>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</si>
  <si>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</si>
  <si>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</si>
  <si>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</si>
  <si>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</si>
  <si>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</si>
  <si>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</si>
  <si>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</si>
  <si>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</si>
  <si>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</si>
  <si>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</si>
  <si>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</si>
  <si>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</si>
  <si>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</si>
  <si>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</si>
  <si>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</si>
  <si>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</si>
  <si>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</si>
  <si>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</si>
  <si>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</si>
  <si>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</si>
  <si>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</si>
  <si>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</si>
  <si>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</si>
  <si>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</si>
  <si>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</si>
  <si>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</si>
  <si>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</si>
  <si>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</si>
  <si>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</si>
  <si>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</si>
  <si>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</si>
  <si>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</si>
  <si>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</si>
  <si>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</si>
  <si>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</si>
  <si>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</si>
  <si>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</si>
  <si>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</si>
  <si>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</si>
  <si>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</si>
  <si>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</si>
  <si>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</si>
  <si>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</si>
  <si>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</si>
  <si>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</si>
  <si>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</si>
  <si>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</si>
  <si>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</si>
  <si>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</si>
  <si>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</si>
  <si>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</si>
  <si>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</si>
  <si>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</si>
  <si>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</si>
  <si>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</si>
  <si>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</si>
  <si>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</si>
  <si>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</si>
  <si>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</si>
  <si>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</si>
  <si>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</si>
  <si>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</si>
  <si>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</si>
  <si>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</si>
  <si>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</si>
  <si>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</si>
  <si>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</si>
  <si>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</si>
  <si>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</si>
  <si>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</si>
  <si>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</si>
  <si>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</si>
  <si>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</si>
  <si>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</si>
  <si>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</si>
  <si>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</si>
  <si>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</si>
  <si>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</si>
  <si>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</si>
  <si>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</si>
  <si>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</si>
  <si>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</si>
  <si>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</si>
  <si>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</si>
  <si>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</si>
  <si>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</si>
  <si>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</si>
  <si>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</si>
  <si>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</si>
  <si>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</si>
  <si>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</si>
  <si>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</si>
  <si>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</si>
  <si>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</si>
  <si>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</si>
  <si>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</si>
  <si>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</si>
  <si>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</si>
  <si>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</si>
  <si>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</si>
  <si>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</si>
  <si>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</si>
  <si>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</si>
  <si>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</si>
  <si>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</si>
  <si>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</si>
  <si>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</si>
  <si>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</si>
  <si>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</si>
  <si>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</si>
  <si>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</si>
  <si>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</si>
  <si>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</si>
  <si>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</si>
  <si>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</si>
  <si>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</si>
  <si>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</si>
  <si>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</si>
  <si>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</si>
  <si>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</si>
  <si>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</si>
  <si>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</si>
  <si>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</si>
  <si>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</si>
  <si>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</si>
  <si>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</si>
  <si>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</si>
  <si>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</si>
  <si>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</si>
  <si>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</si>
  <si>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</si>
  <si>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</si>
  <si>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</si>
  <si>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</si>
  <si>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</si>
  <si>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</si>
  <si>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</si>
  <si>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</si>
  <si>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</si>
  <si>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</si>
  <si>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</si>
  <si>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</si>
  <si>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</si>
  <si>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</si>
  <si>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</si>
  <si>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</si>
  <si>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</si>
  <si>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</si>
  <si>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</si>
  <si>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</si>
  <si>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</si>
  <si>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</si>
  <si>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</si>
  <si>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</si>
  <si>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</si>
  <si>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</si>
  <si>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</si>
  <si>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</si>
  <si>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</si>
  <si>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</si>
  <si>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</si>
  <si>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</si>
  <si>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</si>
  <si>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</si>
  <si>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</si>
  <si>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</si>
  <si>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</si>
  <si>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</si>
  <si>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</si>
  <si>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</si>
  <si>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</si>
  <si>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</si>
  <si>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</si>
  <si>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</si>
  <si>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</si>
  <si>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</si>
  <si>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</si>
  <si>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</si>
  <si>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</si>
  <si>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</si>
  <si>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</si>
  <si>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</si>
  <si>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</si>
  <si>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</si>
  <si>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</si>
  <si>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</si>
  <si>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</si>
  <si>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</si>
  <si>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</si>
  <si>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</si>
  <si>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</si>
  <si>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</si>
  <si>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</si>
  <si>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</si>
  <si>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</si>
  <si>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</si>
  <si>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</si>
  <si>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</si>
  <si>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</si>
  <si>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</si>
  <si>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</si>
  <si>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</si>
  <si>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</si>
  <si>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</si>
  <si>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</si>
  <si>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</si>
  <si>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</si>
  <si>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</si>
  <si>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</si>
  <si>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</si>
  <si>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</si>
  <si>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</si>
  <si>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</si>
  <si>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</si>
  <si>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</si>
  <si>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</si>
  <si>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</si>
  <si>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</si>
  <si>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</si>
  <si>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</si>
  <si>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</si>
  <si>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</si>
  <si>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</si>
  <si>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</si>
  <si>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</si>
  <si>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</si>
  <si>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</si>
  <si>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</si>
  <si>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</si>
  <si>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</si>
  <si>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</si>
  <si>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</si>
  <si>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</si>
  <si>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</si>
  <si>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</si>
  <si>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</si>
  <si>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</si>
  <si>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</si>
  <si>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</si>
  <si>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</si>
  <si>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</si>
  <si>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</si>
  <si>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</si>
  <si>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</si>
  <si>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</si>
  <si>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</si>
  <si>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</si>
  <si>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</si>
  <si>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</si>
  <si>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</si>
  <si>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</si>
  <si>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</si>
  <si>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</si>
  <si>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</si>
  <si>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</si>
  <si>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</si>
  <si>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</si>
  <si>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</si>
  <si>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</si>
  <si>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</si>
  <si>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</si>
  <si>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</si>
  <si>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</si>
  <si>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</si>
  <si>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</si>
  <si>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</si>
  <si>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</si>
  <si>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</si>
  <si>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</si>
  <si>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</si>
  <si>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</si>
  <si>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</si>
  <si>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</si>
  <si>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</si>
  <si>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</si>
  <si>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</si>
  <si>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</si>
  <si>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</si>
  <si>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</si>
  <si>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</si>
  <si>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</si>
  <si>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</si>
  <si>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</si>
  <si>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</si>
  <si>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</si>
  <si>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</si>
  <si>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</si>
  <si>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</si>
  <si>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</si>
  <si>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</si>
  <si>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</si>
  <si>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</si>
  <si>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</si>
  <si>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</si>
  <si>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</si>
  <si>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</si>
  <si>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</si>
  <si>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</si>
  <si>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</si>
  <si>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</si>
  <si>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</si>
  <si>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</si>
  <si>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</si>
  <si>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</si>
  <si>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</si>
  <si>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</si>
  <si>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</si>
  <si>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</si>
  <si>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</si>
  <si>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</si>
  <si>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</si>
  <si>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</si>
  <si>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</si>
  <si>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</si>
  <si>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</si>
  <si>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</si>
  <si>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</si>
  <si>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</si>
  <si>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</si>
  <si>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</si>
  <si>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</si>
  <si>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</si>
  <si>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</si>
  <si>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</si>
  <si>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</si>
  <si>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</si>
  <si>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</si>
  <si>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</si>
  <si>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</si>
  <si>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</si>
  <si>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</si>
  <si>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</si>
  <si>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</si>
  <si>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</si>
  <si>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</si>
  <si>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</si>
  <si>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</si>
  <si>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</si>
  <si>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</si>
  <si>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</si>
  <si>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</si>
  <si>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</si>
  <si>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</si>
  <si>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</si>
  <si>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</si>
  <si>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</si>
  <si>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</si>
  <si>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</si>
  <si>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</si>
  <si>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</si>
  <si>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</si>
  <si>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</si>
  <si>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</si>
  <si>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</si>
  <si>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</si>
  <si>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</si>
  <si>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</si>
  <si>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</si>
  <si>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</si>
  <si>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</si>
  <si>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</si>
  <si>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</si>
  <si>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</si>
  <si>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</si>
  <si>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</si>
  <si>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</si>
  <si>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</si>
  <si>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</si>
  <si>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</si>
  <si>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</si>
  <si>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</si>
  <si>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</si>
  <si>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</si>
  <si>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</si>
  <si>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</si>
  <si>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</si>
  <si>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</si>
  <si>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</si>
  <si>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</si>
  <si>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</si>
  <si>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</si>
  <si>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</si>
  <si>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</si>
  <si>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</si>
  <si>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</si>
  <si>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</si>
  <si>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</si>
  <si>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</si>
  <si>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</si>
  <si>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</si>
  <si>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</si>
  <si>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</si>
  <si>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</si>
  <si>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</si>
  <si>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</si>
  <si>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</si>
  <si>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</si>
  <si>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</si>
  <si>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</si>
  <si>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</si>
  <si>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</si>
  <si>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</si>
  <si>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</si>
  <si>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</si>
  <si>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</si>
  <si>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</si>
  <si>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</si>
  <si>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</si>
  <si>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</si>
  <si>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</si>
  <si>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</si>
  <si>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</si>
  <si>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</si>
  <si>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</si>
  <si>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</si>
  <si>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</si>
  <si>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</si>
  <si>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</si>
  <si>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</si>
  <si>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</si>
  <si>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</si>
  <si>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</si>
  <si>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</si>
  <si>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</si>
  <si>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</si>
  <si>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</si>
  <si>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</si>
  <si>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</si>
  <si>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</si>
  <si>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</si>
  <si>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</si>
  <si>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</si>
  <si>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</si>
  <si>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</si>
  <si>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</si>
  <si>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</si>
  <si>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</si>
  <si>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</si>
  <si>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</si>
  <si>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</si>
  <si>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</si>
  <si>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</si>
  <si>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</si>
  <si>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</si>
  <si>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</si>
  <si>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</si>
  <si>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</si>
  <si>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</si>
  <si>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</si>
  <si>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</si>
  <si>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</si>
  <si>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</si>
  <si>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</si>
  <si>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</si>
  <si>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</si>
  <si>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</si>
  <si>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</si>
  <si>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</si>
  <si>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</si>
  <si>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</si>
  <si>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</si>
  <si>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</si>
  <si>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</si>
  <si>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</si>
  <si>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</si>
  <si>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</si>
  <si>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</si>
  <si>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</si>
  <si>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</si>
  <si>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</si>
  <si>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</si>
  <si>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</si>
  <si>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</si>
  <si>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</si>
  <si>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</si>
  <si>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</si>
  <si>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</si>
  <si>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</si>
  <si>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</si>
  <si>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</si>
  <si>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</si>
  <si>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</si>
  <si>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</si>
  <si>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</si>
  <si>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</si>
  <si>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</si>
  <si>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</si>
  <si>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</si>
  <si>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</si>
  <si>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</si>
  <si>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</si>
  <si>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</si>
  <si>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</si>
  <si>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</si>
  <si>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</si>
  <si>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</si>
  <si>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</si>
  <si>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</si>
  <si>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</si>
  <si>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</si>
  <si>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</si>
  <si>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</si>
  <si>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</si>
  <si>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</si>
  <si>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</si>
  <si>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</si>
  <si>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</si>
  <si>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</si>
  <si>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</si>
  <si>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</si>
  <si>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</si>
  <si>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</si>
  <si>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</si>
  <si>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</si>
  <si>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</si>
  <si>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</si>
  <si>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</si>
  <si>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</si>
  <si>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</si>
  <si>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</si>
  <si>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</si>
  <si>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</si>
  <si>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</si>
  <si>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</si>
  <si>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</si>
  <si>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</si>
  <si>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</si>
  <si>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</si>
  <si>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</si>
  <si>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</si>
  <si>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</si>
  <si>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</si>
  <si>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</si>
  <si>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</si>
  <si>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</si>
  <si>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</si>
  <si>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</si>
  <si>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</si>
  <si>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</si>
  <si>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</si>
  <si>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</si>
  <si>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</si>
  <si>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</si>
  <si>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</si>
  <si>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</si>
  <si>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</si>
  <si>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</si>
  <si>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</si>
  <si>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</si>
  <si>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</si>
  <si>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</si>
  <si>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</si>
  <si>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</si>
  <si>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</si>
  <si>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</si>
  <si>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</si>
  <si>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</si>
  <si>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</si>
  <si>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</si>
  <si>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</si>
  <si>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</si>
  <si>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</si>
  <si>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</si>
  <si>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</si>
  <si>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</si>
  <si>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</si>
  <si>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</si>
  <si>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</si>
  <si>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</si>
  <si>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</si>
  <si>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</si>
  <si>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</si>
  <si>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</si>
  <si>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</si>
  <si>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</si>
  <si>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</si>
  <si>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</si>
  <si>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</si>
  <si>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</si>
  <si>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</si>
  <si>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</si>
  <si>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</si>
  <si>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</si>
  <si>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</si>
  <si>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</si>
  <si>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</si>
  <si>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</si>
  <si>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</si>
  <si>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</si>
  <si>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</si>
  <si>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</si>
  <si>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</si>
  <si>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</si>
  <si>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</si>
  <si>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</si>
  <si>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</si>
  <si>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</si>
  <si>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</si>
  <si>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</si>
  <si>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</si>
  <si>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</si>
  <si>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</si>
  <si>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</si>
  <si>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</si>
  <si>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</si>
  <si>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</si>
  <si>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</si>
  <si>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</si>
  <si>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</si>
  <si>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</si>
  <si>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</si>
  <si>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</si>
  <si>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</si>
  <si>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</si>
  <si>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</si>
  <si>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</si>
  <si>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</si>
  <si>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</si>
  <si>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</si>
  <si>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</si>
  <si>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</si>
  <si>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</si>
  <si>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</si>
  <si>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</si>
  <si>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</si>
  <si>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</si>
  <si>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</si>
  <si>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</si>
  <si>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</si>
  <si>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</si>
  <si>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</si>
  <si>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</si>
  <si>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</si>
  <si>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</si>
  <si>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</si>
  <si>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</si>
  <si>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</si>
  <si>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</si>
  <si>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</si>
  <si>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</si>
  <si>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</si>
  <si>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</si>
  <si>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</si>
  <si>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</si>
  <si>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</si>
  <si>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</si>
  <si>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</si>
  <si>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</si>
  <si>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</si>
  <si>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</si>
  <si>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</si>
  <si>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</si>
  <si>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</si>
  <si>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</si>
  <si>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</si>
  <si>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</si>
  <si>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</si>
  <si>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</si>
  <si>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</si>
  <si>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</si>
  <si>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</si>
  <si>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</si>
  <si>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</si>
  <si>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</si>
  <si>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</si>
  <si>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</si>
  <si>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</si>
  <si>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</si>
  <si>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</si>
  <si>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</si>
  <si>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</si>
  <si>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</si>
  <si>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</si>
  <si>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</si>
  <si>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</si>
  <si>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</si>
  <si>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</si>
  <si>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</si>
  <si>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</si>
  <si>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</si>
  <si>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</si>
  <si>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</si>
  <si>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</si>
  <si>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</si>
  <si>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</si>
  <si>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</si>
  <si>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</si>
  <si>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</si>
  <si>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</si>
  <si>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</si>
  <si>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</si>
  <si>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</si>
  <si>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</si>
  <si>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</si>
  <si>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</si>
  <si>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</si>
  <si>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</si>
  <si>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</si>
  <si>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</si>
  <si>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</si>
  <si>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</si>
  <si>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</si>
  <si>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</si>
  <si>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</si>
  <si>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</si>
  <si>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</si>
  <si>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</si>
  <si>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</si>
  <si>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</si>
  <si>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</si>
  <si>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</si>
  <si>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</si>
  <si>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</si>
  <si>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</si>
  <si>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</si>
  <si>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</si>
  <si>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Ralizou descarga de barras, retornando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</si>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</sst>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G65" activePane="topRight" state="frozen"/>
      <selection pane="topRight" activeCell="L84" sqref="L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 t="s">
        <v>1023</v>
      </c>
      <c r="BN64" s="12" t="s">
        <v>1044</v>
      </c>
      <c r="BO64" s="130" t="s">
        <v>1154</v>
      </c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>CCOCirculaçãoIntervaloContrato</v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 t="s">
        <v>1392</v>
      </c>
      <c r="BL65" s="13"/>
      <c r="BM65" s="12" t="s">
        <v>1023</v>
      </c>
      <c r="BN65" s="12" t="s">
        <v>1053</v>
      </c>
      <c r="BO65" s="130" t="s">
        <v>1115</v>
      </c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>CCOCirculaçãoIntervaloOportunidade</v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1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 t="s">
        <v>1028</v>
      </c>
      <c r="BN66" s="12" t="s">
        <v>1028</v>
      </c>
      <c r="BO66" s="130" t="s">
        <v>1028</v>
      </c>
      <c r="BP66" s="14"/>
      <c r="BQ66" s="10" t="str">
        <f t="shared" si="8"/>
        <v>Aderente</v>
      </c>
      <c r="BR66" s="15">
        <f t="shared" si="9"/>
        <v>0.99999999999999956</v>
      </c>
      <c r="BS66" s="15">
        <f t="shared" si="10"/>
        <v>1</v>
      </c>
      <c r="BT66" s="157" t="str">
        <f t="shared" si="11"/>
        <v>OKOK</v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>
        <v>0.32847222222222222</v>
      </c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1395</v>
      </c>
      <c r="BK67" s="14" t="s">
        <v>1395</v>
      </c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1396</v>
      </c>
      <c r="N68" s="149" t="s">
        <v>1397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1398</v>
      </c>
      <c r="BK68" s="14" t="s">
        <v>1398</v>
      </c>
      <c r="BL68" s="13"/>
      <c r="BM68" s="12"/>
      <c r="BN68" s="12"/>
      <c r="BO68" s="130"/>
      <c r="BP68" s="14"/>
      <c r="BQ68" s="10" t="str">
        <f t="shared" si="8"/>
        <v>Produção</v>
      </c>
      <c r="BR68" s="15">
        <f t="shared" si="9"/>
        <v>1.0000000000000004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1399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1400</v>
      </c>
      <c r="BK69" s="14" t="s">
        <v>1401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>
        <v>0.34444444444444444</v>
      </c>
      <c r="AS70" s="32">
        <v>0.39861111111111114</v>
      </c>
      <c r="AT70" s="32">
        <v>0.4201388888888889</v>
      </c>
      <c r="AU70" s="32">
        <v>0.4284722222222222</v>
      </c>
      <c r="AV70" s="32">
        <v>0.44930555555555557</v>
      </c>
      <c r="AW70" s="32"/>
      <c r="AX70" s="32"/>
      <c r="AY70" s="184">
        <f>IF(D70="","*",IFERROR(IF(ISODD(COUNT(AS70:AX72)),"ERRO",SUM((AT70-AS70),(AV70-AU70),(AX70-AW70))),"ERRO"))</f>
        <v>4.2361111111111127E-2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1402</v>
      </c>
      <c r="BK70" s="14" t="s">
        <v>1403</v>
      </c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0.33888888888888902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1404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1405</v>
      </c>
      <c r="N72" s="149" t="s">
        <v>1406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1407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>
        <v>0.45694444444444443</v>
      </c>
      <c r="AS72" s="32">
        <v>0.45902777777777776</v>
      </c>
      <c r="AT72" s="32">
        <v>0.50069444444444444</v>
      </c>
      <c r="AU72" s="32"/>
      <c r="AV72" s="32"/>
      <c r="AW72" s="32"/>
      <c r="AX72" s="32"/>
      <c r="AY72" s="184">
        <f>IF(D72="","*",IFERROR(IF(ISODD(COUNT(AS72:AX73)),"ERRO",SUM((AT72-AS72),(AV72-AU72),(AX72-AW72))),"ERRO"))</f>
        <v>4.1666666666666685E-2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1408</v>
      </c>
      <c r="BK72" s="14" t="s">
        <v>1408</v>
      </c>
      <c r="BL72" s="13"/>
      <c r="BM72" s="12"/>
      <c r="BN72" s="12"/>
      <c r="BO72" s="130"/>
      <c r="BP72" s="14"/>
      <c r="BQ72" s="10" t="str">
        <f t="shared" si="8"/>
        <v>Produção</v>
      </c>
      <c r="BR72" s="15">
        <f t="shared" si="9"/>
        <v>1.0000000000000004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1409</v>
      </c>
      <c r="W75" s="135" t="s">
        <v>1314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704</v>
      </c>
      <c r="L83" s="71">
        <v>706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704</v>
      </c>
      <c r="AQ83" s="177">
        <f>IF(BS_CONTROLE[[#This Row],[KM - Fim]]=0, "-", BS_CONTROLE[[#This Row],[KM - Fim]])</f>
        <v>706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1410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1410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1411</v>
      </c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93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 BK72 BK65 BK67:BK68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6 BK69:BK71 BK73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1413</v>
      </c>
      <c r="E3" s="186" t="s">
        <v>1414</v>
      </c>
      <c r="F3" s="186" t="s">
        <v>1415</v>
      </c>
      <c r="G3" s="186" t="s">
        <v>1416</v>
      </c>
      <c r="H3" s="186" t="s">
        <v>1417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1419</v>
      </c>
      <c r="D12" s="187">
        <v>9049</v>
      </c>
      <c r="E12" s="188">
        <v>46044</v>
      </c>
      <c r="F12" s="190" t="s">
        <v>1420</v>
      </c>
      <c r="G12" s="187" t="s">
        <v>1421</v>
      </c>
      <c r="H12" s="187"/>
    </row>
    <row r="13" spans="3:8">
      <c r="C13" s="187" t="s">
        <v>1419</v>
      </c>
      <c r="D13" s="187">
        <v>9044</v>
      </c>
      <c r="E13" s="188">
        <v>46044</v>
      </c>
      <c r="F13" s="190" t="s">
        <v>1422</v>
      </c>
      <c r="G13" s="187" t="s">
        <v>1423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1424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1425</v>
      </c>
      <c r="B2" s="91" t="s">
        <v>1426</v>
      </c>
      <c r="C2" s="91" t="s">
        <v>7</v>
      </c>
      <c r="D2" s="92" t="s">
        <v>1210</v>
      </c>
      <c r="E2" s="92" t="s">
        <v>365</v>
      </c>
      <c r="F2" s="92" t="s">
        <v>1427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1428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1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*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*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*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-</v>
      </c>
      <c r="E90" s="96" t="str">
        <f>IF(FN_MC!T78="","*",FN_MC!T78)</f>
        <v>-</v>
      </c>
      <c r="F90" s="96" t="str">
        <f>IF(FN_MC!B78="","*",FN_MC!B78)</f>
        <v>*</v>
      </c>
      <c r="G90" s="96" t="str">
        <f>IF(FN_MC!D78="","*",FN_MC!D78)</f>
        <v>*</v>
      </c>
      <c r="H90" s="96" t="str">
        <f>IF(FN_MC!F78="","*",FN_MC!F78)</f>
        <v>*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-</v>
      </c>
      <c r="L90" s="196" t="str">
        <f>IF(FN_MC!N78="","*",FN_MC!N78)</f>
        <v>-</v>
      </c>
      <c r="M90" s="97" t="str">
        <f>IF(FN_MC!J78="","*",FN_MC!J78)</f>
        <v>*</v>
      </c>
      <c r="N90" s="183" t="str">
        <f>IF(FN_MC!K78="","*",FN_MC!K78)</f>
        <v>*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*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*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*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704</v>
      </c>
      <c r="O95" s="183">
        <f>IF(FN_MC!L83="","*",FN_MC!L83)</f>
        <v>706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*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*</v>
      </c>
      <c r="C97" s="95" t="str">
        <f>IF(FN_MC!Z85="","*",FN_MC!Z85)</f>
        <v>*</v>
      </c>
      <c r="D97" s="96" t="str">
        <f>IF(FN_MC!S85="","*",FN_MC!S85)</f>
        <v>-</v>
      </c>
      <c r="E97" s="96" t="str">
        <f>IF(FN_MC!T85="","*",FN_MC!T85)</f>
        <v>-</v>
      </c>
      <c r="F97" s="96" t="str">
        <f>IF(FN_MC!B85="","*",FN_MC!B85)</f>
        <v>*</v>
      </c>
      <c r="G97" s="96" t="str">
        <f>IF(FN_MC!D85="","*",FN_MC!D85)</f>
        <v>*</v>
      </c>
      <c r="H97" s="96" t="str">
        <f>IF(FN_MC!F85="","*",FN_MC!F85)</f>
        <v>*</v>
      </c>
      <c r="I97" s="96" t="str">
        <f>IF(FN_MC!H85="","*",FN_MC!H85)</f>
        <v>*</v>
      </c>
      <c r="J97" s="96" t="str">
        <f>IF(FN_MC!I85="","*",FN_MC!I85)</f>
        <v>*</v>
      </c>
      <c r="K97" s="96" t="str">
        <f>IF(FN_MC!M85="","*",FN_MC!M85)</f>
        <v>-</v>
      </c>
      <c r="L97" s="196" t="str">
        <f>IF(FN_MC!N85="","*",FN_MC!N85)</f>
        <v>-</v>
      </c>
      <c r="M97" s="97" t="str">
        <f>IF(FN_MC!J85="","*",FN_MC!J85)</f>
        <v>*</v>
      </c>
      <c r="N97" s="183" t="str">
        <f>IF(FN_MC!K85="","*",FN_MC!K85)</f>
        <v>*</v>
      </c>
      <c r="O97" s="183" t="str">
        <f>IF(FN_MC!L85="","*",FN_MC!L85)</f>
        <v>-</v>
      </c>
      <c r="P97" s="107" t="str">
        <f>IF(FN_MC!O85="","*",FN_MC!O85)</f>
        <v>*</v>
      </c>
      <c r="Q97" s="107" t="str">
        <f>IF(FN_MC!P85="","*",FN_MC!P85)</f>
        <v>*</v>
      </c>
      <c r="R97" s="96" t="str">
        <f>IF(FN_MC!Q85="","*",CONCATENATE(FN_MC!Q85," ",FN_MC!R85))</f>
        <v>*</v>
      </c>
      <c r="S97" s="96" t="str">
        <f>IF(FN_MC!V85="","*",FN_MC!V85)</f>
        <v>*</v>
      </c>
      <c r="T97" s="96" t="str">
        <f>IF(FN_MC!W85="","*",FN_MC!W85)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1429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1430</v>
      </c>
      <c r="C4" s="191" t="s">
        <v>1431</v>
      </c>
      <c r="D4" s="191" t="s">
        <v>1432</v>
      </c>
      <c r="E4" s="191" t="s">
        <v>1433</v>
      </c>
      <c r="F4" s="191" t="s">
        <v>365</v>
      </c>
      <c r="G4" s="191" t="s">
        <v>1434</v>
      </c>
    </row>
    <row r="5" spans="2:7">
      <c r="B5" s="192" t="s">
        <v>1435</v>
      </c>
      <c r="C5" s="192">
        <v>309525</v>
      </c>
      <c r="D5" s="192" t="s">
        <v>1436</v>
      </c>
      <c r="E5" s="192" t="s">
        <v>249</v>
      </c>
      <c r="F5" s="192" t="s">
        <v>1437</v>
      </c>
      <c r="G5" s="193">
        <v>46296</v>
      </c>
    </row>
    <row r="6" spans="2:7">
      <c r="B6" s="192" t="s">
        <v>1438</v>
      </c>
      <c r="C6" s="192">
        <v>257410</v>
      </c>
      <c r="D6" s="192" t="s">
        <v>1439</v>
      </c>
      <c r="E6" s="192" t="s">
        <v>249</v>
      </c>
      <c r="F6" s="192" t="s">
        <v>1437</v>
      </c>
      <c r="G6" s="193"/>
    </row>
    <row r="7" spans="2:7">
      <c r="B7" s="192" t="s">
        <v>1440</v>
      </c>
      <c r="C7" s="192">
        <v>256875</v>
      </c>
      <c r="D7" s="192" t="s">
        <v>1441</v>
      </c>
      <c r="E7" s="192" t="s">
        <v>249</v>
      </c>
      <c r="F7" s="192" t="s">
        <v>1437</v>
      </c>
      <c r="G7" s="193">
        <v>46296</v>
      </c>
    </row>
    <row r="8" spans="2:7">
      <c r="B8" s="192" t="s">
        <v>1442</v>
      </c>
      <c r="C8" s="192">
        <v>257278</v>
      </c>
      <c r="D8" s="192" t="s">
        <v>1443</v>
      </c>
      <c r="E8" s="192" t="s">
        <v>240</v>
      </c>
      <c r="F8" s="192" t="s">
        <v>1444</v>
      </c>
      <c r="G8" s="193">
        <v>46235</v>
      </c>
    </row>
    <row r="9" spans="2:7">
      <c r="B9" s="192" t="s">
        <v>1445</v>
      </c>
      <c r="C9" s="192">
        <v>261794</v>
      </c>
      <c r="D9" s="192" t="s">
        <v>1446</v>
      </c>
      <c r="E9" s="192" t="s">
        <v>240</v>
      </c>
      <c r="F9" s="192" t="s">
        <v>1444</v>
      </c>
      <c r="G9" s="193">
        <v>46082</v>
      </c>
    </row>
    <row r="10" spans="2:7">
      <c r="B10" s="192" t="s">
        <v>1447</v>
      </c>
      <c r="C10" s="192">
        <v>257033</v>
      </c>
      <c r="D10" s="192" t="s">
        <v>1448</v>
      </c>
      <c r="E10" s="192" t="s">
        <v>240</v>
      </c>
      <c r="F10" s="192" t="s">
        <v>479</v>
      </c>
      <c r="G10" s="192" t="s">
        <v>1449</v>
      </c>
    </row>
    <row r="11" spans="2:7">
      <c r="B11" s="192" t="s">
        <v>1450</v>
      </c>
      <c r="C11" s="192">
        <v>396578</v>
      </c>
      <c r="D11" s="192" t="s">
        <v>1451</v>
      </c>
      <c r="E11" s="192" t="s">
        <v>240</v>
      </c>
      <c r="F11" s="192" t="s">
        <v>479</v>
      </c>
      <c r="G11" s="192" t="s">
        <v>1449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1452</v>
      </c>
      <c r="C2" s="83" t="s">
        <v>1195</v>
      </c>
      <c r="D2" s="83" t="s">
        <v>1197</v>
      </c>
      <c r="E2" s="83" t="s">
        <v>1453</v>
      </c>
      <c r="F2" s="83" t="s">
        <v>1454</v>
      </c>
      <c r="G2" s="83" t="s">
        <v>1455</v>
      </c>
      <c r="H2" s="83" t="s">
        <v>1456</v>
      </c>
      <c r="I2" s="83" t="s">
        <v>1457</v>
      </c>
      <c r="J2" s="83" t="s">
        <v>1458</v>
      </c>
      <c r="K2" s="109" t="s">
        <v>1459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*</v>
      </c>
      <c r="E88" s="101" t="str">
        <f>IF(FN_MC!H78="","*",FN_MC!H78)</f>
        <v>*</v>
      </c>
      <c r="F88" s="114" t="str">
        <f>IF(FN_MC!M78="","*",FN_MC!M78)</f>
        <v>-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 t="str">
        <f>IF(FN_MC!B85="","*",FN_MC!B85)</f>
        <v>*</v>
      </c>
      <c r="D95" s="101" t="str">
        <f>IF(FN_MC!D85="","*",FN_MC!D85)</f>
        <v>*</v>
      </c>
      <c r="E95" s="101" t="str">
        <f>IF(FN_MC!H85="","*",FN_MC!H85)</f>
        <v>*</v>
      </c>
      <c r="F95" s="114" t="str">
        <f>IF(FN_MC!M85="","*",FN_MC!M85)</f>
        <v>-</v>
      </c>
      <c r="G95" s="101" t="str">
        <f>IF(FN_MC!I85="","*",FN_MC!I85)</f>
        <v>*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1460</v>
      </c>
      <c r="D5" s="268"/>
      <c r="E5" s="268"/>
      <c r="F5" s="268"/>
      <c r="G5" s="268"/>
      <c r="H5" s="268"/>
      <c r="I5" s="268"/>
      <c r="J5" s="269"/>
      <c r="K5" s="270" t="s">
        <v>1461</v>
      </c>
      <c r="L5" s="271"/>
      <c r="M5" s="271"/>
      <c r="N5" s="271"/>
      <c r="O5" s="272" t="s">
        <v>1462</v>
      </c>
      <c r="P5" s="273"/>
      <c r="Q5" s="274"/>
    </row>
    <row r="6" spans="1:17" s="81" customFormat="1" ht="15.75" customHeight="1">
      <c r="A6" s="75" t="s">
        <v>1427</v>
      </c>
      <c r="B6" s="82" t="s">
        <v>1426</v>
      </c>
      <c r="C6" s="83" t="s">
        <v>1210</v>
      </c>
      <c r="D6" s="84" t="s">
        <v>1211</v>
      </c>
      <c r="E6" s="83" t="s">
        <v>1463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1464</v>
      </c>
      <c r="M6" s="116" t="s">
        <v>29</v>
      </c>
      <c r="N6" s="117" t="s">
        <v>1205</v>
      </c>
      <c r="O6" s="165" t="s">
        <v>1248</v>
      </c>
      <c r="P6" s="128"/>
      <c r="Q6" s="139" t="s">
        <v>1465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Pronto as 9h - preivisão de faixa após D77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MC1 as 08:44h - Licença as 08:46h - em inspeção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Ralizou descarga de barras, retornando pro TCS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 xml:space="preserve">MC1 10:58, autorizado 11:01 em inspeção 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*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*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*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-</v>
      </c>
      <c r="D92" s="87" t="str">
        <f>IF(FN_MC!T78="","*",FN_MC!T78)</f>
        <v>-</v>
      </c>
      <c r="E92" s="87" t="str">
        <f>IF(FN_MC!D78="","*",FN_MC!D78)</f>
        <v>*</v>
      </c>
      <c r="F92" s="87" t="str">
        <f>IF(FN_MC!H78="","*",FN_MC!H78)</f>
        <v>*</v>
      </c>
      <c r="G92" s="87" t="str">
        <f>IF(FN_MC!M78="","*",FN_MC!M78)</f>
        <v>-</v>
      </c>
      <c r="H92" s="125" t="str">
        <f>IF(FN_MC!K78="","*",FN_MC!K78)</f>
        <v>*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-</v>
      </c>
      <c r="M92" s="118" t="str">
        <f>IF(FN_MC!AP78="","*",FN_MC!AP78)</f>
        <v>-</v>
      </c>
      <c r="N92" s="118" t="str">
        <f>IF(FN_MC!AM78="","*",FN_MC!AM78)</f>
        <v>-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*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*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*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704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704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*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 t="str">
        <f>IF(FN_MC!B85="","*",FN_MC!B85)</f>
        <v>*</v>
      </c>
      <c r="B99" s="86" t="str">
        <f>IF(FN_MC!X85="","*",FN_MC!X85)</f>
        <v>*</v>
      </c>
      <c r="C99" s="87" t="str">
        <f>IF(FN_MC!S85="","*",FN_MC!S85)</f>
        <v>-</v>
      </c>
      <c r="D99" s="87" t="str">
        <f>IF(FN_MC!T85="","*",FN_MC!T85)</f>
        <v>-</v>
      </c>
      <c r="E99" s="87" t="str">
        <f>IF(FN_MC!D85="","*",FN_MC!D85)</f>
        <v>*</v>
      </c>
      <c r="F99" s="87" t="str">
        <f>IF(FN_MC!H85="","*",FN_MC!H85)</f>
        <v>*</v>
      </c>
      <c r="G99" s="87" t="str">
        <f>IF(FN_MC!M85="","*",FN_MC!M85)</f>
        <v>-</v>
      </c>
      <c r="H99" s="125" t="str">
        <f>IF(FN_MC!K85="","*",FN_MC!K85)</f>
        <v>*</v>
      </c>
      <c r="I99" s="110" t="str">
        <f>IF(FN_MC!O85="","*",FN_MC!O85)</f>
        <v>*</v>
      </c>
      <c r="J99" s="110" t="str">
        <f>IF(FN_MC!P85="","*",FN_MC!P85)</f>
        <v>*</v>
      </c>
      <c r="K99" s="118" t="str">
        <f>IF(FN_MC!AK85="","*",FN_MC!AK85)</f>
        <v>-</v>
      </c>
      <c r="L99" s="118" t="str">
        <f>IF(FN_MC!AM85="","*",FN_MC!AM85)</f>
        <v>-</v>
      </c>
      <c r="M99" s="118" t="str">
        <f>IF(FN_MC!AP85="","*",FN_MC!AP85)</f>
        <v>-</v>
      </c>
      <c r="N99" s="118" t="str">
        <f>IF(FN_MC!AM85="","*",FN_MC!AM85)</f>
        <v>-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2026-02-06T15:12:13Z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