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691" documentId="120_S{118792C3-22EF-5104-A093-F22BFE3913F3}" xr6:coauthVersionLast="47" xr6:coauthVersionMax="47" xr10:uidLastSave="{A5CE088B-540E-4CCC-8DD8-5A22CB52999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14" i="1" l="1"/>
  <c r="M313" i="1" a="1"/>
  <c r="M313" i="1" s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K308" i="11"/>
  <c r="L308" i="1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K310" i="11"/>
  <c r="L310" i="11"/>
  <c r="R313" i="1"/>
  <c r="R310" i="11" s="1"/>
  <c r="BB313" i="1"/>
  <c r="AK313" i="1"/>
  <c r="K312" i="10" s="1"/>
  <c r="AL313" i="1"/>
  <c r="AP313" i="1"/>
  <c r="M312" i="10" s="1"/>
  <c r="BR313" i="1"/>
  <c r="BS313" i="1"/>
  <c r="A314" i="1"/>
  <c r="C314" i="1"/>
  <c r="G314" i="1"/>
  <c r="K311" i="11"/>
  <c r="L311" i="1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N275" i="10" s="1"/>
  <c r="BD256" i="1" a="1"/>
  <c r="BD256" i="1" s="1"/>
  <c r="BD297" i="1" a="1"/>
  <c r="BD297" i="1" s="1"/>
  <c r="AM257" i="1"/>
  <c r="N258" i="10" s="1"/>
  <c r="BQ295" i="1"/>
  <c r="AM74" i="1"/>
  <c r="AM183" i="1"/>
  <c r="L184" i="10" s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184" i="10" l="1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<sst xmlns="http://schemas.openxmlformats.org/spreadsheetml/2006/main" count="10718" uniqueCount="1815">
  <si>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</si>
  <si>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</si>
  <si>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</si>
  <si>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</si>
  <si>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</si>
  <si>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</si>
  <si>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</si>
  <si>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</si>
  <si>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</si>
  <si>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</si>
  <si>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</si>
  <si>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</si>
  <si>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</si>
  <si>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</si>
  <si>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</si>
  <si>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</si>
  <si>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</si>
  <si>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</si>
  <si>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</si>
  <si>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</si>
  <si>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</si>
  <si>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</si>
  <si>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</si>
  <si>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</si>
  <si>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</si>
  <si>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</si>
  <si>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</si>
  <si>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</si>
  <si>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</si>
  <si>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</si>
  <si>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</si>
  <si>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</si>
  <si>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</si>
  <si>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</si>
  <si>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</si>
  <si>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</si>
  <si>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</si>
  <si>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</si>
  <si>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</si>
  <si>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</si>
  <si>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</si>
  <si>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</si>
  <si>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</si>
  <si>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</si>
  <si>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</si>
  <si>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</si>
  <si>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</si>
  <si>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</si>
  <si>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</si>
  <si>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</si>
  <si>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</si>
  <si>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</si>
  <si>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</si>
  <si>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</si>
  <si>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</si>
  <si>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</si>
  <si>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</si>
  <si>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</si>
  <si>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</si>
  <si>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</si>
  <si>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</si>
  <si>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</si>
  <si>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</si>
  <si>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</si>
  <si>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</si>
  <si>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</si>
  <si>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</si>
  <si>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</si>
  <si>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</si>
  <si>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</si>
  <si>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</si>
  <si>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</si>
  <si>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</si>
  <si>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</si>
  <si>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</si>
  <si>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</si>
  <si>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</si>
  <si>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</si>
  <si>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</si>
  <si>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</si>
  <si>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</si>
  <si>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</si>
  <si>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</si>
  <si>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</si>
  <si>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</si>
  <si>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</si>
  <si>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</si>
  <si>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</si>
  <si>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</si>
  <si>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</si>
  <si>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</si>
  <si>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</si>
  <si>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</si>
  <si>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</si>
  <si>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</si>
  <si>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</si>
  <si>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</si>
  <si>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</si>
  <si>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</si>
  <si>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</si>
  <si>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</si>
  <si>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</si>
  <si>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</si>
  <si>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</si>
  <si>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</si>
  <si>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</si>
  <si>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</si>
  <si>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</si>
  <si>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</si>
  <si>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</si>
  <si>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</si>
  <si>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</si>
  <si>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</si>
  <si>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</si>
  <si>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</si>
  <si>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</si>
  <si>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</si>
  <si>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</si>
  <si>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</si>
  <si>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</si>
  <si>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</si>
  <si>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</si>
  <si>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</si>
  <si>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</si>
  <si>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</si>
  <si>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</si>
  <si>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</si>
  <si>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</si>
  <si>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</si>
  <si>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</si>
  <si>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</si>
  <si>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</si>
  <si>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</si>
  <si>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</si>
  <si>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</si>
  <si>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</si>
  <si>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</si>
  <si>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</si>
  <si>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</si>
  <si>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</si>
  <si>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</si>
  <si>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</si>
  <si>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</si>
  <si>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</si>
  <si>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</si>
  <si>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</si>
  <si>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</si>
  <si>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</si>
  <si>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</si>
  <si>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</si>
  <si>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</si>
  <si>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</si>
  <si>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</si>
  <si>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</si>
  <si>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</si>
  <si>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</si>
  <si>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</si>
  <si>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</si>
  <si>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</si>
  <si>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</si>
  <si>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</si>
  <si>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</si>
  <si>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</si>
  <si>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</si>
  <si>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</si>
  <si>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</si>
  <si>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</si>
  <si>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</si>
  <si>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</si>
  <si>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</si>
  <si>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</si>
  <si>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</si>
  <si>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</si>
  <si>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</si>
  <si>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</si>
  <si>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</si>
  <si>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</si>
  <si>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</si>
  <si>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</si>
  <si>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</si>
  <si>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</si>
  <si>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</si>
  <si>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</si>
  <si>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</si>
  <si>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</si>
  <si>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</si>
  <si>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</si>
  <si>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</si>
  <si>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</si>
  <si>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</si>
  <si>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</si>
  <si>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</si>
  <si>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</si>
  <si>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</si>
  <si>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</si>
  <si>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</si>
  <si>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</si>
  <si>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</si>
  <si>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</si>
  <si>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</si>
  <si>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</si>
  <si>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</si>
  <si>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</si>
  <si>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</si>
  <si>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</si>
  <si>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</si>
  <si>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</si>
  <si>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</si>
  <si>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</si>
  <si>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</si>
  <si>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</si>
  <si>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</si>
  <si>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</si>
  <si>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</si>
  <si>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</si>
  <si>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</si>
  <si>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</si>
  <si>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</si>
  <si>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</si>
  <si>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</si>
  <si>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</si>
  <si>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</si>
  <si>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</si>
  <si>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</si>
  <si>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</si>
  <si>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</si>
  <si>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</si>
  <si>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</si>
  <si>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</si>
  <si>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</si>
  <si>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</si>
  <si>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</si>
  <si>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</si>
  <si>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</si>
  <si>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</si>
  <si>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</si>
  <si>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</si>
  <si>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</si>
  <si>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</si>
  <si>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</si>
  <si>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</si>
  <si>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</si>
  <si>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</si>
  <si>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</si>
  <si>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</si>
  <si>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</si>
  <si>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</si>
  <si>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</si>
  <si>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</si>
  <si>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</si>
  <si>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</si>
  <si>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</si>
  <si>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</si>
  <si>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</si>
  <si>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</si>
  <si>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</si>
  <si>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</si>
  <si>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</si>
  <si>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</si>
  <si>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</si>
  <si>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</si>
  <si>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</si>
  <si>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</si>
  <si>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</si>
  <si>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</si>
  <si>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</si>
  <si>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</si>
  <si>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</si>
  <si>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</si>
  <si>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</si>
  <si>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</si>
  <si>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</si>
  <si>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</si>
  <si>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</si>
  <si>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</si>
  <si>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</si>
  <si>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</si>
  <si>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</si>
  <si>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</si>
  <si>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</si>
  <si>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</si>
  <si>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</si>
  <si>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</si>
  <si>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</si>
  <si>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</si>
  <si>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</si>
  <si>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</si>
  <si>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</si>
  <si>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</si>
  <si>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</si>
  <si>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</si>
  <si>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</si>
  <si>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</si>
  <si>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</si>
  <si>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</si>
  <si>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</si>
  <si>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</si>
  <si>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</si>
  <si>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</si>
  <si>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</si>
  <si>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</si>
  <si>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</si>
  <si>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</si>
  <si>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</si>
  <si>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</si>
  <si>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</si>
  <si>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</si>
  <si>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</si>
  <si>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</si>
  <si>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</si>
  <si>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</si>
  <si>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</si>
  <si>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</si>
  <si>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</si>
  <si>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</si>
  <si>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</si>
  <si>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</si>
  <si>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</si>
  <si>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</si>
  <si>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</si>
  <si>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</si>
  <si>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</si>
  <si>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</si>
  <si>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</si>
  <si>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</si>
  <si>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</si>
  <si>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</si>
  <si>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</si>
  <si>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</si>
  <si>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</si>
  <si>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</si>
  <si>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</si>
  <si>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</si>
  <si>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</si>
  <si>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</si>
  <si>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</si>
  <si>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</si>
  <si>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</si>
  <si>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</si>
  <si>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</si>
  <si>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</si>
  <si>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</si>
  <si>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</si>
  <si>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</si>
  <si>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</si>
  <si>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</si>
  <si>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</si>
  <si>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</si>
  <si>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</si>
  <si>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</si>
  <si>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</si>
  <si>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</si>
  <si>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</si>
  <si>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</si>
  <si>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</si>
  <si>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</si>
  <si>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</si>
  <si>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</si>
  <si>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</si>
  <si>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</si>
  <si>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</si>
  <si>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</si>
  <si>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</si>
  <si>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</si>
  <si>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</si>
  <si>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</si>
  <si>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</si>
  <si>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</si>
  <si>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</si>
  <si>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</si>
  <si>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</si>
  <si>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</si>
  <si>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</si>
  <si>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</si>
  <si>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</si>
  <si>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</si>
  <si>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</si>
  <si>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</si>
  <si>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</si>
  <si>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</si>
  <si>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</si>
  <si>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</si>
  <si>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</si>
  <si>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</si>
  <si>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</si>
  <si>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</si>
  <si>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</si>
  <si>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</si>
  <si>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</si>
  <si>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</si>
  <si>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</si>
  <si>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</si>
  <si>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</si>
  <si>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</si>
  <si>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</si>
  <si>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</si>
  <si>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</si>
  <si>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</si>
  <si>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</si>
  <si>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</si>
  <si>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</si>
  <si>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</si>
  <si>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</si>
  <si>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</si>
  <si>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</si>
  <si>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</si>
  <si>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</si>
  <si>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</si>
  <si>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</si>
  <si>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</si>
  <si>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</si>
  <si>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</si>
  <si>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</si>
  <si>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</si>
  <si>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</si>
  <si>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</si>
  <si>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</si>
  <si>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</si>
  <si>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</si>
  <si>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</si>
  <si>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</si>
  <si>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</si>
  <si>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</si>
  <si>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</si>
  <si>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</si>
  <si>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</si>
  <si>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</si>
  <si>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</si>
  <si>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</si>
  <si>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</si>
  <si>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</si>
  <si>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</si>
  <si>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</si>
  <si>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</si>
  <si>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</si>
  <si>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</si>
  <si>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</si>
  <si>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</si>
  <si>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</si>
  <si>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</si>
  <si>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</si>
  <si>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</si>
  <si>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</si>
  <si>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</si>
  <si>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</si>
  <si>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</si>
  <si>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</si>
  <si>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</si>
  <si>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</si>
  <si>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</si>
  <si>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</si>
  <si>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</si>
  <si>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</si>
  <si>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</si>
  <si>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</si>
  <si>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</si>
  <si>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</si>
  <si>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</si>
  <si>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</si>
  <si>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</si>
  <si>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</si>
  <si>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</si>
  <si>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</si>
  <si>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</si>
  <si>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</si>
  <si>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</si>
  <si>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</si>
  <si>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</si>
  <si>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</si>
  <si>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</si>
  <si>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</si>
  <si>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</si>
  <si>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</si>
  <si>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</si>
  <si>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</si>
  <si>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</si>
  <si>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</si>
  <si>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</si>
  <si>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</si>
  <si>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</si>
  <si>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</si>
  <si>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</si>
  <si>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</si>
  <si>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</si>
  <si>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</si>
  <si>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</si>
  <si>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</si>
  <si>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</si>
  <si>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</si>
  <si>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</si>
  <si>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</si>
  <si>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</si>
  <si>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</si>
  <si>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</si>
  <si>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</si>
  <si>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</si>
  <si>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</si>
  <si>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</si>
  <si>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</si>
  <si>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</si>
  <si>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</si>
  <si>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</si>
  <si>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</si>
  <si>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</si>
  <si>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</si>
  <si>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</si>
  <si>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</si>
  <si>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</si>
  <si>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</si>
  <si>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</si>
  <si>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</si>
  <si>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</si>
  <si>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</si>
  <si>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</si>
  <si>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</si>
  <si>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</si>
  <si>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</si>
  <si>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</si>
  <si>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</si>
  <si>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</si>
  <si>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</si>
  <si>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</si>
  <si>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</si>
  <si>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</si>
  <si>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</si>
  <si>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</si>
  <si>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</si>
  <si>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</si>
  <si>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</si>
  <si>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</si>
  <si>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</si>
  <si>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</si>
  <si>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</si>
  <si>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</si>
  <si>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</si>
  <si>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</si>
  <si>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</si>
  <si>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</si>
  <si>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</si>
  <si>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</si>
  <si>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</si>
  <si>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</si>
  <si>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</si>
  <si>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</si>
  <si>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</si>
  <si>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</si>
  <si>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</si>
  <si>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</si>
  <si>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</si>
  <si>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</si>
  <si>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</si>
  <si>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</si>
  <si>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</si>
  <si>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</si>
  <si>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</si>
  <si>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</si>
  <si>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</si>
  <si>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</si>
  <si>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</si>
  <si>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</si>
  <si>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</si>
  <si>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</si>
  <si>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</si>
  <si>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</si>
  <si>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</si>
  <si>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</si>
  <si>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</si>
  <si>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</si>
  <si>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</si>
  <si>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</si>
  <si>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</si>
  <si>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</si>
  <si>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</si>
  <si>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</si>
  <si>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</si>
  <si>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</si>
  <si>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</si>
  <si>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</si>
  <si>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</si>
  <si>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</si>
  <si>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</si>
  <si>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</si>
  <si>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</si>
  <si>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</si>
  <si>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</si>
  <si>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</si>
  <si>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</si>
  <si>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</si>
  <si>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</si>
  <si>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</si>
  <si>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</si>
  <si>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</si>
  <si>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</si>
  <si>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</si>
  <si>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</si>
  <si>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</si>
  <si>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</si>
  <si>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</si>
  <si>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</si>
  <si>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</si>
  <si>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</si>
  <si>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</si>
  <si>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</si>
  <si>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</si>
  <si>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</si>
  <si>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</si>
  <si>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</si>
  <si>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</si>
  <si>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</si>
  <si>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</si>
  <si>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</si>
  <si>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</si>
  <si>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</si>
  <si>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</si>
  <si>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</si>
  <si>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</si>
  <si>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</si>
  <si>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</si>
  <si>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</si>
  <si>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</si>
  <si>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</si>
  <si>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</si>
  <si>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</si>
  <si>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</si>
  <si>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</si>
  <si>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</si>
  <si>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</si>
  <si>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</si>
  <si>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</si>
  <si>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</si>
  <si>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</si>
  <si>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</si>
  <si>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</si>
  <si>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</si>
  <si>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</si>
  <si>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</si>
  <si>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</si>
  <si>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</si>
  <si>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</si>
  <si>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</si>
  <si>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</si>
  <si>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</si>
  <si>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</si>
  <si>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</si>
  <si>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</si>
  <si>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</si>
  <si>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</si>
  <si>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</si>
  <si>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</si>
  <si>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</si>
  <si>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</si>
  <si>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</si>
  <si>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</si>
  <si>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</si>
  <si>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</si>
  <si>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</si>
  <si>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</si>
  <si>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</si>
  <si>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</si>
  <si>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</si>
  <si>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</si>
  <si>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</si>
  <si>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</si>
  <si>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</si>
  <si>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</si>
  <si>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</si>
  <si>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</si>
  <si>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</si>
  <si>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</si>
  <si>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</si>
  <si>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</si>
  <si>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</si>
  <si>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</si>
  <si>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</si>
  <si>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</si>
  <si>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</si>
  <si>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</si>
  <si>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</si>
  <si>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</si>
  <si>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</si>
  <si>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</si>
  <si>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</si>
  <si>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</si>
  <si>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</si>
  <si>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</si>
  <si>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</si>
  <si>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</si>
  <si>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</si>
  <si>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</si>
  <si>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</si>
  <si>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</si>
  <si>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</si>
  <si>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</si>
  <si>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</si>
  <si>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</si>
  <si>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</si>
  <si>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</si>
  <si>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</si>
  <si>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</si>
  <si>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</si>
  <si>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</si>
  <si>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</si>
  <si>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</si>
  <si>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</si>
  <si>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</si>
  <si>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</si>
  <si>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</si>
  <si>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</si>
  <si>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</si>
  <si>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</si>
  <si>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</si>
  <si>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</si>
  <si>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</si>
  <si>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</si>
  <si>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</si>
  <si>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</si>
  <si>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</si>
  <si>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</si>
  <si>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</si>
  <si>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</si>
  <si>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</si>
  <si>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</si>
  <si>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</si>
  <si>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</si>
  <si>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</si>
  <si>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</si>
  <si>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</si>
  <si>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</si>
  <si>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</si>
  <si>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</si>
  <si>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</si>
  <si>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</si>
  <si>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</si>
  <si>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</si>
  <si>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</si>
  <si>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</si>
  <si>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</si>
  <si>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</si>
  <si>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</si>
  <si>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</si>
  <si>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</si>
  <si>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</si>
  <si>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</si>
  <si>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</si>
  <si>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</si>
  <si>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</si>
  <si>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</si>
  <si>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</si>
  <si>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</si>
  <si>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</si>
  <si>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</si>
  <si>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</si>
  <si>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</si>
  <si>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</si>
  <si>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</si>
  <si>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</si>
  <si>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</si>
  <si>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</si>
  <si>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</si>
  <si>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</si>
  <si>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</si>
  <si>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</si>
  <si>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</si>
  <si>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</si>
  <si>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</si>
  <si>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</si>
  <si>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</si>
  <si>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</si>
  <si>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</si>
  <si>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</si>
  <si>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</si>
  <si>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</si>
  <si>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</si>
  <si>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</si>
  <si>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</si>
  <si>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</si>
  <si>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</si>
  <si>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</si>
  <si>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</si>
  <si>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</si>
  <si>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</si>
  <si>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</si>
  <si>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</si>
  <si>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</si>
  <si>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</si>
  <si>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</si>
  <si>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</si>
  <si>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</si>
  <si>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</si>
  <si>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</si>
  <si>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</si>
  <si>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</si>
  <si>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</si>
  <si>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</si>
  <si>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</si>
  <si>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</si>
  <si>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</si>
  <si>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</si>
  <si>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</si>
  <si>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</si>
  <si>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</si>
  <si>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</si>
  <si>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</si>
  <si>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</si>
  <si>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</si>
  <si>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</si>
  <si>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</si>
  <si>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</si>
  <si>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</si>
  <si>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</si>
  <si>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</si>
  <si>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</si>
  <si>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</si>
  <si>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</si>
  <si>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</si>
  <si>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</si>
  <si>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</si>
  <si>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</si>
  <si>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</si>
  <si>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</si>
  <si>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</si>
  <si>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</si>
  <si>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</si>
  <si>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</si>
  <si>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</si>
  <si>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</si>
  <si>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</si>
  <si>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</si>
  <si>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</si>
  <si>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</si>
  <si>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</si>
  <si>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</si>
  <si>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</si>
  <si>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</si>
  <si>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</si>
  <si>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</si>
  <si>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</si>
  <si>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</si>
  <si>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</si>
  <si>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</si>
  <si>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</si>
  <si>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</si>
  <si>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</si>
  <si>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</si>
  <si>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</si>
  <si>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</si>
  <si>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</si>
  <si>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</si>
  <si>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</si>
  <si>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</si>
  <si>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</si>
  <si>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</si>
  <si>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</si>
  <si>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</si>
  <si>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</si>
  <si>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</si>
  <si>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</si>
  <si>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</si>
  <si>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</si>
  <si>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</si>
  <si>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</si>
  <si>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</si>
  <si>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</si>
  <si>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</si>
  <si>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</si>
  <si>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</si>
  <si>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</si>
  <si>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</si>
  <si>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</si>
  <si>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</si>
  <si>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</si>
  <si>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</si>
  <si>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</si>
  <si>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</si>
  <si>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</si>
  <si>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</si>
  <si>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</si>
  <si>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</si>
  <si>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</si>
  <si>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</si>
  <si>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</si>
  <si>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</si>
  <si>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</si>
  <si>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</si>
  <si>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</si>
  <si>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</si>
  <si>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</si>
  <si>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</si>
  <si>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</si>
  <si>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</si>
  <si>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</si>
  <si>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</si>
  <si>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</si>
  <si>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</si>
  <si>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</si>
  <si>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</si>
  <si>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</si>
  <si>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</si>
  <si>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</si>
  <si>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</si>
  <si>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</si>
  <si>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</si>
  <si>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</si>
  <si>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</si>
  <si>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</si>
  <si>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</si>
  <si>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</si>
  <si>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</si>
  <si>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</si>
  <si>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</si>
  <si>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</si>
  <si>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</si>
  <si>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</si>
  <si>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</si>
  <si>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</si>
  <si>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</si>
  <si>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</si>
  <si>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</si>
  <si>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</si>
  <si>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</si>
  <si>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</si>
  <si>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</si>
  <si>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</si>
  <si>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</si>
  <si>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</si>
  <si>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</si>
  <si>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</si>
  <si>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</si>
  <si>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</si>
  <si>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</si>
  <si>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</si>
  <si>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</si>
  <si>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</si>
  <si>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</si>
  <si>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</si>
  <si>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</si>
  <si>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</si>
  <si>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</si>
  <si>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</si>
  <si>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</si>
  <si>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</si>
  <si>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</si>
  <si>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</si>
  <si>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</si>
  <si>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</si>
  <si>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</si>
  <si>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</si>
  <si>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</si>
  <si>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</si>
  <si>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</si>
  <si>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</si>
  <si>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</si>
  <si>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</si>
  <si>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</si>
  <si>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</si>
  <si>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</si>
  <si>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</si>
  <si>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</si>
  <si>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</si>
  <si>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</si>
  <si>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</si>
  <si>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</si>
  <si>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</si>
  <si>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</si>
  <si>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</si>
  <si>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</si>
  <si>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</si>
  <si>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</si>
  <si>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</si>
  <si>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</si>
  <si>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</si>
  <si>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</si>
  <si>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</si>
  <si>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</si>
  <si>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</si>
  <si>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</si>
  <si>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</si>
  <si>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</si>
  <si>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</si>
  <si>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</si>
  <si>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</si>
  <si>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</si>
  <si>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</si>
  <si>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</si>
  <si>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</si>
  <si>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</si>
  <si>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</si>
  <si>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</si>
  <si>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</si>
  <si>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</si>
  <si>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</si>
  <si>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</si>
  <si>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</si>
  <si>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</si>
  <si>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</si>
  <si>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</si>
  <si>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</si>
  <si>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</si>
  <si>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</si>
  <si>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</si>
  <si>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</si>
  <si>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</si>
  <si>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</si>
  <si>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</si>
  <si>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</si>
  <si>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</si>
  <si>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</si>
  <si>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</si>
  <si>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</si>
  <si>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</si>
  <si>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</si>
  <si>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</si>
  <si>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</si>
  <si>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</si>
  <si>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</si>
  <si>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</si>
  <si>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</si>
  <si>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</si>
  <si>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</si>
  <si>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</si>
  <si>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</si>
  <si>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</si>
  <si>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</si>
  <si>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</si>
  <si>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</si>
  <si>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</si>
  <si>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</si>
  <si>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</si>
  <si>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</si>
  <si>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</si>
  <si>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</si>
  <si>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</si>
  <si>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</si>
  <si>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</si>
  <si>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</si>
  <si>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</si>
  <si>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</si>
  <si>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</si>
  <si>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</si>
  <si>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</si>
  <si>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</si>
  <si>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</si>
  <si>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</si>
  <si>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</si>
  <si>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</si>
  <si>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</si>
  <si>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</si>
  <si>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</si>
  <si>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</si>
  <si>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</si>
  <si>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</si>
  <si>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</si>
  <si>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</si>
  <si>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</si>
  <si>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</si>
  <si>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</si>
  <si>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</si>
  <si>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</si>
  <si>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</si>
  <si>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</si>
  <si>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</si>
  <si>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</si>
  <si>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</si>
  <si>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</si>
  <si>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</si>
  <si>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</si>
  <si>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</si>
  <si>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</si>
  <si>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</si>
  <si>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</si>
  <si>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</si>
  <si>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</si>
  <si>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</si>
  <si>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</si>
  <si>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</si>
  <si>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</si>
  <si>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</si>
  <si>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</si>
  <si>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</si>
  <si>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</si>
  <si>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</si>
  <si>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</si>
  <si>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</si>
  <si>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</si>
  <si>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</si>
  <si>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</si>
  <si>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</si>
  <si>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</si>
  <si>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</si>
  <si>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</si>
  <si>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</si>
  <si>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</si>
  <si>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</si>
  <si>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</si>
  <si>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</si>
  <si>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</si>
  <si>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</si>
  <si>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</si>
  <si>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</si>
  <si>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</si>
  <si>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</si>
  <si>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</si>
  <si>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</si>
  <si>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</si>
  <si>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</si>
  <si>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</si>
  <si>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</si>
  <si>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</si>
  <si>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</si>
  <si>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</si>
  <si>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</si>
  <si>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</si>
  <si>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</si>
  <si>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</si>
  <si>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</si>
  <si>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</si>
  <si>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</si>
  <si>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</si>
  <si>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</si>
  <si>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</si>
  <si>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</si>
  <si>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</si>
  <si>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</si>
  <si>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</si>
  <si>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</si>
  <si>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</si>
  <si>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</si>
  <si>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</si>
  <si>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</si>
  <si>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</si>
  <si>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</si>
  <si>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</si>
  <si>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</si>
  <si>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</si>
  <si>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</si>
  <si>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</si>
  <si>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</si>
  <si>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</si>
  <si>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</si>
  <si>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</si>
  <si>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</si>
  <si>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</si>
  <si>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</si>
  <si>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</si>
  <si>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</si>
  <si>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</si>
  <si>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</si>
  <si>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</si>
  <si>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</si>
  <si>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</si>
  <si>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</si>
  <si>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</si>
  <si>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</si>
  <si>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</si>
  <si>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</si>
  <si>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</si>
  <si>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</si>
  <si>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</si>
  <si>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</si>
  <si>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</si>
  <si>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</si>
  <si>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</si>
  <si>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</si>
  <si>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</si>
  <si>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</si>
  <si>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</si>
  <si>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</si>
  <si>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</si>
  <si>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</si>
  <si>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</si>
  <si>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</si>
  <si>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</si>
  <si>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</si>
  <si>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</si>
  <si>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</si>
  <si>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</si>
  <si>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</si>
  <si>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</si>
  <si>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</si>
  <si>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</si>
  <si>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</si>
  <si>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</si>
  <si>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</si>
  <si>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</si>
  <si>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</si>
  <si>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</si>
  <si>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</si>
  <si>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</si>
  <si>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</si>
  <si>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</si>
  <si>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</si>
  <si>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</si>
  <si>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</si>
  <si>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</si>
  <si>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</si>
  <si>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</si>
  <si>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</si>
  <si>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</si>
  <si>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</si>
  <si>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</si>
  <si>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</si>
  <si>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</si>
  <si>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</si>
  <si>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</si>
  <si>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</si>
  <si>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</si>
  <si>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</si>
  <si>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</si>
  <si>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</si>
  <si>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</si>
  <si>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</si>
  <si>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</si>
  <si>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</si>
  <si>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</si>
  <si>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</si>
  <si>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</si>
  <si>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</si>
  <si>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</si>
  <si>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</si>
  <si>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</si>
  <si>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</si>
  <si>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</si>
  <si>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</si>
  <si>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</si>
  <si>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</si>
  <si>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</si>
  <si>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</si>
  <si>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</si>
  <si>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</si>
  <si>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</si>
  <si>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</si>
  <si>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</si>
  <si>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</si>
  <si>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</si>
  <si>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</si>
  <si>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</si>
  <si>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</si>
  <si>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</si>
  <si>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</si>
  <si>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</si>
  <si>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</si>
  <si>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</si>
  <si>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</si>
  <si>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</si>
  <si>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</si>
  <si>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</si>
  <si>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</si>
  <si>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</si>
  <si>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</si>
  <si>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</si>
  <si>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</si>
  <si>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</si>
  <si>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</si>
  <si>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</si>
  <si>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</si>
  <si>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</si>
  <si>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</si>
  <si>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</si>
  <si>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</si>
  <si>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</si>
  <si>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</si>
  <si>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</si>
  <si>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</si>
  <si>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</si>
  <si>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</si>
  <si>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</si>
  <si>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</si>
  <si>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</si>
  <si>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</si>
  <si>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</si>
  <si>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</si>
  <si>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</si>
  <si>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</si>
  <si>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</si>
  <si>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</si>
  <si>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</si>
  <si>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</si>
  <si>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</si>
  <si>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</si>
  <si>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</si>
  <si>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</si>
  <si>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</si>
  <si>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</si>
  <si>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</si>
  <si>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</si>
  <si>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</si>
  <si>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</si>
  <si>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</si>
  <si>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</si>
  <si>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</si>
  <si>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</si>
  <si>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</si>
  <si>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</si>
  <si>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</si>
  <si>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</si>
  <si>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</si>
  <si>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</si>
  <si>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</si>
  <si>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</si>
  <si>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</si>
  <si>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</si>
  <si>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</si>
  <si>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</si>
  <si>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</si>
  <si>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</si>
  <si>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</si>
  <si>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</si>
  <si>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</si>
  <si>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</si>
  <si>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</si>
  <si>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</si>
  <si>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</si>
  <si>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</si>
  <si>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</si>
  <si>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</si>
  <si>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</si>
  <si>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</si>
  <si>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</si>
  <si>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</si>
  <si>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</si>
  <si>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</si>
  <si>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</si>
  <si>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</si>
  <si>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</si>
  <si>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</si>
  <si>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</si>
  <si>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</si>
  <si>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</si>
  <si>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</si>
  <si>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</si>
  <si>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</si>
  <si>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</si>
  <si>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</si>
  <si>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</si>
  <si>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</si>
  <si>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</si>
  <si>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</si>
  <si>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</si>
  <si>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</si>
  <si>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</si>
  <si>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</si>
  <si>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</si>
  <si>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</si>
  <si>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</si>
  <si>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</si>
  <si>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</si>
  <si>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</si>
  <si>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</si>
  <si>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</si>
  <si>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</si>
  <si>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</si>
  <si>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</si>
  <si>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</si>
  <si>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</si>
  <si>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</si>
  <si>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</si>
  <si>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</si>
  <si>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</si>
  <si>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</si>
  <si>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</si>
  <si>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</si>
  <si>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</si>
  <si>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</si>
  <si>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</si>
  <si>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</si>
  <si>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</si>
  <si>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</si>
  <si>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</si>
  <si>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</si>
  <si>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</si>
  <si>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</si>
  <si>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</si>
  <si>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</si>
  <si>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</si>
  <si>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</si>
  <si>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</si>
  <si>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</si>
  <si>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</si>
  <si>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</si>
  <si>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</si>
  <si>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</si>
  <si>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</si>
  <si>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</si>
  <si>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</si>
  <si>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</si>
  <si>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</si>
  <si>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</si>
  <si>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</si>
  <si>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</si>
  <si>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</si>
  <si>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</si>
  <si>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</si>
  <si>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</si>
  <si>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</si>
  <si>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</si>
  <si>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</si>
  <si>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</si>
  <si>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</si>
  <si>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</si>
  <si>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</si>
  <si>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</si>
  <si>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</si>
  <si>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</si>
  <si>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</si>
  <si>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</si>
  <si>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</si>
  <si>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</si>
  <si>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</si>
  <si>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</si>
  <si>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</si>
  <si>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</si>
  <si>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</si>
  <si>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</si>
  <si>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</si>
  <si>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</si>
  <si>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</si>
  <si>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</si>
  <si>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</si>
  <si>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</si>
  <si>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</si>
  <si>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</si>
  <si>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</si>
  <si>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</si>
  <si>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</si>
  <si>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</si>
  <si>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</si>
  <si>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</si>
  <si>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</si>
  <si>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</si>
  <si>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</si>
  <si>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</si>
  <si>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</si>
  <si>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</si>
  <si>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</si>
  <si>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</si>
  <si>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</si>
  <si>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</si>
  <si>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</si>
  <si>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</si>
  <si>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</si>
  <si>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</si>
  <si>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</si>
  <si>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</si>
  <si>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</si>
  <si>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</si>
  <si>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</si>
  <si>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</si>
  <si>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</si>
  <si>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</si>
  <si>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</si>
  <si>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</si>
  <si>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</si>
  <si>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</si>
  <si>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</si>
  <si>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</si>
  <si>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</si>
  <si>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</si>
  <si>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</si>
  <si>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</si>
  <si>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</si>
  <si>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</si>
  <si>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</si>
  <si>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</si>
  <si>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</si>
  <si>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</si>
  <si>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</si>
  <si>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</si>
  <si>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</si>
  <si>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</si>
  <si>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</si>
  <si>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</si>
  <si>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</si>
  <si>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</si>
  <si>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</si>
  <si>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</si>
  <si>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</si>
  <si>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</si>
  <si>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</si>
  <si>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</si>
  <si>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</si>
  <si>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</si>
  <si>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</si>
  <si>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</si>
  <si>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</si>
  <si>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</si>
  <si>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</si>
  <si>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</si>
  <si>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</si>
  <si>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</si>
  <si>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</si>
  <si>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</si>
  <si>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</si>
  <si>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</si>
  <si>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</si>
  <si>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</si>
  <si>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</si>
  <si>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</si>
  <si>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</si>
  <si>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</si>
  <si>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</si>
  <si>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</si>
  <si>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</si>
  <si>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</si>
  <si>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</si>
  <si>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</si>
  <si>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</si>
  <si>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</si>
  <si>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</si>
  <si>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</si>
  <si>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</si>
  <si>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</si>
  <si>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</si>
  <si>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</si>
  <si>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</si>
  <si>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</si>
  <si>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</si>
  <si>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</si>
  <si>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</si>
  <si>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</si>
  <si>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</si>
  <si>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</si>
  <si>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</si>
  <si>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</si>
  <si>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</si>
  <si>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</si>
  <si>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</si>
  <si>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</si>
  <si>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</si>
  <si>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</si>
  <si>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</si>
  <si>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</si>
  <si>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</si>
  <si>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</si>
  <si>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</si>
  <si>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</si>
  <si>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</si>
  <si>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</si>
  <si>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</si>
  <si>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</si>
  <si>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</si>
  <si>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</si>
  <si>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</si>
  <si>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</si>
  <si>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</si>
  <si>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</si>
  <si>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</si>
  <si>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</si>
  <si>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</si>
  <si>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</si>
  <si>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</si>
  <si>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</si>
  <si>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</si>
  <si>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</si>
  <si>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</si>
  <si>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</si>
  <si>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</si>
  <si>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</si>
  <si>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</si>
  <si>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</si>
  <si>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</si>
  <si>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</si>
  <si>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</si>
  <si>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</si>
  <si>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</si>
  <si>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</si>
  <si>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</si>
  <si>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</si>
  <si>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</si>
  <si>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</si>
  <si>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</si>
  <si>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</si>
  <si>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</si>
  <si>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</si>
  <si>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</si>
  <si>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</si>
  <si>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</si>
  <si>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</si>
  <si>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</si>
  <si>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</si>
  <si>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</si>
  <si>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</si>
  <si>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</si>
  <si>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</si>
  <si>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</si>
  <si>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</si>
  <si>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</si>
  <si>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</si>
  <si>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</si>
  <si>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</si>
  <si>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</si>
  <si>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</si>
  <si>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</si>
  <si>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</si>
  <si>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</si>
  <si>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</si>
  <si>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</si>
  <si>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</si>
  <si>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</si>
  <si>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</si>
  <si>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</si>
  <si>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</si>
  <si>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</si>
  <si>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</si>
  <si>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</si>
  <si>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</si>
  <si>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</si>
  <si>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</si>
  <si>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</si>
  <si>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</si>
  <si>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</si>
  <si>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</si>
  <si>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</si>
  <si>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</si>
  <si>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</si>
  <si>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</si>
  <si>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</si>
  <si>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</si>
  <si>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</si>
  <si>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</si>
  <si>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</si>
  <si>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</si>
  <si>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</si>
  <si>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</si>
  <si>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</si>
  <si>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</si>
  <si>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</si>
  <si>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</si>
  <si>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</si>
  <si>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</si>
  <si>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</si>
  <si>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</si>
  <si>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</si>
  <si>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</si>
  <si>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</si>
  <si>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</si>
  <si>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</si>
  <si>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</si>
  <si>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</si>
  <si>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</si>
  <si>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</si>
  <si>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</si>
  <si>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</si>
  <si>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</si>
  <si>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</si>
  <si>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</si>
  <si>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</si>
  <si>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</si>
  <si>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</si>
  <si>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</si>
  <si>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</si>
  <si>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</si>
  <si>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</si>
  <si>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</si>
  <si>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</si>
  <si>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</si>
  <si>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</si>
  <si>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</si>
  <si>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</si>
  <si>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</si>
  <si>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</si>
  <si>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</si>
  <si>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</si>
  <si>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</si>
  <si>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</si>
  <si>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</si>
  <si>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</si>
  <si>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</si>
  <si>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</si>
  <si>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</si>
  <si>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</si>
  <si>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</si>
  <si>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</si>
  <si>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</si>
  <si>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</si>
  <si>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</si>
  <si>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</si>
  <si>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</si>
  <si>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</si>
  <si>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</si>
  <si>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</si>
  <si>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</si>
  <si>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</si>
  <si>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</si>
  <si>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</si>
  <si>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</si>
  <si>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</si>
  <si>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</si>
  <si>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</si>
  <si>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</si>
  <si>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</si>
  <si>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</si>
  <si>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</si>
  <si>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</si>
  <si>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</si>
  <si>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</si>
  <si>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</si>
  <si>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</si>
  <si>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</si>
  <si>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</si>
  <si>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</si>
  <si>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</si>
  <si>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</si>
  <si>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</si>
  <si>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</si>
  <si>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</si>
  <si>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</si>
  <si>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</si>
  <si>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</si>
  <si>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</si>
  <si>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</si>
  <si>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</si>
  <si>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</si>
  <si>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</si>
  <si>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</si>
  <si>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</si>
  <si>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</si>
  <si>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</si>
  <si>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</si>
  <si>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</si>
  <si>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</si>
  <si>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</si>
  <si>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</si>
  <si>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</si>
  <si>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</si>
  <si>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</si>
  <si>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</si>
  <si>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</si>
  <si>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</si>
  <si>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</si>
  <si>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</si>
  <si>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</si>
  <si>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</si>
  <si>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</si>
  <si>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</si>
  <si>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</si>
  <si>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</si>
  <si>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</si>
  <si>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</si>
  <si>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</si>
  <si>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</si>
  <si>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</si>
  <si>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</si>
  <si>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</si>
  <si>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</si>
  <si>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</si>
  <si>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</si>
  <si>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</si>
  <si>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</si>
  <si>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</si>
  <si>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</si>
  <si>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</si>
  <si>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</si>
  <si>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</si>
  <si>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</si>
  <si>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</si>
  <si>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</si>
  <si>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</si>
  <si>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</si>
  <si>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</si>
  <si>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</si>
  <si>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</si>
  <si>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</si>
  <si>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</si>
  <si>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</si>
  <si>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</si>
  <si>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>Aguarda MC1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</si>
  <si>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</si>
  <si>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</si>
  <si>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</si>
  <si>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</si>
  <si>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</si>
  <si>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</si>
  <si>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</si>
  <si>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</si>
  <si>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</si>
  <si>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</si>
  <si>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</si>
  <si>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</si>
  <si>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</si>
  <si>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</si>
  <si>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</si>
  <si>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</si>
  <si>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</si>
  <si>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</si>
  <si>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</si>
  <si>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</si>
  <si>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>Equipe pronta as 09:09, aguarda passagem do I38 as 12:20</t>
  </si>
  <si>
    <t>Jovanio</t>
  </si>
  <si>
    <t xml:space="preserve">ZFN </t>
  </si>
  <si>
    <t>ZFN-ZUC</t>
  </si>
  <si>
    <t>ZFNZUC</t>
  </si>
  <si>
    <t xml:space="preserve">Ronda 7 dias </t>
  </si>
  <si>
    <t>ZDZ-ZSK</t>
  </si>
  <si>
    <t>ZDZZSK</t>
  </si>
  <si>
    <t>Inspeção sperry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</si>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</sst>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V309" activePane="topRight" state="frozen"/>
      <selection pane="topRight" activeCell="W318" sqref="W3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1</v>
      </c>
      <c r="BI295" s="19"/>
      <c r="BJ295" s="19" t="s">
        <v>1294</v>
      </c>
      <c r="BK295" s="20" t="s">
        <v>1765</v>
      </c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520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</v>
      </c>
      <c r="B303" s="115"/>
      <c r="C303" s="9" t="str">
        <f>IF(BS_CONTROLE[[#This Row],[DATA]]="","",WEEKNUM(BS_CONTROLE[[#This Row],[DATA]]))</f>
        <v/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 t="s">
        <v>520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520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1</v>
      </c>
      <c r="BI309" s="19"/>
      <c r="BJ309" s="19" t="s">
        <v>1284</v>
      </c>
      <c r="BK309" s="19" t="s">
        <v>1786</v>
      </c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520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/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421</v>
      </c>
      <c r="J313" s="118">
        <v>73</v>
      </c>
      <c r="K313" s="118">
        <v>332</v>
      </c>
      <c r="L313" s="118">
        <v>323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/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MECANIZAÇÃO - SOCADORA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ZFN2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M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1788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1789</v>
      </c>
      <c r="N314" s="142" t="s">
        <v>1790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1791</v>
      </c>
      <c r="X314" s="117" t="s">
        <v>516</v>
      </c>
      <c r="Y314" s="144"/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520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/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1792</v>
      </c>
      <c r="N318" s="142" t="s">
        <v>1793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1794</v>
      </c>
      <c r="X318" s="117" t="s">
        <v>522</v>
      </c>
      <c r="Y318" s="144"/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520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/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/>
      <c r="AS320" s="121"/>
      <c r="AT320" s="121"/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0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 e Intervalo</v>
      </c>
      <c r="BR320" s="22">
        <f>IF(OR(B320="",F320=""),"*",AY320/P320)</f>
        <v>0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520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/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30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1795</v>
      </c>
      <c r="D5" s="266"/>
      <c r="E5" s="266"/>
      <c r="F5" s="266"/>
      <c r="G5" s="266"/>
      <c r="H5" s="266"/>
      <c r="I5" s="266"/>
      <c r="J5" s="267"/>
      <c r="K5" s="268" t="s">
        <v>1796</v>
      </c>
      <c r="L5" s="269"/>
      <c r="M5" s="269"/>
      <c r="N5" s="269"/>
      <c r="O5" s="270" t="s">
        <v>1797</v>
      </c>
      <c r="P5" s="271"/>
    </row>
    <row r="6" spans="1:16" s="82" customFormat="1" ht="15" customHeight="1">
      <c r="A6" s="74" t="s">
        <v>1798</v>
      </c>
      <c r="B6" s="83" t="s">
        <v>1799</v>
      </c>
      <c r="C6" s="84" t="s">
        <v>1061</v>
      </c>
      <c r="D6" s="85" t="s">
        <v>1062</v>
      </c>
      <c r="E6" s="84" t="s">
        <v>1800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1801</v>
      </c>
      <c r="M6" s="88" t="s">
        <v>710</v>
      </c>
      <c r="N6" s="89" t="s">
        <v>1056</v>
      </c>
      <c r="O6" s="228" t="s">
        <v>1099</v>
      </c>
      <c r="P6" s="150" t="s">
        <v>1802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>Temperatura ok as 09:35, sem oportunidade de intervalo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Equipe pronta as 08:39, sem oportunidade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Equipe pronta as 08:39, sem oportunidade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 t="str">
        <f>IF(SP_NORTE!H303="","*",SP_NORTE!H303)</f>
        <v>-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 t="str">
        <f>IF(SP_NORTE!AK303="","*",SP_NORTE!AK303)</f>
        <v>-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 xml:space="preserve">Em intervalo as 12:51, realizou 1 solda 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>MC1 08:24, sem oportunidade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 xml:space="preserve">MC1 09:27, em deslocamento 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1</v>
      </c>
      <c r="P308" s="186" t="str">
        <f>IF($A$2=1,IF(SP_NORTE!BJ309="","*",SP_NORTE!BJ309),IF(SP_NORTE!BK309="","*",SP_NORTE!BK309))</f>
        <v>Equipe pronta as 09:09, aguarda passagem do I38 as 12:20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-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-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-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-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-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-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-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-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01" sqref="G3001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1803</v>
      </c>
      <c r="V1" s="277"/>
      <c r="W1" s="277"/>
    </row>
    <row r="2" spans="1:23" s="92" customFormat="1">
      <c r="A2" s="95" t="s">
        <v>1804</v>
      </c>
      <c r="B2" s="95" t="s">
        <v>1799</v>
      </c>
      <c r="C2" s="95" t="s">
        <v>511</v>
      </c>
      <c r="D2" s="96" t="s">
        <v>1061</v>
      </c>
      <c r="E2" s="96" t="s">
        <v>1062</v>
      </c>
      <c r="F2" s="96" t="s">
        <v>1798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1805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 t="str">
        <f>IF(SP_NORTE!B303="","*",SP_NORTE!B303)</f>
        <v>*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1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ZFN2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323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650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16</v>
      </c>
      <c r="V315" s="172">
        <f ca="1">_xlfn.XLOOKUP(G315&amp;$V$2,BS_CONTROLE[CHAVE],BS_CONTROLE[Quantidade_11],"-")</f>
        <v>100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1806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1807</v>
      </c>
      <c r="C2" s="135" t="s">
        <v>1046</v>
      </c>
      <c r="D2" s="84" t="s">
        <v>1048</v>
      </c>
      <c r="E2" s="84" t="s">
        <v>1808</v>
      </c>
      <c r="F2" s="112" t="s">
        <v>1809</v>
      </c>
      <c r="G2" s="84" t="s">
        <v>1810</v>
      </c>
      <c r="H2" s="84" t="s">
        <v>1811</v>
      </c>
      <c r="I2" s="84" t="s">
        <v>1812</v>
      </c>
      <c r="J2" s="84" t="s">
        <v>1813</v>
      </c>
      <c r="K2" s="86" t="s">
        <v>1814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 t="str">
        <f>IF(SP_NORTE!B303="","*",SP_NORTE!B303)</f>
        <v>*</v>
      </c>
      <c r="D278" s="107" t="str">
        <f>IF(SP_NORTE!D303="","*",SP_NORTE!D303)</f>
        <v>ANTÔNIO (TP-713)</v>
      </c>
      <c r="E278" s="107" t="str">
        <f>IF(SP_NORTE!H303="","*",SP_NORTE!H303)</f>
        <v>-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-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ZFN2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*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*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-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-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-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2025-10-22T16:27:01Z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