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077" documentId="8_{B6337239-1A00-434D-AAD0-422EA1FEB5AE}" xr6:coauthVersionLast="47" xr6:coauthVersionMax="47" xr10:uidLastSave="{AF948CB1-87A6-42F6-8EEF-E33E90917A2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3" i="1" l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8" i="1" a="1"/>
  <c r="N158" i="1"/>
  <c r="N157" i="1" a="1"/>
  <c r="N157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M157" i="1" a="1"/>
  <c r="M157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G149" i="11"/>
  <c r="R147" i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R155" i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G158" i="1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AM157" i="1"/>
  <c r="L155" i="12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AM159" i="1"/>
  <c r="AN159" i="1"/>
  <c r="R159" i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AM161" i="1"/>
  <c r="AN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AM162" i="1"/>
  <c r="AN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AM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<sst xmlns="http://schemas.openxmlformats.org/spreadsheetml/2006/main" count="5959" uniqueCount="1268">
  <si>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</si>
  <si>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</si>
  <si>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</si>
  <si>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</si>
  <si>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</si>
  <si>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</si>
  <si>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</si>
  <si>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</si>
  <si>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</si>
  <si>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</si>
  <si>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</si>
  <si>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</si>
  <si>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</si>
  <si>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</si>
  <si>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</si>
  <si>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</si>
  <si>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</si>
  <si>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</si>
  <si>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</si>
  <si>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</si>
  <si>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</si>
  <si>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</si>
  <si>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</si>
  <si>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</si>
  <si>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</si>
  <si>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</si>
  <si>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</si>
  <si>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</si>
  <si>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</si>
  <si>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</si>
  <si>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</si>
  <si>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</si>
  <si>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</si>
  <si>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</si>
  <si>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</si>
  <si>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</si>
  <si>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</si>
  <si>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</si>
  <si>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</si>
  <si>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</si>
  <si>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</si>
  <si>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</si>
  <si>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</si>
  <si>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</si>
  <si>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</si>
  <si>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</si>
  <si>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</si>
  <si>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</si>
  <si>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</si>
  <si>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</si>
  <si>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</si>
  <si>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</si>
  <si>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</si>
  <si>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</si>
  <si>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</si>
  <si>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</si>
  <si>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</si>
  <si>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</si>
  <si>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</si>
  <si>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</si>
  <si>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</si>
  <si>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</si>
  <si>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</si>
  <si>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</si>
  <si>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</si>
  <si>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</si>
  <si>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</si>
  <si>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</si>
  <si>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</si>
  <si>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</si>
  <si>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</si>
  <si>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</si>
  <si>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</si>
  <si>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</si>
  <si>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</si>
  <si>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</si>
  <si>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</si>
  <si>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</si>
  <si>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</si>
  <si>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</si>
  <si>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</si>
  <si>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</si>
  <si>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</si>
  <si>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</si>
  <si>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</si>
  <si>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</si>
  <si>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</si>
  <si>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</si>
  <si>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</si>
  <si>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</si>
  <si>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</si>
  <si>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</si>
  <si>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</si>
  <si>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</si>
  <si>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</si>
  <si>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</si>
  <si>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</si>
  <si>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</si>
  <si>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</si>
  <si>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</si>
  <si>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</si>
  <si>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</si>
  <si>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</si>
  <si>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</si>
  <si>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</si>
  <si>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</si>
  <si>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</si>
  <si>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</si>
  <si>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</si>
  <si>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</si>
  <si>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</si>
  <si>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</si>
  <si>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</si>
  <si>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</si>
  <si>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</si>
  <si>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</si>
  <si>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</si>
  <si>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</si>
  <si>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</si>
  <si>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</si>
  <si>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</si>
  <si>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</si>
  <si>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</si>
  <si>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</si>
  <si>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</si>
  <si>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</si>
  <si>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</si>
  <si>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</si>
  <si>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</si>
  <si>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</si>
  <si>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</si>
  <si>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</si>
  <si>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</si>
  <si>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</si>
  <si>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</si>
  <si>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</si>
  <si>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</si>
  <si>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</si>
  <si>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</si>
  <si>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</si>
  <si>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</si>
  <si>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</si>
  <si>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</si>
  <si>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</si>
  <si>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</si>
  <si>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</si>
  <si>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</si>
  <si>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</si>
  <si>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</si>
  <si>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</si>
  <si>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</si>
  <si>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</si>
  <si>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</si>
  <si>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</si>
  <si>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</si>
  <si>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</si>
  <si>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</si>
  <si>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</si>
  <si>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</si>
  <si>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</si>
  <si>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</si>
  <si>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</si>
  <si>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</si>
  <si>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</si>
  <si>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</si>
  <si>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</si>
  <si>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</si>
  <si>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</si>
  <si>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</si>
  <si>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</si>
  <si>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</si>
  <si>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</si>
  <si>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</si>
  <si>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</si>
  <si>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</si>
  <si>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</si>
  <si>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</si>
  <si>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</si>
  <si>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</si>
  <si>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</si>
  <si>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</si>
  <si>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</si>
  <si>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</si>
  <si>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</si>
  <si>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</si>
  <si>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</si>
  <si>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</si>
  <si>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</si>
  <si>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</si>
  <si>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</si>
  <si>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</si>
  <si>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</si>
  <si>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</si>
  <si>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</si>
  <si>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</si>
  <si>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</si>
  <si>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</si>
  <si>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</si>
  <si>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</si>
  <si>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</si>
  <si>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</si>
  <si>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</si>
  <si>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</si>
  <si>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</si>
  <si>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</si>
  <si>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</si>
  <si>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</si>
  <si>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</si>
  <si>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</si>
  <si>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</si>
  <si>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</si>
  <si>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</si>
  <si>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</si>
  <si>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</si>
  <si>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</si>
  <si>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</si>
  <si>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</si>
  <si>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</si>
  <si>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</si>
  <si>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</si>
  <si>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</si>
  <si>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</si>
  <si>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</si>
  <si>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</si>
  <si>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</si>
  <si>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</si>
  <si>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</si>
  <si>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</si>
  <si>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</si>
  <si>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</si>
  <si>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</si>
  <si>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</si>
  <si>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</si>
  <si>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</si>
  <si>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</si>
  <si>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</si>
  <si>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</si>
  <si>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</si>
  <si>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</si>
  <si>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</si>
  <si>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</si>
  <si>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</si>
  <si>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</si>
  <si>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</si>
  <si>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</si>
  <si>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</si>
  <si>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</si>
  <si>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</si>
  <si>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</si>
  <si>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</si>
  <si>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</si>
  <si>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</si>
  <si>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</si>
  <si>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</si>
  <si>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</si>
  <si>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</si>
  <si>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</si>
  <si>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</si>
  <si>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</si>
  <si>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</si>
  <si>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</si>
  <si>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</si>
  <si>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</si>
  <si>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</si>
  <si>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</si>
  <si>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</si>
  <si>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</si>
  <si>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</si>
  <si>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</si>
  <si>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</si>
  <si>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</si>
  <si>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</si>
  <si>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</si>
  <si>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</si>
  <si>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</si>
  <si>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</si>
  <si>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</si>
  <si>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</si>
  <si>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</si>
  <si>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</si>
  <si>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</si>
  <si>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</si>
  <si>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</si>
  <si>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</si>
  <si>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</si>
  <si>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</si>
  <si>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</si>
  <si>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</si>
  <si>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</si>
  <si>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</si>
  <si>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</si>
  <si>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</si>
  <si>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</si>
  <si>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</si>
  <si>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</si>
  <si>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</si>
  <si>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</si>
  <si>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</si>
  <si>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</si>
  <si>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</si>
  <si>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</si>
  <si>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</si>
  <si>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</si>
  <si>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</si>
  <si>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</si>
  <si>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</si>
  <si>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</si>
  <si>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</si>
  <si>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</si>
  <si>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</si>
  <si>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</si>
  <si>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</si>
  <si>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</si>
  <si>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</si>
  <si>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</si>
  <si>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</si>
  <si>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</si>
  <si>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</si>
  <si>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</si>
  <si>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</si>
  <si>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</si>
  <si>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</si>
  <si>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</si>
  <si>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</si>
  <si>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</si>
  <si>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</si>
  <si>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</si>
  <si>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</si>
  <si>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</si>
  <si>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</si>
  <si>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</si>
  <si>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</si>
  <si>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</si>
  <si>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</si>
  <si>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</si>
  <si>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</si>
  <si>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</si>
  <si>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</si>
  <si>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</si>
  <si>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</si>
  <si>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</si>
  <si>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</si>
  <si>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</si>
  <si>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</si>
  <si>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</si>
  <si>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</si>
  <si>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</si>
  <si>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</si>
  <si>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</si>
  <si>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</si>
  <si>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</si>
  <si>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</si>
  <si>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</si>
  <si>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</si>
  <si>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</si>
  <si>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</si>
  <si>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</si>
  <si>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</si>
  <si>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</si>
  <si>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</si>
  <si>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</si>
  <si>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</si>
  <si>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</si>
  <si>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</si>
  <si>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</si>
  <si>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</si>
  <si>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</si>
  <si>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</si>
  <si>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</si>
  <si>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</si>
  <si>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</si>
  <si>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</si>
  <si>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</si>
  <si>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</si>
  <si>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</si>
  <si>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</si>
  <si>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</si>
  <si>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</si>
  <si>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</si>
  <si>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</si>
  <si>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</si>
  <si>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</si>
  <si>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</si>
  <si>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</si>
  <si>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</si>
  <si>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</si>
  <si>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</si>
  <si>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</si>
  <si>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</si>
  <si>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</si>
  <si>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</si>
  <si>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</si>
  <si>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</si>
  <si>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</si>
  <si>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</si>
  <si>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</si>
  <si>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</si>
  <si>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</si>
  <si>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</si>
  <si>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</si>
  <si>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</si>
  <si>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</si>
  <si>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</si>
  <si>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</si>
  <si>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</si>
  <si>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</si>
  <si>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</si>
  <si>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</si>
  <si>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</si>
  <si>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</si>
  <si>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</si>
  <si>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</si>
  <si>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</si>
  <si>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</si>
  <si>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</si>
  <si>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</si>
  <si>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</si>
  <si>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</si>
  <si>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</si>
  <si>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</si>
  <si>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</si>
  <si>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</si>
  <si>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</si>
  <si>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</si>
  <si>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</si>
  <si>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</si>
  <si>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</si>
  <si>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</si>
  <si>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</si>
  <si>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</si>
  <si>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</si>
  <si>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</si>
  <si>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</si>
  <si>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</si>
  <si>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</si>
  <si>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</si>
  <si>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</si>
  <si>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</si>
  <si>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</si>
  <si>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</si>
  <si>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</si>
  <si>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</si>
  <si>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</si>
  <si>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</si>
  <si>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</si>
  <si>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</si>
  <si>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</si>
  <si>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</si>
  <si>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</si>
  <si>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</si>
  <si>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</si>
  <si>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</si>
  <si>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</si>
  <si>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</si>
  <si>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</si>
  <si>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</si>
  <si>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</si>
  <si>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</si>
  <si>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</si>
  <si>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</si>
  <si>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</si>
  <si>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</si>
  <si>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</si>
  <si>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</si>
  <si>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</si>
  <si>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</si>
  <si>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</si>
  <si>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</si>
  <si>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</si>
  <si>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</si>
  <si>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</si>
  <si>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</si>
  <si>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</si>
  <si>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</si>
  <si>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</si>
  <si>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</si>
  <si>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</si>
  <si>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</si>
  <si>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</si>
  <si>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</si>
  <si>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</si>
  <si>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</si>
  <si>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</si>
  <si>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</si>
  <si>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</si>
  <si>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</si>
  <si>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</si>
  <si>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</si>
  <si>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</si>
  <si>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</si>
  <si>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</si>
  <si>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</si>
  <si>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</si>
  <si>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</si>
  <si>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</si>
  <si>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</si>
  <si>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</si>
  <si>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</si>
  <si>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</si>
  <si>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</si>
  <si>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</si>
  <si>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</si>
  <si>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</si>
  <si>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</si>
  <si>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</si>
  <si>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</si>
  <si>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</si>
  <si>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</si>
  <si>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</si>
  <si>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</si>
  <si>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</si>
  <si>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</si>
  <si>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</si>
  <si>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</si>
  <si>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</si>
  <si>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</si>
  <si>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</si>
  <si>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</si>
  <si>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</si>
  <si>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</si>
  <si>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</si>
  <si>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</si>
  <si>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</si>
  <si>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</si>
  <si>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</si>
  <si>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</si>
  <si>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</si>
  <si>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</si>
  <si>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</si>
  <si>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</si>
  <si>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</si>
  <si>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</si>
  <si>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</si>
  <si>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</si>
  <si>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</si>
  <si>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</si>
  <si>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</si>
  <si>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</si>
  <si>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</si>
  <si>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</si>
  <si>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</si>
  <si>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</si>
  <si>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</si>
  <si>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</si>
  <si>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</si>
  <si>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</si>
  <si>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</si>
  <si>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</si>
  <si>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</si>
  <si>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</si>
  <si>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</si>
  <si>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</si>
  <si>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</si>
  <si>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</si>
  <si>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</si>
  <si>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</si>
  <si>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</si>
  <si>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</si>
  <si>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</si>
  <si>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</si>
  <si>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</si>
  <si>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</si>
  <si>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</si>
  <si>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</si>
  <si>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</si>
  <si>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</si>
  <si>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</si>
  <si>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</si>
  <si>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</si>
  <si>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</si>
  <si>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</si>
  <si>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</si>
  <si>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</si>
  <si>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</si>
  <si>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</si>
  <si>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</si>
  <si>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</si>
  <si>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</si>
  <si>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</si>
  <si>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</si>
  <si>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</si>
  <si>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</si>
  <si>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</si>
  <si>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</si>
  <si>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</si>
  <si>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</si>
  <si>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</si>
  <si>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</si>
  <si>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</si>
  <si>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</si>
  <si>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</si>
  <si>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</si>
  <si>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</si>
  <si>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</si>
  <si>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</si>
  <si>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</si>
  <si>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</si>
  <si>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</si>
  <si>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</si>
  <si>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</si>
  <si>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</si>
  <si>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</si>
  <si>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</si>
  <si>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</si>
  <si>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</si>
  <si>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</si>
  <si>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</si>
  <si>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</si>
  <si>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</si>
  <si>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</si>
  <si>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</si>
  <si>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</si>
  <si>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</si>
  <si>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</si>
  <si>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</si>
  <si>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</si>
  <si>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</si>
  <si>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</si>
  <si>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</si>
  <si>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</si>
  <si>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</si>
  <si>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</si>
  <si>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</si>
  <si>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</si>
  <si>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</si>
  <si>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</si>
  <si>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</si>
  <si>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</si>
  <si>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</si>
  <si>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</si>
  <si>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</si>
  <si>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</si>
  <si>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</si>
  <si>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</si>
  <si>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</si>
  <si>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</si>
  <si>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</si>
  <si>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</si>
  <si>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</si>
  <si>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</si>
  <si>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</si>
  <si>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</si>
  <si>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</si>
  <si>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</si>
  <si>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</si>
  <si>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</si>
  <si>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</si>
  <si>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</si>
  <si>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</si>
  <si>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</si>
  <si>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</si>
  <si>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</si>
  <si>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</si>
  <si>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</si>
  <si>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</si>
  <si>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</si>
  <si>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</si>
  <si>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</si>
  <si>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</si>
  <si>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</si>
  <si>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</si>
  <si>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</si>
  <si>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</si>
  <si>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</si>
  <si>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</si>
  <si>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</si>
  <si>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</si>
  <si>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</si>
  <si>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</si>
  <si>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</si>
  <si>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</si>
  <si>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</si>
  <si>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</si>
  <si>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</si>
  <si>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</si>
  <si>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</si>
  <si>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</si>
  <si>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</si>
  <si>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</si>
  <si>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</si>
  <si>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</si>
  <si>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</si>
  <si>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</si>
  <si>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</si>
  <si>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</si>
  <si>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</si>
  <si>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</si>
  <si>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</si>
  <si>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</si>
  <si>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</si>
  <si>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</si>
  <si>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</si>
  <si>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</si>
  <si>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</si>
  <si>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</si>
  <si>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</si>
  <si>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</si>
  <si>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</si>
  <si>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</si>
  <si>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</si>
  <si>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</si>
  <si>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</si>
  <si>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</si>
  <si>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</si>
  <si>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</si>
  <si>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</si>
  <si>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</si>
  <si>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</si>
  <si>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</si>
  <si>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</si>
  <si>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</si>
  <si>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</si>
  <si>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</si>
  <si>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</si>
  <si>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</si>
  <si>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</si>
  <si>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</si>
  <si>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</si>
  <si>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</si>
  <si>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</si>
  <si>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</si>
  <si>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</si>
  <si>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</si>
  <si>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</si>
  <si>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</si>
  <si>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</si>
  <si>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</si>
  <si>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</si>
  <si>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</si>
  <si>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</si>
  <si>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</si>
  <si>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</si>
  <si>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</si>
  <si>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</si>
  <si>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</si>
  <si>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</si>
  <si>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</si>
  <si>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</si>
  <si>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</si>
  <si>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</si>
  <si>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</si>
  <si>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</si>
  <si>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</si>
  <si>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</si>
  <si>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</si>
  <si>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</si>
  <si>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</si>
  <si>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</si>
  <si>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</si>
  <si>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</si>
  <si>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</si>
  <si>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</si>
  <si>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</si>
  <si>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</si>
  <si>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</si>
  <si>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</si>
  <si>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</si>
  <si>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</si>
  <si>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</si>
  <si>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</si>
  <si>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</si>
  <si>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</si>
  <si>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</si>
  <si>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</si>
  <si>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</si>
  <si>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</si>
  <si>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</si>
  <si>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</si>
  <si>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</si>
  <si>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</si>
  <si>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</si>
  <si>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</si>
  <si>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</si>
  <si>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</si>
  <si>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</si>
  <si>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</si>
  <si>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</si>
  <si>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</si>
  <si>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</si>
  <si>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</si>
  <si>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</si>
  <si>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</si>
  <si>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</si>
  <si>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</si>
  <si>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</si>
  <si>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</si>
  <si>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</si>
  <si>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</si>
  <si>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</si>
  <si>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</si>
  <si>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</si>
  <si>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</si>
  <si>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</si>
  <si>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</si>
  <si>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</si>
  <si>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</si>
  <si>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</si>
  <si>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</si>
  <si>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</si>
  <si>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</si>
  <si>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</si>
  <si>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</si>
  <si>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</si>
  <si>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</si>
  <si>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</si>
  <si>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</si>
  <si>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</si>
  <si>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</si>
  <si>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</si>
  <si>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</si>
  <si>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</si>
  <si>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</si>
  <si>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</si>
  <si>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</si>
  <si>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</si>
  <si>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</si>
  <si>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</si>
  <si>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</si>
  <si>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</si>
  <si>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</si>
  <si>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</si>
  <si>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</si>
  <si>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</si>
  <si>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</si>
  <si>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</si>
  <si>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</si>
  <si>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</si>
  <si>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</si>
  <si>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</si>
  <si>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</si>
  <si>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</si>
  <si>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</si>
  <si>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</si>
  <si>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</si>
  <si>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</si>
  <si>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</si>
  <si>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</si>
  <si>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</si>
  <si>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</si>
  <si>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</si>
  <si>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</si>
  <si>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</si>
  <si>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</si>
  <si>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</si>
  <si>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</si>
  <si>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</si>
  <si>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</si>
  <si>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</si>
  <si>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</si>
  <si>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</si>
  <si>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</si>
  <si>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</si>
  <si>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</si>
  <si>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</si>
  <si>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</si>
  <si>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</si>
  <si>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</si>
  <si>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</si>
  <si>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</si>
  <si>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</si>
  <si>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</si>
  <si>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</si>
  <si>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</si>
  <si>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</si>
  <si>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</si>
  <si>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</si>
  <si>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</si>
  <si>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</si>
  <si>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</si>
  <si>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</si>
  <si>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</si>
  <si>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</si>
  <si>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</si>
  <si>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</si>
  <si>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</si>
  <si>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</si>
  <si>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</si>
  <si>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</si>
  <si>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</si>
  <si>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</si>
  <si>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</si>
  <si>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</si>
  <si>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</si>
  <si>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</si>
  <si>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</si>
  <si>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</si>
  <si>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</si>
  <si>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</si>
  <si>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</si>
  <si>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</si>
  <si>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</si>
  <si>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</si>
  <si>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</si>
  <si>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</si>
  <si>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</si>
  <si>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</si>
  <si>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</si>
  <si>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</si>
  <si>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</si>
  <si>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</si>
  <si>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</si>
  <si>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</si>
  <si>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</si>
  <si>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</si>
  <si>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</si>
  <si>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</si>
  <si>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</si>
  <si>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</si>
  <si>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</si>
  <si>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</si>
  <si>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</si>
  <si>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</si>
  <si>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</si>
  <si>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</si>
  <si>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</si>
  <si>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</si>
  <si>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</si>
  <si>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</si>
  <si>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</si>
  <si>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</si>
  <si>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</si>
  <si>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</si>
  <si>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</si>
  <si>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</si>
  <si>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</si>
  <si>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</si>
  <si>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</si>
  <si>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</si>
  <si>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</si>
  <si>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</si>
  <si>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</si>
  <si>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</si>
  <si>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</si>
  <si>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</si>
  <si>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</si>
  <si>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</si>
  <si>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</si>
  <si>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</si>
  <si>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</si>
  <si>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</si>
  <si>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</si>
  <si>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</si>
  <si>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</si>
  <si>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</si>
  <si>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</si>
  <si>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</si>
  <si>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</si>
  <si>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</si>
  <si>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</si>
  <si>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</si>
  <si>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</si>
  <si>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</si>
  <si>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</si>
  <si>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</si>
  <si>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</si>
  <si>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</si>
  <si>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</si>
  <si>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</si>
  <si>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</si>
  <si>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</si>
  <si>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</si>
  <si>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</si>
  <si>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</si>
  <si>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</si>
  <si>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</si>
  <si>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</si>
  <si>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</si>
  <si>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</si>
  <si>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</si>
  <si>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</si>
  <si>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</si>
  <si>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</si>
  <si>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</si>
  <si>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</si>
  <si>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</si>
  <si>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</si>
  <si>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</si>
  <si>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</si>
  <si>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</si>
  <si>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</si>
  <si>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</si>
  <si>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</si>
  <si>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</si>
  <si>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</si>
  <si>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</si>
  <si>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</si>
  <si>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</si>
  <si>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</si>
  <si>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</si>
  <si>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</si>
  <si>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</si>
  <si>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</si>
  <si>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</si>
  <si>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</si>
  <si>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</si>
  <si>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</si>
  <si>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</si>
  <si>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</si>
  <si>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</si>
  <si>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</si>
  <si>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</si>
  <si>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</si>
  <si>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</si>
  <si>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</si>
  <si>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</si>
  <si>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</si>
  <si>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</si>
  <si>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</si>
  <si>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</si>
  <si>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</si>
  <si>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</si>
  <si>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</si>
  <si>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</si>
  <si>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</si>
  <si>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</si>
  <si>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</si>
  <si>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</si>
  <si>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</si>
  <si>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</si>
  <si>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</si>
  <si>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</si>
  <si>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</si>
  <si>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</si>
  <si>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</si>
  <si>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</si>
  <si>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</si>
  <si>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</si>
  <si>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</si>
  <si>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</si>
  <si>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</si>
  <si>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</si>
  <si>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</si>
  <si>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</si>
  <si>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</si>
  <si>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</si>
  <si>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</si>
  <si>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</si>
  <si>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</si>
  <si>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</si>
  <si>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</si>
  <si>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</si>
  <si>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</si>
  <si>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</si>
  <si>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</si>
  <si>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</si>
  <si>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</si>
  <si>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</si>
  <si>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</si>
  <si>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</si>
  <si>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</si>
  <si>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</si>
  <si>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</si>
  <si>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</si>
  <si>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</si>
  <si>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</si>
  <si>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</si>
  <si>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</si>
  <si>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</si>
  <si>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</si>
  <si>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</si>
  <si>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</si>
  <si>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</si>
  <si>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</si>
  <si>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</si>
  <si>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</si>
  <si>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</si>
  <si>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</si>
  <si>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</si>
  <si>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</si>
  <si>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</si>
  <si>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</si>
  <si>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</si>
  <si>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</si>
  <si>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</si>
  <si>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</si>
  <si>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</si>
  <si>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</si>
  <si>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</si>
  <si>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</si>
  <si>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</si>
  <si>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</si>
  <si>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</si>
  <si>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</si>
  <si>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</si>
  <si>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</si>
  <si>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</si>
  <si>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</si>
  <si>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</si>
  <si>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</si>
  <si>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</si>
  <si>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</si>
  <si>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</si>
  <si>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</si>
  <si>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</si>
  <si>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</si>
  <si>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</si>
  <si>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</si>
  <si>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</si>
  <si>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</si>
  <si>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</si>
  <si>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</si>
  <si>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</si>
  <si>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</si>
  <si>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</si>
  <si>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</si>
  <si>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</si>
  <si>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</si>
  <si>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</si>
  <si>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</si>
  <si>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</si>
  <si>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</si>
  <si>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</si>
  <si>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</si>
  <si>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</si>
  <si>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</si>
  <si>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</si>
  <si>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</si>
  <si>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</si>
  <si>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</si>
  <si>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</si>
  <si>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</si>
  <si>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</si>
  <si>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</si>
  <si>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</si>
  <si>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</si>
  <si>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</si>
  <si>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</si>
  <si>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</si>
  <si>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</si>
  <si>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</si>
  <si>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</si>
  <si>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</si>
  <si>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</si>
  <si>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</si>
  <si>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</si>
  <si>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</si>
  <si>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</si>
  <si>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</si>
  <si>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</si>
  <si>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</si>
  <si>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</si>
  <si>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</si>
  <si>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</si>
  <si>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</si>
  <si>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</si>
  <si>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</si>
  <si>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</si>
  <si>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</si>
  <si>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</si>
  <si>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</si>
  <si>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</si>
  <si>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</si>
  <si>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</si>
  <si>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</si>
  <si>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</si>
  <si>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</si>
  <si>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</si>
  <si>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</si>
  <si>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</si>
  <si>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</si>
  <si>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</si>
  <si>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</si>
  <si>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</si>
  <si>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</si>
  <si>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</si>
  <si>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</si>
  <si>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</si>
  <si>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</si>
  <si>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</si>
  <si>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</si>
  <si>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</si>
  <si>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</si>
  <si>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</si>
  <si>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</si>
  <si>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</si>
  <si>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</si>
  <si>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</si>
  <si>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</si>
  <si>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</si>
  <si>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</si>
  <si>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</si>
  <si>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</si>
  <si>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</si>
  <si>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</si>
  <si>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</si>
  <si>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</si>
  <si>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</si>
  <si>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</si>
  <si>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</si>
  <si>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>Troca de trilho + rebatimento</t>
  </si>
  <si>
    <t>ZEM-2</t>
  </si>
  <si>
    <t>ZEM-1</t>
  </si>
  <si>
    <t>ZEV-ZEM</t>
  </si>
  <si>
    <t>ZEVZEM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</si>
  <si>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</si>
  <si>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</si>
  <si>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</si>
  <si>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</si>
  <si>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</si>
  <si>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</si>
  <si>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</si>
  <si>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</si>
  <si>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Troca de trilho 13m</t>
  </si>
  <si>
    <t>Bloco de solda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</si>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</sst>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W135" activePane="bottomRight" state="frozen"/>
      <selection pane="bottomRight" activeCell="X136" sqref="X13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0" t="s">
        <v>829</v>
      </c>
      <c r="AJ1" s="351"/>
      <c r="AK1" s="351"/>
      <c r="AL1" s="351"/>
      <c r="AM1" s="351"/>
      <c r="AN1" s="351"/>
      <c r="AO1" s="351"/>
      <c r="AP1" s="351"/>
      <c r="AQ1" s="351"/>
      <c r="AR1" s="352"/>
      <c r="AS1" s="352"/>
      <c r="AT1" s="352"/>
      <c r="AU1" s="352"/>
      <c r="AV1" s="352"/>
      <c r="AW1" s="352"/>
      <c r="AX1" s="351"/>
      <c r="AY1" s="351"/>
      <c r="AZ1" s="351"/>
      <c r="BA1" s="351"/>
      <c r="BB1" s="351"/>
      <c r="BC1" s="351"/>
      <c r="BD1" s="351"/>
      <c r="BE1" s="351"/>
      <c r="BF1" s="353"/>
      <c r="BG1" s="3"/>
      <c r="BH1" s="354" t="s">
        <v>830</v>
      </c>
      <c r="BI1" s="355"/>
      <c r="BJ1" s="356"/>
      <c r="BK1" s="357"/>
      <c r="BL1" s="50"/>
      <c r="BM1" s="347" t="s">
        <v>831</v>
      </c>
      <c r="BN1" s="348"/>
      <c r="BO1" s="348"/>
      <c r="BP1" s="348"/>
      <c r="BQ1" s="348"/>
      <c r="BR1" s="348"/>
      <c r="BS1" s="349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50" t="s">
        <v>832</v>
      </c>
      <c r="AJ2" s="351"/>
      <c r="AK2" s="351"/>
      <c r="AL2" s="351"/>
      <c r="AM2" s="351"/>
      <c r="AN2" s="351"/>
      <c r="AO2" s="351"/>
      <c r="AP2" s="351"/>
      <c r="AQ2" s="353"/>
      <c r="AR2" s="239"/>
      <c r="AS2" s="365" t="s">
        <v>835</v>
      </c>
      <c r="AT2" s="352"/>
      <c r="AU2" s="352"/>
      <c r="AV2" s="352"/>
      <c r="AW2" s="352"/>
      <c r="AX2" s="351"/>
      <c r="AY2" s="353"/>
      <c r="AZ2" s="4"/>
      <c r="BA2" s="344" t="s">
        <v>836</v>
      </c>
      <c r="BB2" s="346"/>
      <c r="BC2" s="350" t="s">
        <v>833</v>
      </c>
      <c r="BD2" s="351"/>
      <c r="BE2" s="351"/>
      <c r="BF2" s="353"/>
      <c r="BG2" s="3"/>
      <c r="BH2" s="358"/>
      <c r="BI2" s="359"/>
      <c r="BJ2" s="360"/>
      <c r="BK2" s="361"/>
      <c r="BL2" s="50"/>
      <c r="BM2" s="362"/>
      <c r="BN2" s="363"/>
      <c r="BO2" s="363"/>
      <c r="BP2" s="363"/>
      <c r="BQ2" s="363"/>
      <c r="BR2" s="363"/>
      <c r="BS2" s="364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4" t="s">
        <v>837</v>
      </c>
      <c r="AJ3" s="346"/>
      <c r="AK3" s="344" t="s">
        <v>838</v>
      </c>
      <c r="AL3" s="345"/>
      <c r="AM3" s="345"/>
      <c r="AN3" s="345"/>
      <c r="AO3" s="345"/>
      <c r="AP3" s="345"/>
      <c r="AQ3" s="346"/>
      <c r="AR3" s="240"/>
      <c r="AS3" s="368" t="s">
        <v>844</v>
      </c>
      <c r="AT3" s="369"/>
      <c r="AU3" s="368" t="s">
        <v>845</v>
      </c>
      <c r="AV3" s="369"/>
      <c r="AW3" s="368" t="s">
        <v>846</v>
      </c>
      <c r="AX3" s="370"/>
      <c r="AY3" s="64" t="s">
        <v>847</v>
      </c>
      <c r="AZ3" s="64"/>
      <c r="BA3" s="366"/>
      <c r="BB3" s="367"/>
      <c r="BC3" s="344" t="s">
        <v>840</v>
      </c>
      <c r="BD3" s="345"/>
      <c r="BE3" s="345"/>
      <c r="BF3" s="346"/>
      <c r="BG3" s="63"/>
      <c r="BH3" s="358"/>
      <c r="BI3" s="359"/>
      <c r="BJ3" s="360"/>
      <c r="BK3" s="361"/>
      <c r="BL3" s="50"/>
      <c r="BM3" s="347" t="s">
        <v>848</v>
      </c>
      <c r="BN3" s="348"/>
      <c r="BO3" s="348"/>
      <c r="BP3" s="349"/>
      <c r="BQ3" s="347" t="s">
        <v>466</v>
      </c>
      <c r="BR3" s="348"/>
      <c r="BS3" s="349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0.4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5"/>
        <v>Aderente</v>
      </c>
      <c r="BR105" s="19">
        <f t="shared" si="16"/>
        <v>1.0375000000000003</v>
      </c>
      <c r="BS105" s="19">
        <f t="shared" si="17"/>
        <v>1.1333333333333333</v>
      </c>
      <c r="BT105" s="225" t="str">
        <f t="shared" si="18"/>
        <v>OKOK</v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>PCMVIARecursosInternos</v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>PCMVIARecursosInternos</v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 t="shared" si="14"/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5"/>
        <v>Aderente</v>
      </c>
      <c r="BR111" s="19">
        <f t="shared" si="16"/>
        <v>1.5750000000000004</v>
      </c>
      <c r="BS111" s="19">
        <f t="shared" si="17"/>
        <v>1</v>
      </c>
      <c r="BT111" s="225" t="str">
        <f t="shared" si="18"/>
        <v>OKOK</v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 t="shared" si="14"/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>SuperExecução</v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 t="shared" si="14"/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5"/>
        <v>Aderente</v>
      </c>
      <c r="BR113" s="19">
        <f t="shared" si="16"/>
        <v>1.0000000000000004</v>
      </c>
      <c r="BS113" s="19">
        <f t="shared" si="17"/>
        <v>1</v>
      </c>
      <c r="BT113" s="225" t="str">
        <f t="shared" si="18"/>
        <v>OKOK</v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 t="shared" si="14"/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5"/>
        <v>Produção</v>
      </c>
      <c r="BR114" s="19">
        <f t="shared" si="16"/>
        <v>1</v>
      </c>
      <c r="BS114" s="19">
        <f t="shared" si="17"/>
        <v>0.5</v>
      </c>
      <c r="BT114" s="225" t="str">
        <f t="shared" si="18"/>
        <v>CondiçõesClimáticaTemperatura</v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 t="shared" si="14"/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5"/>
        <v>Produção</v>
      </c>
      <c r="BR115" s="19">
        <f t="shared" si="16"/>
        <v>1</v>
      </c>
      <c r="BS115" s="19">
        <f t="shared" si="17"/>
        <v>0.5</v>
      </c>
      <c r="BT115" s="225" t="str">
        <f t="shared" si="18"/>
        <v>CondiçõesClimáticaTemperatura</v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 t="shared" si="14"/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5"/>
        <v>Produção</v>
      </c>
      <c r="BR116" s="19">
        <f t="shared" si="16"/>
        <v>1</v>
      </c>
      <c r="BS116" s="19">
        <f t="shared" si="17"/>
        <v>0.5</v>
      </c>
      <c r="BT116" s="225" t="str">
        <f t="shared" si="18"/>
        <v>CondiçõesClimáticaTemperatura</v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 t="shared" si="14"/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5"/>
        <v>Produção</v>
      </c>
      <c r="BR117" s="19">
        <f t="shared" si="16"/>
        <v>1</v>
      </c>
      <c r="BS117" s="19">
        <f t="shared" si="17"/>
        <v>0</v>
      </c>
      <c r="BT117" s="225" t="str">
        <f t="shared" si="18"/>
        <v>SuperEquipamento</v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5"/>
        <v>Aderente</v>
      </c>
      <c r="BR118" s="19">
        <f t="shared" si="16"/>
        <v>1</v>
      </c>
      <c r="BS118" s="19">
        <f t="shared" si="17"/>
        <v>1</v>
      </c>
      <c r="BT118" s="225" t="str">
        <f t="shared" si="18"/>
        <v>OKOK</v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 t="shared" si="14"/>
        <v>0.33333333333333337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/>
      <c r="BN119" s="15"/>
      <c r="BO119" s="165"/>
      <c r="BP119" s="17"/>
      <c r="BQ119" s="13" t="str">
        <f t="shared" si="15"/>
        <v>Produção</v>
      </c>
      <c r="BR119" s="19">
        <f t="shared" si="16"/>
        <v>1.0000000000000002</v>
      </c>
      <c r="BS119" s="19">
        <f t="shared" si="17"/>
        <v>0</v>
      </c>
      <c r="BT119" s="225" t="str">
        <f t="shared" si="18"/>
        <v/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/>
      <c r="BN120" s="15"/>
      <c r="BO120" s="165"/>
      <c r="BP120" s="17"/>
      <c r="BQ120" s="13" t="str">
        <f t="shared" si="15"/>
        <v>Produção</v>
      </c>
      <c r="BR120" s="19">
        <f t="shared" si="16"/>
        <v>1</v>
      </c>
      <c r="BS120" s="19">
        <f t="shared" si="17"/>
        <v>0</v>
      </c>
      <c r="BT120" s="225" t="str">
        <f t="shared" si="18"/>
        <v/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/>
      <c r="BN121" s="15"/>
      <c r="BO121" s="165"/>
      <c r="BP121" s="17"/>
      <c r="BQ121" s="13" t="str">
        <f t="shared" si="15"/>
        <v>Produção</v>
      </c>
      <c r="BR121" s="19">
        <f t="shared" si="16"/>
        <v>1</v>
      </c>
      <c r="BS121" s="19">
        <f t="shared" si="17"/>
        <v>0</v>
      </c>
      <c r="BT121" s="225" t="str">
        <f t="shared" si="18"/>
        <v/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/>
      <c r="BN122" s="15"/>
      <c r="BO122" s="165"/>
      <c r="BP122" s="17"/>
      <c r="BQ122" s="13" t="str">
        <f t="shared" si="15"/>
        <v>Produção</v>
      </c>
      <c r="BR122" s="19">
        <f t="shared" si="16"/>
        <v>1</v>
      </c>
      <c r="BS122" s="19">
        <f t="shared" si="17"/>
        <v>0</v>
      </c>
      <c r="BT122" s="225" t="str">
        <f t="shared" si="18"/>
        <v/>
      </c>
    </row>
    <row r="123" spans="1:75">
      <c r="A123" s="51" t="str">
        <f t="shared" si="13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1174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 t="shared" si="14"/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1175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5"/>
        <v>Aderente</v>
      </c>
      <c r="BR123" s="19">
        <f t="shared" si="16"/>
        <v>1</v>
      </c>
      <c r="BS123" s="19">
        <f t="shared" si="17"/>
        <v>1</v>
      </c>
      <c r="BT123" s="225" t="str">
        <f t="shared" si="18"/>
        <v>OKOK</v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 t="shared" si="14"/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1176</v>
      </c>
      <c r="BK124" s="17" t="s">
        <v>1177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5"/>
        <v>Aderente</v>
      </c>
      <c r="BR124" s="19">
        <f t="shared" si="16"/>
        <v>1</v>
      </c>
      <c r="BS124" s="19">
        <f t="shared" si="17"/>
        <v>2</v>
      </c>
      <c r="BT124" s="225" t="str">
        <f t="shared" si="18"/>
        <v>OKOK</v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1178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 t="shared" si="14"/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1179</v>
      </c>
      <c r="BK125" s="17" t="s">
        <v>1180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5"/>
        <v>Aderente</v>
      </c>
      <c r="BR125" s="19">
        <f t="shared" si="16"/>
        <v>1.1818181818181819</v>
      </c>
      <c r="BS125" s="19">
        <f t="shared" si="17"/>
        <v>1</v>
      </c>
      <c r="BT125" s="225" t="str">
        <f t="shared" si="18"/>
        <v>OKOK</v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1181</v>
      </c>
      <c r="BK126" s="17" t="s">
        <v>1180</v>
      </c>
      <c r="BL126" s="16"/>
      <c r="BM126" s="15"/>
      <c r="BN126" s="15"/>
      <c r="BO126" s="165"/>
      <c r="BP126" s="17"/>
      <c r="BQ126" s="13" t="str">
        <f t="shared" si="15"/>
        <v>Produção</v>
      </c>
      <c r="BR126" s="19">
        <f t="shared" si="16"/>
        <v>1</v>
      </c>
      <c r="BS126" s="19">
        <f t="shared" si="17"/>
        <v>0</v>
      </c>
      <c r="BT126" s="225" t="str">
        <f t="shared" si="18"/>
        <v/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1179</v>
      </c>
      <c r="BK127" s="17" t="s">
        <v>1180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5"/>
        <v>Aderente</v>
      </c>
      <c r="BR127" s="19">
        <f t="shared" si="16"/>
        <v>1</v>
      </c>
      <c r="BS127" s="19">
        <f t="shared" si="17"/>
        <v>1</v>
      </c>
      <c r="BT127" s="225" t="str">
        <f t="shared" si="18"/>
        <v>OKOK</v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 t="shared" si="14"/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1182</v>
      </c>
      <c r="BK128" s="17" t="s">
        <v>1183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5"/>
        <v>Intervalo</v>
      </c>
      <c r="BR128" s="19">
        <f t="shared" si="16"/>
        <v>0.99999999999999911</v>
      </c>
      <c r="BS128" s="19">
        <f t="shared" si="17"/>
        <v>15</v>
      </c>
      <c r="BT128" s="225" t="str">
        <f t="shared" si="18"/>
        <v>OKOK</v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1184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1185</v>
      </c>
      <c r="N129" s="204" t="s">
        <v>1186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 t="shared" si="14"/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1187</v>
      </c>
      <c r="BK129" s="17" t="s">
        <v>1188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5"/>
        <v>Aderente</v>
      </c>
      <c r="BR129" s="19">
        <f t="shared" si="16"/>
        <v>1</v>
      </c>
      <c r="BS129" s="19">
        <f t="shared" si="17"/>
        <v>1</v>
      </c>
      <c r="BT129" s="225" t="str">
        <f t="shared" si="18"/>
        <v>OKOK</v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>
        <f t="shared" si="14"/>
        <v>0</v>
      </c>
      <c r="AZ132" s="14"/>
      <c r="BA132" s="72"/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Produção e Intervalo</v>
      </c>
      <c r="BR132" s="19">
        <f t="shared" si="16"/>
        <v>0</v>
      </c>
      <c r="BS132" s="19">
        <f t="shared" si="17"/>
        <v>0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>
        <f t="shared" si="14"/>
        <v>0</v>
      </c>
      <c r="AZ133" s="14"/>
      <c r="BA133" s="72"/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Produção e Intervalo</v>
      </c>
      <c r="BR133" s="19">
        <f t="shared" si="16"/>
        <v>0</v>
      </c>
      <c r="BS133" s="19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>
        <f t="shared" si="14"/>
        <v>0</v>
      </c>
      <c r="AZ134" s="14"/>
      <c r="BA134" s="72"/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Produção e Intervalo</v>
      </c>
      <c r="BR134" s="19">
        <f t="shared" si="16"/>
        <v>0</v>
      </c>
      <c r="BS134" s="19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>
        <f t="shared" si="14"/>
        <v>0</v>
      </c>
      <c r="AZ135" s="14"/>
      <c r="BA135" s="72"/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Produção e Intervalo</v>
      </c>
      <c r="BR135" s="19">
        <f t="shared" si="16"/>
        <v>0</v>
      </c>
      <c r="BS135" s="19">
        <f t="shared" si="17"/>
        <v>0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1189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>
        <f t="shared" si="14"/>
        <v>0</v>
      </c>
      <c r="AZ136" s="14"/>
      <c r="BA136" s="72"/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Produção e Intervalo</v>
      </c>
      <c r="BR136" s="19">
        <f t="shared" si="16"/>
        <v>0</v>
      </c>
      <c r="BS136" s="19">
        <f t="shared" si="17"/>
        <v>0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1190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>
        <f t="shared" si="14"/>
        <v>0</v>
      </c>
      <c r="AZ137" s="14"/>
      <c r="BA137" s="72"/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Produção e Intervalo</v>
      </c>
      <c r="BR137" s="19">
        <f t="shared" si="16"/>
        <v>0</v>
      </c>
      <c r="BS137" s="19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>
        <f t="shared" si="14"/>
        <v>0</v>
      </c>
      <c r="AZ139" s="14"/>
      <c r="BA139" s="72"/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Produção e Intervalo</v>
      </c>
      <c r="BR139" s="19">
        <f t="shared" si="16"/>
        <v>0</v>
      </c>
      <c r="BS139" s="19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>
        <f t="shared" si="14"/>
        <v>0</v>
      </c>
      <c r="AZ140" s="14"/>
      <c r="BA140" s="72"/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Produção e Intervalo</v>
      </c>
      <c r="BR140" s="19">
        <f t="shared" si="16"/>
        <v>0</v>
      </c>
      <c r="BS140" s="19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>
        <f t="shared" si="14"/>
        <v>0</v>
      </c>
      <c r="AZ141" s="14"/>
      <c r="BA141" s="72"/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Produção e Intervalo</v>
      </c>
      <c r="BR141" s="19">
        <f t="shared" si="16"/>
        <v>0</v>
      </c>
      <c r="BS141" s="19">
        <f t="shared" si="17"/>
        <v>0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>
        <f t="shared" si="14"/>
        <v>0</v>
      </c>
      <c r="AZ144" s="14"/>
      <c r="BA144" s="72"/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Produção e Intervalo</v>
      </c>
      <c r="BR144" s="19">
        <f t="shared" si="16"/>
        <v>0</v>
      </c>
      <c r="BS144" s="19">
        <f t="shared" si="17"/>
        <v>0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 t="shared" si="14"/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>
        <f t="shared" si="14"/>
        <v>0</v>
      </c>
      <c r="AZ146" s="14"/>
      <c r="BA146" s="72"/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Produção e Intervalo</v>
      </c>
      <c r="BR146" s="19">
        <f t="shared" si="16"/>
        <v>0</v>
      </c>
      <c r="BS146" s="19">
        <f t="shared" si="17"/>
        <v>0</v>
      </c>
      <c r="BT146" s="225"/>
      <c r="BU146" s="5"/>
      <c r="BV146" s="5"/>
      <c r="BW146" s="5"/>
    </row>
    <row r="147" spans="1:75" ht="17.25" customHeight="1">
      <c r="A147" s="51" t="str">
        <f t="shared" si="13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>
        <f t="shared" si="14"/>
        <v>0</v>
      </c>
      <c r="AZ147" s="14"/>
      <c r="BA147" s="72"/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Produção e Intervalo</v>
      </c>
      <c r="BR147" s="19">
        <f t="shared" si="16"/>
        <v>0</v>
      </c>
      <c r="BS147" s="19">
        <f t="shared" si="17"/>
        <v>0</v>
      </c>
      <c r="BT147" s="225"/>
      <c r="BU147" s="5"/>
      <c r="BV147" s="5"/>
      <c r="BW147" s="5"/>
    </row>
    <row r="148" spans="1:75">
      <c r="A148" s="51" t="str">
        <f t="shared" si="13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>
        <f t="shared" si="14"/>
        <v>0</v>
      </c>
      <c r="AZ148" s="14"/>
      <c r="BA148" s="72"/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Produção e Intervalo</v>
      </c>
      <c r="BR148" s="19">
        <f t="shared" si="16"/>
        <v>0</v>
      </c>
      <c r="BS148" s="19">
        <f t="shared" si="17"/>
        <v>0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>
        <f t="shared" si="14"/>
        <v>0</v>
      </c>
      <c r="AZ150" s="14"/>
      <c r="BA150" s="72"/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Produção e Intervalo</v>
      </c>
      <c r="BR150" s="19">
        <f t="shared" si="16"/>
        <v>0</v>
      </c>
      <c r="BS150" s="19">
        <f t="shared" si="17"/>
        <v>0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422</v>
      </c>
      <c r="G151" s="9" t="str">
        <f>IF(D151="","*",VLOOKUP(F151,BS_ATIVIDADE[#All],3,FALSE))</f>
        <v>MECANIZAÇÃO - SOCADORA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M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SOCADORA</v>
      </c>
      <c r="AJ151" s="9" t="str">
        <f>IF(D151="","*",VLOOKUP(AI151,BS_ATIVIDADE[#Data],3,FALSE))</f>
        <v>MECANIZAÇÃO - SOCADORA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/>
      <c r="AS151" s="39"/>
      <c r="AT151" s="39"/>
      <c r="AU151" s="39"/>
      <c r="AV151" s="39"/>
      <c r="AW151" s="39"/>
      <c r="AX151" s="39"/>
      <c r="AY151" s="293">
        <f t="shared" si="14"/>
        <v>0</v>
      </c>
      <c r="AZ151" s="14"/>
      <c r="BA151" s="72"/>
      <c r="BB151" s="10" t="str">
        <f>IFERROR(_xlfn.XLOOKUP(AI151, BS_ATIVIDADE[ATIVIDADE],BS_ATIVIDADE[UNIDADE] ), "*")</f>
        <v>M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Produção e Intervalo</v>
      </c>
      <c r="BR151" s="19">
        <f t="shared" si="16"/>
        <v>0</v>
      </c>
      <c r="BS151" s="19">
        <f t="shared" si="17"/>
        <v>0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1191</v>
      </c>
      <c r="J154" s="217">
        <v>48</v>
      </c>
      <c r="K154" s="217">
        <v>158</v>
      </c>
      <c r="L154" s="84" t="s">
        <v>317</v>
      </c>
      <c r="M154" s="204" t="s">
        <v>1192</v>
      </c>
      <c r="N154" s="204" t="s">
        <v>1193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>
        <f t="shared" si="14"/>
        <v>0</v>
      </c>
      <c r="AZ154" s="14"/>
      <c r="BA154" s="72"/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Produção e Intervalo</v>
      </c>
      <c r="BR154" s="19">
        <f t="shared" si="16"/>
        <v>0</v>
      </c>
      <c r="BS154" s="19">
        <f t="shared" si="17"/>
        <v>0</v>
      </c>
      <c r="BT154" s="225" t="str">
        <f t="shared" si="19"/>
        <v/>
      </c>
    </row>
    <row r="155" spans="1:75">
      <c r="A155" s="51" t="str">
        <f t="shared" si="13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>
        <f t="shared" si="14"/>
        <v>0</v>
      </c>
      <c r="AZ155" s="14"/>
      <c r="BA155" s="72"/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Produção e Intervalo</v>
      </c>
      <c r="BR155" s="19">
        <f t="shared" si="16"/>
        <v>0</v>
      </c>
      <c r="BS155" s="19">
        <f t="shared" si="17"/>
        <v>0</v>
      </c>
      <c r="BT155" s="225" t="str">
        <f t="shared" si="19"/>
        <v/>
      </c>
    </row>
    <row r="156" spans="1:75">
      <c r="A156" s="51" t="str">
        <f t="shared" si="13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/>
      <c r="AS156" s="39"/>
      <c r="AT156" s="39"/>
      <c r="AU156" s="39"/>
      <c r="AV156" s="39"/>
      <c r="AW156" s="39"/>
      <c r="AX156" s="39"/>
      <c r="AY156" s="293">
        <f t="shared" si="14"/>
        <v>0</v>
      </c>
      <c r="AZ156" s="14"/>
      <c r="BA156" s="72"/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Produção e Intervalo</v>
      </c>
      <c r="BR156" s="19">
        <f t="shared" si="16"/>
        <v>0</v>
      </c>
      <c r="BS156" s="19">
        <f t="shared" si="17"/>
        <v>0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/>
      <c r="AS159" s="39"/>
      <c r="AT159" s="39"/>
      <c r="AU159" s="39"/>
      <c r="AV159" s="39"/>
      <c r="AW159" s="39"/>
      <c r="AX159" s="39"/>
      <c r="AY159" s="293">
        <f t="shared" si="14"/>
        <v>0</v>
      </c>
      <c r="AZ159" s="14"/>
      <c r="BA159" s="72"/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Produção e Intervalo</v>
      </c>
      <c r="BR159" s="19">
        <f t="shared" si="16"/>
        <v>0</v>
      </c>
      <c r="BS159" s="19">
        <f t="shared" si="17"/>
        <v>0</v>
      </c>
      <c r="BT159" s="225" t="str">
        <f t="shared" si="19"/>
        <v/>
      </c>
    </row>
    <row r="160" spans="1:75">
      <c r="A160" s="51" t="str">
        <f t="shared" si="13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4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Produção e Intervalo</v>
      </c>
      <c r="BR160" s="19">
        <f t="shared" si="16"/>
        <v>0</v>
      </c>
      <c r="BS160" s="19">
        <f t="shared" si="17"/>
        <v>0</v>
      </c>
      <c r="BT160" s="225" t="str">
        <f t="shared" si="19"/>
        <v/>
      </c>
    </row>
    <row r="161" spans="1:72">
      <c r="A161" s="51" t="str">
        <f t="shared" si="13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4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Produção e Intervalo</v>
      </c>
      <c r="BR161" s="19">
        <f t="shared" si="16"/>
        <v>0</v>
      </c>
      <c r="BS161" s="19">
        <f t="shared" si="17"/>
        <v>0</v>
      </c>
      <c r="BT161" s="225" t="str">
        <f t="shared" si="19"/>
        <v/>
      </c>
    </row>
    <row r="162" spans="1:72">
      <c r="A162" s="51" t="str">
        <f t="shared" si="13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>
        <f t="shared" si="14"/>
        <v>0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Produção e Intervalo</v>
      </c>
      <c r="BR162" s="19">
        <f t="shared" si="16"/>
        <v>0</v>
      </c>
      <c r="BS162" s="19">
        <f t="shared" si="17"/>
        <v>0</v>
      </c>
      <c r="BT162" s="225" t="str">
        <f t="shared" si="19"/>
        <v/>
      </c>
    </row>
    <row r="163" spans="1:72">
      <c r="A163" s="51" t="str">
        <f t="shared" si="13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4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Produção e Intervalo</v>
      </c>
      <c r="BR163" s="19">
        <f t="shared" si="16"/>
        <v>0</v>
      </c>
      <c r="BS163" s="19">
        <f t="shared" si="17"/>
        <v>0</v>
      </c>
      <c r="BT163" s="225"/>
    </row>
    <row r="164" spans="1:72">
      <c r="A164" s="51" t="str">
        <f t="shared" ref="A164:A227" si="20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>
        <f t="shared" ref="AY164:AY227" si="21">IF(D164="","*",IFERROR(IF(ISODD(COUNT(AS164:AX758)),"ERRO",SUM((AT164-AS164),(AV164-AU164),(AX164-AW164))),"ERRO"))</f>
        <v>0</v>
      </c>
      <c r="AZ164" s="14"/>
      <c r="BA164" s="72"/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Produção e Intervalo</v>
      </c>
      <c r="BR164" s="19">
        <f t="shared" ref="BR164:BR227" si="23">IF(OR(B164="",F164=""),"*",AY164/P164)</f>
        <v>0</v>
      </c>
      <c r="BS164" s="19">
        <f t="shared" ref="BS164:BS227" si="24">IF(OR(B164="",F164=""),"*",BA164/Q164)</f>
        <v>0</v>
      </c>
      <c r="BT164" s="225" t="str">
        <f t="shared" si="19"/>
        <v/>
      </c>
    </row>
    <row r="165" spans="1:72">
      <c r="A165" s="51" t="str">
        <f t="shared" si="20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1194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1195</v>
      </c>
      <c r="N165" s="204" t="s">
        <v>1196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1197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21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Produção e Intervalo</v>
      </c>
      <c r="BR165" s="19">
        <f t="shared" si="23"/>
        <v>0</v>
      </c>
      <c r="BS165" s="19">
        <f t="shared" si="24"/>
        <v>0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1198</v>
      </c>
      <c r="I167" s="173" t="s">
        <v>1199</v>
      </c>
      <c r="J167" s="217">
        <v>48</v>
      </c>
      <c r="K167" s="217">
        <v>102</v>
      </c>
      <c r="L167" s="84" t="s">
        <v>317</v>
      </c>
      <c r="M167" s="204" t="s">
        <v>1200</v>
      </c>
      <c r="N167" s="204" t="s">
        <v>1201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>
        <f t="shared" si="21"/>
        <v>0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Produção e Intervalo</v>
      </c>
      <c r="BR167" s="19">
        <f t="shared" si="23"/>
        <v>0</v>
      </c>
      <c r="BS167" s="19">
        <f t="shared" si="24"/>
        <v>0</v>
      </c>
      <c r="BT167" s="225" t="str">
        <f t="shared" si="19"/>
        <v/>
      </c>
    </row>
    <row r="168" spans="1:72">
      <c r="A168" s="51" t="str">
        <f t="shared" si="20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1202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21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Produção e Intervalo</v>
      </c>
      <c r="BR168" s="19">
        <f t="shared" si="23"/>
        <v>0</v>
      </c>
      <c r="BS168" s="19">
        <f t="shared" si="24"/>
        <v>0</v>
      </c>
      <c r="BT168" s="225" t="str">
        <f t="shared" si="19"/>
        <v/>
      </c>
    </row>
    <row r="169" spans="1:72">
      <c r="A169" s="51" t="str">
        <f t="shared" si="20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1203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21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Produção e Intervalo</v>
      </c>
      <c r="BR169" s="19">
        <f t="shared" si="23"/>
        <v>0</v>
      </c>
      <c r="BS169" s="19">
        <f t="shared" si="24"/>
        <v>0</v>
      </c>
      <c r="BT169" s="225" t="str">
        <f t="shared" si="19"/>
        <v/>
      </c>
    </row>
    <row r="170" spans="1:72">
      <c r="A170" s="51" t="str">
        <f t="shared" si="20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21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Produção e Intervalo</v>
      </c>
      <c r="BR170" s="19">
        <f t="shared" si="23"/>
        <v>0</v>
      </c>
      <c r="BS170" s="19">
        <f t="shared" si="24"/>
        <v>0</v>
      </c>
      <c r="BT170" s="225"/>
    </row>
    <row r="171" spans="1:72">
      <c r="A171" s="51" t="str">
        <f t="shared" si="20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21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Produção e Intervalo</v>
      </c>
      <c r="BR171" s="19">
        <f t="shared" si="23"/>
        <v>0</v>
      </c>
      <c r="BS171" s="19">
        <f t="shared" si="24"/>
        <v>0</v>
      </c>
      <c r="BT171" s="225" t="str">
        <f t="shared" si="19"/>
        <v/>
      </c>
    </row>
    <row r="172" spans="1:72">
      <c r="A172" s="51" t="str">
        <f t="shared" si="20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21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Produção e Intervalo</v>
      </c>
      <c r="BR172" s="19">
        <f t="shared" si="23"/>
        <v>0</v>
      </c>
      <c r="BS172" s="19">
        <f t="shared" si="24"/>
        <v>0</v>
      </c>
      <c r="BT172" s="225" t="str">
        <f t="shared" si="19"/>
        <v/>
      </c>
    </row>
    <row r="173" spans="1:72">
      <c r="A173" s="51" t="str">
        <f t="shared" si="20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21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Produção e Intervalo</v>
      </c>
      <c r="BR173" s="19">
        <f t="shared" si="23"/>
        <v>0</v>
      </c>
      <c r="BS173" s="19">
        <f t="shared" si="24"/>
        <v>0</v>
      </c>
      <c r="BT173" s="225"/>
    </row>
    <row r="174" spans="1:72">
      <c r="A174" s="51" t="str">
        <f t="shared" si="20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21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Produção e Intervalo</v>
      </c>
      <c r="BR174" s="19">
        <f t="shared" si="23"/>
        <v>0</v>
      </c>
      <c r="BS174" s="19">
        <f t="shared" si="24"/>
        <v>0</v>
      </c>
      <c r="BT174" s="225" t="str">
        <f t="shared" si="19"/>
        <v/>
      </c>
    </row>
    <row r="175" spans="1:72">
      <c r="A175" s="51" t="str">
        <f t="shared" si="20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21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Produção e Intervalo</v>
      </c>
      <c r="BR175" s="19">
        <f t="shared" si="23"/>
        <v>0</v>
      </c>
      <c r="BS175" s="19">
        <f t="shared" si="24"/>
        <v>0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>
        <f t="shared" si="21"/>
        <v>0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Produção e Intervalo</v>
      </c>
      <c r="BR178" s="19">
        <f t="shared" si="23"/>
        <v>0</v>
      </c>
      <c r="BS178" s="19">
        <f t="shared" si="24"/>
        <v>0</v>
      </c>
      <c r="BT178" s="225" t="str">
        <f t="shared" si="19"/>
        <v/>
      </c>
    </row>
    <row r="179" spans="1:72">
      <c r="A179" s="51" t="str">
        <f t="shared" si="20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21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Produção e Intervalo</v>
      </c>
      <c r="BR179" s="19">
        <f t="shared" si="23"/>
        <v>0</v>
      </c>
      <c r="BS179" s="19">
        <f t="shared" si="24"/>
        <v>0</v>
      </c>
      <c r="BT179" s="225" t="str">
        <f t="shared" si="19"/>
        <v/>
      </c>
    </row>
    <row r="180" spans="1:72">
      <c r="A180" s="51" t="str">
        <f t="shared" si="20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21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Produção e Intervalo</v>
      </c>
      <c r="BR180" s="19">
        <f t="shared" si="23"/>
        <v>0</v>
      </c>
      <c r="BS180" s="19">
        <f t="shared" si="24"/>
        <v>0</v>
      </c>
      <c r="BT180" s="225" t="str">
        <f t="shared" si="19"/>
        <v/>
      </c>
    </row>
    <row r="181" spans="1:72">
      <c r="A181" s="51" t="str">
        <f t="shared" si="20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21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Produção e Intervalo</v>
      </c>
      <c r="BR181" s="19">
        <f t="shared" si="23"/>
        <v>0</v>
      </c>
      <c r="BS181" s="19">
        <f t="shared" si="24"/>
        <v>0</v>
      </c>
      <c r="BT181" s="225" t="str">
        <f t="shared" si="19"/>
        <v/>
      </c>
    </row>
    <row r="182" spans="1:72">
      <c r="A182" s="51" t="str">
        <f t="shared" si="20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21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Produção e Intervalo</v>
      </c>
      <c r="BR182" s="19">
        <f t="shared" si="23"/>
        <v>0</v>
      </c>
      <c r="BS182" s="19">
        <f t="shared" si="24"/>
        <v>0</v>
      </c>
      <c r="BT182" s="225"/>
    </row>
    <row r="183" spans="1:72">
      <c r="A183" s="51" t="str">
        <f t="shared" si="20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/>
      <c r="AS183" s="39"/>
      <c r="AT183" s="39"/>
      <c r="AU183" s="39"/>
      <c r="AV183" s="39"/>
      <c r="AW183" s="39"/>
      <c r="AX183" s="39"/>
      <c r="AY183" s="293">
        <f t="shared" si="21"/>
        <v>0</v>
      </c>
      <c r="AZ183" s="14"/>
      <c r="BA183" s="72"/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Produção e Intervalo</v>
      </c>
      <c r="BR183" s="19">
        <f t="shared" si="23"/>
        <v>0</v>
      </c>
      <c r="BS183" s="19">
        <f t="shared" si="24"/>
        <v>0</v>
      </c>
      <c r="BT183" s="225" t="str">
        <f t="shared" si="19"/>
        <v/>
      </c>
    </row>
    <row r="184" spans="1:72">
      <c r="A184" s="51" t="str">
        <f t="shared" si="20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>
        <f t="shared" si="21"/>
        <v>0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Produção e Intervalo</v>
      </c>
      <c r="BR184" s="19">
        <f t="shared" si="23"/>
        <v>0</v>
      </c>
      <c r="BS184" s="19">
        <f t="shared" si="24"/>
        <v>0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57:Q168 O170:Q177 O179:Q182 O184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7:Y158 V155:W155 X154:Y156 V165:Y166 X159:Y164 V163:W164 W167:Y167 V168:Y177 X178:Y178 V179:Y181 V185:Y450 V182:W182 X182:Y18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5:AD158 Z154 Z185:AD450 Z184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 J169 J178 J183" name="Range1_16_2"/>
    <protectedRange sqref="O7:Q7 P8:P9 O27:Q27 O20:Q20 O25:Q25 O14:Q14 P33:P34 P58:P59 O75:Q75 O97:Q97 O103:Q103 O113:Q113 O144:Q144 O151:Q151 O156:Q156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71" t="s">
        <v>1204</v>
      </c>
      <c r="C2" s="371"/>
      <c r="D2" s="371"/>
      <c r="E2" s="371"/>
      <c r="F2" s="371"/>
      <c r="G2" s="371"/>
    </row>
    <row r="3" spans="2:8" ht="20.25" customHeight="1">
      <c r="B3" s="372"/>
      <c r="C3" s="372"/>
      <c r="D3" s="372"/>
      <c r="E3" s="372"/>
      <c r="F3" s="372"/>
      <c r="G3" s="372"/>
    </row>
    <row r="4" spans="2:8">
      <c r="B4" s="331" t="s">
        <v>1205</v>
      </c>
      <c r="C4" s="331" t="s">
        <v>1206</v>
      </c>
      <c r="D4" s="331" t="s">
        <v>1207</v>
      </c>
      <c r="E4" s="331" t="s">
        <v>1208</v>
      </c>
      <c r="F4" s="331" t="s">
        <v>8</v>
      </c>
      <c r="G4" s="331" t="s">
        <v>1209</v>
      </c>
    </row>
    <row r="5" spans="2:8">
      <c r="B5" s="334" t="s">
        <v>1147</v>
      </c>
      <c r="C5" s="334">
        <v>314978</v>
      </c>
      <c r="D5" s="334" t="s">
        <v>1210</v>
      </c>
      <c r="E5" s="334" t="s">
        <v>537</v>
      </c>
      <c r="F5" s="334" t="s">
        <v>101</v>
      </c>
      <c r="G5" s="335">
        <v>46143</v>
      </c>
    </row>
    <row r="6" spans="2:8">
      <c r="B6" s="334" t="s">
        <v>1211</v>
      </c>
      <c r="C6" s="334">
        <v>256790</v>
      </c>
      <c r="D6" s="334" t="s">
        <v>1212</v>
      </c>
      <c r="E6" s="334" t="s">
        <v>537</v>
      </c>
      <c r="F6" s="334" t="s">
        <v>1213</v>
      </c>
      <c r="G6" s="335">
        <v>45992</v>
      </c>
    </row>
    <row r="7" spans="2:8">
      <c r="B7" s="334" t="s">
        <v>1214</v>
      </c>
      <c r="C7" s="334">
        <v>265193</v>
      </c>
      <c r="D7" s="334" t="s">
        <v>1215</v>
      </c>
      <c r="E7" s="334" t="s">
        <v>538</v>
      </c>
      <c r="F7" s="334" t="s">
        <v>1216</v>
      </c>
      <c r="G7" s="334" t="s">
        <v>1217</v>
      </c>
    </row>
    <row r="8" spans="2:8">
      <c r="B8" s="334" t="s">
        <v>1218</v>
      </c>
      <c r="C8" s="334">
        <v>293716</v>
      </c>
      <c r="D8" s="334" t="s">
        <v>1219</v>
      </c>
      <c r="E8" s="334" t="s">
        <v>538</v>
      </c>
      <c r="F8" s="334" t="s">
        <v>1216</v>
      </c>
      <c r="G8" s="335">
        <v>46204</v>
      </c>
    </row>
    <row r="9" spans="2:8">
      <c r="B9" s="334" t="s">
        <v>1220</v>
      </c>
      <c r="C9" s="334">
        <v>257258</v>
      </c>
      <c r="D9" s="334" t="s">
        <v>1221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1222</v>
      </c>
      <c r="C10" s="334">
        <v>371147</v>
      </c>
      <c r="D10" s="334" t="s">
        <v>1223</v>
      </c>
      <c r="E10" s="334" t="s">
        <v>539</v>
      </c>
      <c r="F10" s="334" t="s">
        <v>144</v>
      </c>
      <c r="G10" s="334" t="s">
        <v>1217</v>
      </c>
    </row>
    <row r="11" spans="2:8">
      <c r="B11" s="334" t="s">
        <v>1224</v>
      </c>
      <c r="C11" s="334">
        <v>259230</v>
      </c>
      <c r="D11" s="334" t="s">
        <v>1225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1226</v>
      </c>
      <c r="C12" s="334">
        <v>370705</v>
      </c>
      <c r="D12" s="334"/>
      <c r="E12" s="334" t="s">
        <v>539</v>
      </c>
      <c r="F12" s="334" t="s">
        <v>144</v>
      </c>
      <c r="G12" s="334" t="s">
        <v>1217</v>
      </c>
    </row>
    <row r="13" spans="2:8">
      <c r="B13" s="334" t="s">
        <v>1227</v>
      </c>
      <c r="C13" s="334">
        <v>258542</v>
      </c>
      <c r="D13" s="334" t="s">
        <v>1228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1229</v>
      </c>
      <c r="C14" s="334">
        <v>257050</v>
      </c>
      <c r="D14" s="334" t="s">
        <v>1230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3" t="s">
        <v>1231</v>
      </c>
      <c r="D1" s="373"/>
      <c r="E1" s="373"/>
      <c r="F1" s="373"/>
      <c r="G1" s="373"/>
      <c r="H1" s="373"/>
    </row>
    <row r="2" spans="3:8">
      <c r="C2" s="373"/>
      <c r="D2" s="373"/>
      <c r="E2" s="373"/>
      <c r="F2" s="373"/>
      <c r="G2" s="373"/>
      <c r="H2" s="373"/>
    </row>
    <row r="3" spans="3:8" ht="34.5" customHeight="1">
      <c r="C3" s="326" t="s">
        <v>410</v>
      </c>
      <c r="D3" s="326" t="s">
        <v>1232</v>
      </c>
      <c r="E3" s="326" t="s">
        <v>1233</v>
      </c>
      <c r="F3" s="326" t="s">
        <v>1234</v>
      </c>
      <c r="G3" s="331" t="s">
        <v>1235</v>
      </c>
      <c r="H3" s="326" t="s">
        <v>1236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1237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1238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1239</v>
      </c>
      <c r="G6" s="333" t="s">
        <v>1240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1241</v>
      </c>
      <c r="H7" s="327"/>
    </row>
    <row r="8" spans="3:8">
      <c r="C8" s="327" t="s">
        <v>464</v>
      </c>
      <c r="D8" s="327" t="s">
        <v>1242</v>
      </c>
      <c r="E8" s="328">
        <v>45993</v>
      </c>
      <c r="F8" s="327">
        <v>12000</v>
      </c>
      <c r="G8" s="332" t="s">
        <v>1243</v>
      </c>
      <c r="H8" s="327"/>
    </row>
    <row r="9" spans="3:8" ht="29.25">
      <c r="C9" s="327" t="s">
        <v>464</v>
      </c>
      <c r="D9" s="327" t="s">
        <v>1244</v>
      </c>
      <c r="E9" s="328">
        <v>45993</v>
      </c>
      <c r="F9" s="327">
        <v>9000</v>
      </c>
      <c r="G9" s="332" t="s">
        <v>1245</v>
      </c>
      <c r="H9" s="327"/>
    </row>
    <row r="10" spans="3:8" ht="29.25">
      <c r="C10" s="327" t="s">
        <v>464</v>
      </c>
      <c r="D10" s="327" t="s">
        <v>1246</v>
      </c>
      <c r="E10" s="328">
        <v>45993</v>
      </c>
      <c r="F10" s="327">
        <v>10000</v>
      </c>
      <c r="G10" s="332" t="s">
        <v>1245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1247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L135" sqref="L13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4"/>
      <c r="B1" s="375"/>
      <c r="C1" s="376"/>
      <c r="L1" s="337"/>
      <c r="M1" s="124"/>
      <c r="N1" s="268"/>
      <c r="O1" s="268"/>
      <c r="P1" s="170"/>
      <c r="Q1" s="377" t="s">
        <v>917</v>
      </c>
      <c r="R1" s="378"/>
      <c r="U1" s="102"/>
      <c r="V1" s="379" t="s">
        <v>1248</v>
      </c>
      <c r="W1" s="379"/>
      <c r="X1" s="379"/>
      <c r="Y1" s="104"/>
    </row>
    <row r="2" spans="1:25" s="101" customFormat="1" ht="11.25" customHeight="1">
      <c r="A2" s="105" t="s">
        <v>1249</v>
      </c>
      <c r="B2" s="105" t="s">
        <v>1250</v>
      </c>
      <c r="C2" s="105" t="s">
        <v>313</v>
      </c>
      <c r="D2" s="106" t="s">
        <v>869</v>
      </c>
      <c r="E2" s="106" t="s">
        <v>870</v>
      </c>
      <c r="F2" s="106" t="s">
        <v>1251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1252</v>
      </c>
      <c r="U2" s="108" t="s">
        <v>872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20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62</v>
      </c>
      <c r="W7" s="112">
        <f ca="1">_xlfn.XLOOKUP(G7&amp;$W$2,BS_CONTROLE[CHAVE],BS_CONTROLE[Quantidade_11],"-")</f>
        <v>55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20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62</v>
      </c>
      <c r="W32" s="112">
        <f ca="1">_xlfn.XLOOKUP(G32&amp;$W$2,BS_CONTROLE[CHAVE],BS_CONTROLE[Quantidade_11],"-")</f>
        <v>55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23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1800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12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322</v>
      </c>
      <c r="W43" s="112">
        <f ca="1">_xlfn.XLOOKUP(G43&amp;$W$2,BS_CONTROLE[CHAVE],BS_CONTROLE[Quantidade_11],"-")</f>
        <v>312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200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54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62</v>
      </c>
      <c r="W57" s="112">
        <f ca="1">_xlfn.XLOOKUP(G57&amp;$W$2,BS_CONTROLE[CHAVE],BS_CONTROLE[Quantidade_11],"-")</f>
        <v>55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>
        <f ca="1">_xlfn.XLOOKUP(G62&amp;$W$2,BS_CONTROLE[CHAVE],BS_CONTROLE[Quantidade_11],"-")</f>
        <v>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>
        <f ca="1">_xlfn.XLOOKUP(G66&amp;$W$2,BS_CONTROLE[CHAVE],BS_CONTROLE[Quantidade_11],"-")</f>
        <v>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322</v>
      </c>
      <c r="W71" s="112">
        <f ca="1">_xlfn.XLOOKUP(G71&amp;$W$2,BS_CONTROLE[CHAVE],BS_CONTROLE[Quantidade_11],"-")</f>
        <v>312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200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62</v>
      </c>
      <c r="W80" s="112">
        <f ca="1">_xlfn.XLOOKUP(G80&amp;$W$2,BS_CONTROLE[CHAVE],BS_CONTROLE[Quantidade_11],"-")</f>
        <v>55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12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322</v>
      </c>
      <c r="W96" s="112">
        <f ca="1">_xlfn.XLOOKUP(G96&amp;$W$2,BS_CONTROLE[CHAVE],BS_CONTROLE[Quantidade_11],"-")</f>
        <v>312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65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200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62</v>
      </c>
      <c r="W108" s="112">
        <f ca="1">_xlfn.XLOOKUP(G108&amp;$W$2,BS_CONTROLE[CHAVE],BS_CONTROLE[Quantidade_11],"-")</f>
        <v>55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65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23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1800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200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 t="str">
        <f>IF(SP_SUL!L132="","*",SP_SUL!L132)</f>
        <v>-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62</v>
      </c>
      <c r="W131" s="112">
        <f ca="1">_xlfn.XLOOKUP(G131&amp;$W$2,BS_CONTROLE[CHAVE],BS_CONTROLE[Quantidade_11],"-")</f>
        <v>55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322</v>
      </c>
      <c r="W143" s="112">
        <f ca="1">_xlfn.XLOOKUP(G143&amp;$W$2,BS_CONTROLE[CHAVE],BS_CONTROLE[Quantidade_11],"-")</f>
        <v>312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1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SOCADORA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M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200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200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339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339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1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62</v>
      </c>
      <c r="W160" s="112">
        <f ca="1">_xlfn.XLOOKUP(G160&amp;$W$2,BS_CONTROLE[CHAVE],BS_CONTROLE[Quantidade_11],"-")</f>
        <v>55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65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322</v>
      </c>
      <c r="W177" s="112">
        <f ca="1">_xlfn.XLOOKUP(G177&amp;$W$2,BS_CONTROLE[CHAVE],BS_CONTROLE[Quantidade_11],"-")</f>
        <v>312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1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200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1253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07" sqref="A107:Q13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80" t="s">
        <v>1254</v>
      </c>
      <c r="D5" s="381"/>
      <c r="E5" s="381"/>
      <c r="F5" s="381"/>
      <c r="G5" s="381"/>
      <c r="H5" s="381"/>
      <c r="I5" s="381"/>
      <c r="J5" s="382"/>
      <c r="K5" s="383" t="s">
        <v>1255</v>
      </c>
      <c r="L5" s="384"/>
      <c r="M5" s="384"/>
      <c r="N5" s="384"/>
      <c r="O5" s="385" t="s">
        <v>1256</v>
      </c>
      <c r="P5" s="386"/>
      <c r="Q5" s="387"/>
    </row>
    <row r="6" spans="1:17" s="94" customFormat="1" ht="15.75" customHeight="1">
      <c r="A6" s="88" t="s">
        <v>1251</v>
      </c>
      <c r="B6" s="95" t="s">
        <v>1250</v>
      </c>
      <c r="C6" s="96" t="s">
        <v>869</v>
      </c>
      <c r="D6" s="97" t="s">
        <v>870</v>
      </c>
      <c r="E6" s="96" t="s">
        <v>1257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1258</v>
      </c>
      <c r="M6" s="139" t="s">
        <v>335</v>
      </c>
      <c r="N6" s="140" t="s">
        <v>864</v>
      </c>
      <c r="O6" s="246" t="s">
        <v>907</v>
      </c>
      <c r="P6" s="157"/>
      <c r="Q6" s="193" t="s">
        <v>1259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1259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1260</v>
      </c>
      <c r="C2" s="96" t="s">
        <v>854</v>
      </c>
      <c r="D2" s="96" t="s">
        <v>856</v>
      </c>
      <c r="E2" s="96" t="s">
        <v>1261</v>
      </c>
      <c r="F2" s="96" t="s">
        <v>1262</v>
      </c>
      <c r="G2" s="96" t="s">
        <v>1263</v>
      </c>
      <c r="H2" s="96" t="s">
        <v>1264</v>
      </c>
      <c r="I2" s="96" t="s">
        <v>1265</v>
      </c>
      <c r="J2" s="96" t="s">
        <v>1266</v>
      </c>
      <c r="K2" s="131" t="s">
        <v>1267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2025-12-05T19:41:11Z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