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61" documentId="120_S{118792C3-22EF-5104-A093-F22BFE3913F3}" xr6:coauthVersionLast="47" xr6:coauthVersionMax="47" xr10:uidLastSave="{3530491A-9104-4CB8-B805-FEC34B57F0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4" i="1" l="1"/>
  <c r="C274" i="1"/>
  <c r="F274" i="1"/>
  <c r="Q274" i="1"/>
  <c r="R274" i="1" a="1"/>
  <c r="R274" i="1"/>
  <c r="S274" i="1" a="1"/>
  <c r="S274" i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2" i="1" a="1"/>
  <c r="M272" i="1" s="1"/>
  <c r="L272" i="1" a="1"/>
  <c r="L272" i="1" s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M275" i="1" a="1"/>
  <c r="M275" i="1" s="1"/>
  <c r="L275" i="1" a="1"/>
  <c r="L275" i="1" s="1"/>
  <c r="A275" i="1"/>
  <c r="C275" i="1"/>
  <c r="F275" i="1"/>
  <c r="Q275" i="1"/>
  <c r="R275" i="1" a="1"/>
  <c r="R275" i="1"/>
  <c r="S275" i="1" a="1"/>
  <c r="S275" i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6" i="1"/>
  <c r="R271" i="15" s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K271" i="15"/>
  <c r="L271" i="15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4" i="1" l="1"/>
  <c r="BP272" i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<sst xmlns="http://schemas.openxmlformats.org/spreadsheetml/2006/main" count="6547" uniqueCount="1572">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</sst>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tabSelected="1" zoomScaleNormal="100" workbookViewId="0">
      <pane xSplit="4" ySplit="3" topLeftCell="W259" activePane="bottomRight" state="frozen"/>
      <selection pane="bottomRight" activeCell="AD274" sqref="AD2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6" t="s">
        <v>1495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6" t="s">
        <v>1499</v>
      </c>
      <c r="BK258" s="15"/>
      <c r="BL258" s="130"/>
      <c r="BM258" s="130"/>
      <c r="BN258" s="130"/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1485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1489</v>
      </c>
      <c r="V269" s="151" t="s">
        <v>1490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1511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1490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1493</v>
      </c>
      <c r="W272" s="104" t="s">
        <v>452</v>
      </c>
      <c r="X272" s="129"/>
      <c r="Y272" s="104"/>
      <c r="Z272" s="105" t="s">
        <v>1512</v>
      </c>
      <c r="AA272" s="103" t="s">
        <v>443</v>
      </c>
      <c r="AB272" s="152"/>
      <c r="AC272" s="107">
        <v>0.45833333333333331</v>
      </c>
      <c r="AD272" s="105" t="s">
        <v>1494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1501</v>
      </c>
      <c r="M273" s="127" t="s">
        <v>1502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1513</v>
      </c>
      <c r="V273" s="105" t="s">
        <v>1514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V9546072</v>
      </c>
      <c r="B274" s="183">
        <v>46072</v>
      </c>
      <c r="C274" s="134">
        <f>IF(BS_CONTROLE[[#This Row],[DATA]]="","",WEEKNUM(BS_CONTROLE[[#This Row],[DATA]]))</f>
        <v>8</v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1515</v>
      </c>
      <c r="M274" s="127" t="s">
        <v>1516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1517</v>
      </c>
      <c r="V274" s="105" t="s">
        <v>1518</v>
      </c>
      <c r="W274" s="104" t="s">
        <v>452</v>
      </c>
      <c r="X274" s="129"/>
      <c r="Y274" s="104"/>
      <c r="Z274" s="187" t="s">
        <v>1519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275" t="str">
        <f>IF(E275=0, "*", IFERROR(_xlfn.XLOOKUP(E275, BS_ATIVIDADE[ATIVIDADE], BS_ATIVIDADE[UNIDADE]), "*"))</f>
        <v>Nº DE SOLDA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1490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277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278">
        <f>IF(BS_CONTROLE[[#This Row],[SUB]]=0, "-", BS_CONTROLE[[#This Row],[SUB]])</f>
        <v>70</v>
      </c>
      <c r="AO275" s="105">
        <f>BS_CONTROLE[[#This Row],[KM - Inicio]]</f>
        <v>157.30000000000001</v>
      </c>
      <c r="AP275" s="278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2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78" operator="equal">
      <formula>"NÃO"</formula>
    </cfRule>
    <cfRule type="cellIs" dxfId="187" priority="12079" operator="equal">
      <formula>"SIM"</formula>
    </cfRule>
  </conditionalFormatting>
  <conditionalFormatting sqref="AY6:AY1058">
    <cfRule type="expression" dxfId="186" priority="54534">
      <formula>#REF!=1</formula>
    </cfRule>
  </conditionalFormatting>
  <conditionalFormatting sqref="BD6:BD1058 AX6:AX1058 T6:T1058">
    <cfRule type="cellIs" dxfId="185" priority="54518" operator="equal">
      <formula>"ERRO"</formula>
    </cfRule>
  </conditionalFormatting>
  <conditionalFormatting sqref="BP6:BP1058">
    <cfRule type="cellIs" dxfId="184" priority="54513" operator="equal">
      <formula>"Produção e Intervalo"</formula>
    </cfRule>
    <cfRule type="cellIs" dxfId="183" priority="54514" operator="equal">
      <formula>"Aderente"</formula>
    </cfRule>
    <cfRule type="cellIs" dxfId="182" priority="54515" operator="equal">
      <formula>"Intervalo"</formula>
    </cfRule>
    <cfRule type="cellIs" dxfId="181" priority="54516" operator="equal">
      <formula>"Produção"</formula>
    </cfRule>
    <cfRule type="cellIs" dxfId="180" priority="54517" operator="equal">
      <formula>"ERRO"</formula>
    </cfRule>
  </conditionalFormatting>
  <conditionalFormatting sqref="BQ6:BR1058">
    <cfRule type="cellIs" dxfId="179" priority="54495" operator="equal">
      <formula>"*"</formula>
    </cfRule>
    <cfRule type="cellIs" dxfId="178" priority="54496" operator="greaterThanOrEqual">
      <formula>1</formula>
    </cfRule>
    <cfRule type="cellIs" dxfId="177" priority="54497" operator="lessThan">
      <formula>1</formula>
    </cfRule>
  </conditionalFormatting>
  <conditionalFormatting sqref="BJ2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5" operator="equal">
      <formula>"OPORTUNIDADE"</formula>
    </cfRule>
  </conditionalFormatting>
  <conditionalFormatting sqref="X28:Y29">
    <cfRule type="cellIs" dxfId="175" priority="393" operator="equal">
      <formula>"NÃO"</formula>
    </cfRule>
    <cfRule type="cellIs" dxfId="174" priority="394" operator="equal">
      <formula>"SIM"</formula>
    </cfRule>
  </conditionalFormatting>
  <conditionalFormatting sqref="BJ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1" operator="equal">
      <formula>"OPORTUNIDADE"</formula>
    </cfRule>
  </conditionalFormatting>
  <conditionalFormatting sqref="Y39">
    <cfRule type="cellIs" dxfId="172" priority="369" operator="equal">
      <formula>"NÃO"</formula>
    </cfRule>
    <cfRule type="cellIs" dxfId="171" priority="370" operator="equal">
      <formula>"SIM"</formula>
    </cfRule>
  </conditionalFormatting>
  <conditionalFormatting sqref="X42:X43">
    <cfRule type="cellIs" dxfId="170" priority="368" operator="equal">
      <formula>"OPORTUNIDADE"</formula>
    </cfRule>
  </conditionalFormatting>
  <conditionalFormatting sqref="X42:X43">
    <cfRule type="cellIs" dxfId="169" priority="366" operator="equal">
      <formula>"NÃO"</formula>
    </cfRule>
    <cfRule type="cellIs" dxfId="168" priority="367" operator="equal">
      <formula>"SIM"</formula>
    </cfRule>
  </conditionalFormatting>
  <conditionalFormatting sqref="BJ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9" operator="equal">
      <formula>"OPORTUNIDADE"</formula>
    </cfRule>
  </conditionalFormatting>
  <conditionalFormatting sqref="X46:Y46 Y47:Y48 X47:X50">
    <cfRule type="cellIs" dxfId="166" priority="337" operator="equal">
      <formula>"NÃO"</formula>
    </cfRule>
    <cfRule type="cellIs" dxfId="165" priority="338" operator="equal">
      <formula>"SIM"</formula>
    </cfRule>
  </conditionalFormatting>
  <conditionalFormatting sqref="BJ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1" operator="equal">
      <formula>"OPORTUNIDADE"</formula>
    </cfRule>
  </conditionalFormatting>
  <conditionalFormatting sqref="Y57">
    <cfRule type="cellIs" dxfId="163" priority="309" operator="equal">
      <formula>"NÃO"</formula>
    </cfRule>
    <cfRule type="cellIs" dxfId="162" priority="310" operator="equal">
      <formula>"SIM"</formula>
    </cfRule>
  </conditionalFormatting>
  <conditionalFormatting sqref="BJ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8" operator="equal">
      <formula>"OPORTUNIDADE"</formula>
    </cfRule>
  </conditionalFormatting>
  <conditionalFormatting sqref="X52:X61">
    <cfRule type="cellIs" dxfId="160" priority="296" operator="equal">
      <formula>"NÃO"</formula>
    </cfRule>
    <cfRule type="cellIs" dxfId="159" priority="297" operator="equal">
      <formula>"SIM"</formula>
    </cfRule>
  </conditionalFormatting>
  <conditionalFormatting sqref="BJ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2" operator="equal">
      <formula>"OPORTUNIDADE"</formula>
    </cfRule>
  </conditionalFormatting>
  <conditionalFormatting sqref="Y73">
    <cfRule type="cellIs" dxfId="157" priority="260" operator="equal">
      <formula>"NÃO"</formula>
    </cfRule>
    <cfRule type="cellIs" dxfId="156" priority="261" operator="equal">
      <formula>"SIM"</formula>
    </cfRule>
  </conditionalFormatting>
  <conditionalFormatting sqref="X75">
    <cfRule type="cellIs" dxfId="155" priority="256" operator="equal">
      <formula>"OPORTUNIDADE"</formula>
    </cfRule>
  </conditionalFormatting>
  <conditionalFormatting sqref="X75">
    <cfRule type="cellIs" dxfId="154" priority="254" operator="equal">
      <formula>"NÃO"</formula>
    </cfRule>
    <cfRule type="cellIs" dxfId="153" priority="255" operator="equal">
      <formula>"SIM"</formula>
    </cfRule>
  </conditionalFormatting>
  <conditionalFormatting sqref="BJ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9" operator="equal">
      <formula>"OPORTUNIDADE"</formula>
    </cfRule>
  </conditionalFormatting>
  <conditionalFormatting sqref="X76:X77">
    <cfRule type="cellIs" dxfId="151" priority="247" operator="equal">
      <formula>"NÃO"</formula>
    </cfRule>
    <cfRule type="cellIs" dxfId="150" priority="248" operator="equal">
      <formula>"SIM"</formula>
    </cfRule>
  </conditionalFormatting>
  <conditionalFormatting sqref="BO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7 BO250 BO261 BO259">
    <cfRule type="iconSet" priority="6362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3">
      <iconSet showValue="0">
        <cfvo type="percent" val="0"/>
        <cfvo type="num" val="1"/>
        <cfvo type="num" val="1" gte="0"/>
      </iconSet>
    </cfRule>
    <cfRule type="iconSet" priority="63684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624</v>
      </c>
      <c r="D6" s="160" t="s">
        <v>624</v>
      </c>
      <c r="E6" s="160" t="s">
        <v>624</v>
      </c>
      <c r="F6" s="160" t="s">
        <v>1530</v>
      </c>
      <c r="G6" s="161" t="s">
        <v>624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624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1551</v>
      </c>
      <c r="V1" s="264"/>
      <c r="W1" s="264"/>
    </row>
    <row r="2" spans="1:23" ht="15" customHeight="1">
      <c r="A2" s="87" t="s">
        <v>1552</v>
      </c>
      <c r="B2" s="87" t="s">
        <v>1553</v>
      </c>
      <c r="C2" s="87" t="s">
        <v>442</v>
      </c>
      <c r="D2" s="88" t="s">
        <v>1012</v>
      </c>
      <c r="E2" s="88" t="s">
        <v>4</v>
      </c>
      <c r="F2" s="88" t="s">
        <v>1554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1555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V83</v>
      </c>
      <c r="H271" s="145" t="str">
        <f>IF(SP_NORTE!E276="","*",SP_NORTE!E276)</f>
        <v>MECANIZAÇÃO - SOCADORA</v>
      </c>
      <c r="I271" s="145" t="str">
        <f>IF(SP_NORTE!G276="","*",SP_NORTE!G276)</f>
        <v>ZIQ1752</v>
      </c>
      <c r="J271" s="145" t="str">
        <f>IF(SP_NORTE!H276="","*",SP_NORTE!H276)</f>
        <v>ZIQ1752</v>
      </c>
      <c r="K271" s="138" t="str">
        <f>IF(SP_NORTE!L276="","*",SP_NORTE!L276)</f>
        <v>ZRQ</v>
      </c>
      <c r="L271" s="138" t="str">
        <f>IF(SP_NORTE!M276="","*",SP_NORTE!M276)</f>
        <v>ZRQ1/ZRQ1381</v>
      </c>
      <c r="M271" s="139">
        <f>IF(SP_NORTE!I276="","*",SP_NORTE!I276)</f>
        <v>70</v>
      </c>
      <c r="N271" s="144">
        <f>IF(SP_NORTE!J276="","*",SP_NORTE!J276)</f>
        <v>135</v>
      </c>
      <c r="O271" s="144">
        <f>IF(SP_NORTE!K276="","*",SP_NORTE!K276)</f>
        <v>136</v>
      </c>
      <c r="P271" s="143">
        <f>IF(SP_NORTE!N276="","*",SP_NORTE!N276)</f>
        <v>0.35416666666666669</v>
      </c>
      <c r="Q271" s="143">
        <f>IF(SP_NORTE!O276="","*",SP_NORTE!O276)</f>
        <v>6.25E-2</v>
      </c>
      <c r="R271" s="145" t="str">
        <f>IF(SP_NORTE!P276="","*",CONCATENATE(SP_NORTE!P276," ",SP_NORTE!Q276))</f>
        <v>360 M</v>
      </c>
      <c r="S271" s="145" t="str">
        <f>IF(SP_NORTE!U276="","*",SP_NORTE!U276)</f>
        <v>Antonioni</v>
      </c>
      <c r="T271" s="145" t="str">
        <f>IF(SP_NORTE!V276="","*",SP_NORTE!V276)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998</v>
      </c>
      <c r="D2" s="76" t="s">
        <v>1000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1564</v>
      </c>
    </row>
    <row r="8" spans="1:73">
      <c r="BT8" s="215"/>
    </row>
    <row r="9" spans="1:73" ht="117.75">
      <c r="BS9" s="213"/>
      <c r="BT9" s="222" t="s">
        <v>1565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1566</v>
      </c>
      <c r="D5" s="266"/>
      <c r="E5" s="266"/>
      <c r="F5" s="266"/>
      <c r="G5" s="266"/>
      <c r="H5" s="266"/>
      <c r="I5" s="266"/>
      <c r="J5" s="267"/>
      <c r="K5" s="268" t="s">
        <v>1567</v>
      </c>
      <c r="L5" s="269"/>
      <c r="M5" s="269"/>
      <c r="N5" s="269"/>
      <c r="O5" s="270" t="s">
        <v>1568</v>
      </c>
      <c r="P5" s="271"/>
    </row>
    <row r="6" spans="1:16" s="74" customFormat="1" ht="15" customHeight="1">
      <c r="A6" s="66" t="s">
        <v>1554</v>
      </c>
      <c r="B6" s="75" t="s">
        <v>1553</v>
      </c>
      <c r="C6" s="76" t="s">
        <v>1012</v>
      </c>
      <c r="D6" s="77" t="s">
        <v>1013</v>
      </c>
      <c r="E6" s="76" t="s">
        <v>1569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1570</v>
      </c>
      <c r="M6" s="80" t="s">
        <v>642</v>
      </c>
      <c r="N6" s="81" t="s">
        <v>1007</v>
      </c>
      <c r="O6" s="156" t="s">
        <v>1050</v>
      </c>
      <c r="P6" s="132" t="s">
        <v>1571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2026-02-18T17:02:38Z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