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238" documentId="120_S{118792C3-22EF-5104-A093-F22BFE3913F3}" xr6:coauthVersionLast="47" xr6:coauthVersionMax="47" xr10:uidLastSave="{DBE58FC8-FDB5-4FDF-A777-ECFF27FAFB2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D57" i="1" a="1"/>
  <c r="BD57" i="1" s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AJ58" i="1"/>
  <c r="AK58" i="1"/>
  <c r="AL58" i="1"/>
  <c r="AN58" i="1"/>
  <c r="AO58" i="1"/>
  <c r="AP58" i="1"/>
  <c r="AQ58" i="1"/>
  <c r="BB58" i="1"/>
  <c r="BD58" i="1" a="1"/>
  <c r="BD58" i="1" s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BD69" i="1" s="1" a="1"/>
  <c r="BD69" i="1" s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AJ64" i="1"/>
  <c r="AK64" i="1"/>
  <c r="AL64" i="1"/>
  <c r="AM64" i="1"/>
  <c r="AO64" i="1"/>
  <c r="BE64" i="1" s="1" a="1"/>
  <c r="BE64" i="1" s="1"/>
  <c r="AP64" i="1"/>
  <c r="AQ64" i="1"/>
  <c r="BB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C39" i="1" a="1"/>
  <c r="BC39" i="1" s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M213" i="1" a="1"/>
  <c r="M213" i="1" s="1"/>
  <c r="F210" i="12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47" i="1" l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<sst xmlns="http://schemas.openxmlformats.org/spreadsheetml/2006/main" count="5435" uniqueCount="1340">
  <si>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</si>
  <si>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</si>
  <si>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</si>
  <si>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</si>
  <si>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</si>
  <si>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</si>
  <si>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</si>
  <si>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</si>
  <si>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</si>
  <si>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</si>
  <si>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</si>
  <si>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</si>
  <si>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</si>
  <si>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</si>
  <si>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</si>
  <si>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</si>
  <si>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</si>
  <si>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</si>
  <si>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</si>
  <si>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</si>
  <si>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</si>
  <si>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</si>
  <si>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</si>
  <si>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</si>
  <si>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</si>
  <si>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</si>
  <si>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</si>
  <si>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</si>
  <si>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</si>
  <si>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</si>
  <si>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</si>
  <si>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</si>
  <si>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</si>
  <si>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</si>
  <si>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</si>
  <si>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</si>
  <si>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</si>
  <si>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</si>
  <si>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</si>
  <si>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</si>
  <si>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</si>
  <si>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</si>
  <si>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</si>
  <si>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</si>
  <si>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</si>
  <si>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</si>
  <si>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</si>
  <si>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</si>
  <si>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</si>
  <si>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</si>
  <si>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</si>
  <si>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</si>
  <si>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</si>
  <si>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</si>
  <si>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</si>
  <si>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</si>
  <si>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</si>
  <si>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</si>
  <si>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</si>
  <si>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</si>
  <si>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</si>
  <si>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</si>
  <si>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</si>
  <si>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</si>
  <si>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</si>
  <si>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</si>
  <si>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</si>
  <si>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</si>
  <si>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</si>
  <si>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</si>
  <si>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</si>
  <si>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</si>
  <si>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</si>
  <si>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</si>
  <si>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</si>
  <si>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</si>
  <si>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</si>
  <si>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</si>
  <si>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</si>
  <si>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</si>
  <si>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</si>
  <si>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</si>
  <si>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</si>
  <si>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</si>
  <si>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</si>
  <si>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</si>
  <si>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</si>
  <si>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</si>
  <si>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</si>
  <si>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</si>
  <si>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</si>
  <si>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</si>
  <si>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</si>
  <si>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</si>
  <si>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</si>
  <si>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</si>
  <si>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</si>
  <si>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</si>
  <si>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</si>
  <si>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</si>
  <si>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</si>
  <si>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</si>
  <si>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</si>
  <si>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</si>
  <si>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</si>
  <si>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</si>
  <si>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</si>
  <si>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</si>
  <si>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</si>
  <si>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</si>
  <si>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</si>
  <si>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</si>
  <si>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</si>
  <si>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</si>
  <si>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</si>
  <si>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</si>
  <si>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</si>
  <si>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</si>
  <si>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</si>
  <si>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</si>
  <si>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</si>
  <si>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</si>
  <si>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</si>
  <si>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</si>
  <si>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</si>
  <si>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</si>
  <si>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</si>
  <si>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</si>
  <si>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</si>
  <si>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</si>
  <si>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</si>
  <si>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</si>
  <si>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</si>
  <si>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</si>
  <si>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</si>
  <si>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</si>
  <si>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</si>
  <si>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</si>
  <si>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</si>
  <si>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</si>
  <si>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</si>
  <si>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</si>
  <si>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</si>
  <si>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</si>
  <si>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</si>
  <si>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</si>
  <si>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</si>
  <si>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</si>
  <si>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</si>
  <si>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</si>
  <si>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</si>
  <si>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</si>
  <si>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</si>
  <si>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</si>
  <si>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</si>
  <si>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</si>
  <si>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</si>
  <si>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</si>
  <si>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</si>
  <si>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</si>
  <si>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</si>
  <si>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</si>
  <si>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</si>
  <si>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</si>
  <si>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</si>
  <si>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</si>
  <si>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</si>
  <si>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</si>
  <si>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</si>
  <si>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</si>
  <si>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</si>
  <si>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</si>
  <si>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</si>
  <si>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</si>
  <si>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</si>
  <si>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</si>
  <si>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</si>
  <si>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</si>
  <si>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</si>
  <si>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</si>
  <si>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</si>
  <si>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</si>
  <si>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</si>
  <si>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</si>
  <si>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</si>
  <si>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</si>
  <si>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</si>
  <si>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</si>
  <si>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</si>
  <si>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</si>
  <si>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</si>
  <si>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</si>
  <si>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</si>
  <si>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</si>
  <si>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</si>
  <si>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</si>
  <si>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</si>
  <si>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</si>
  <si>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</si>
  <si>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</si>
  <si>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</si>
  <si>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</si>
  <si>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</si>
  <si>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</si>
  <si>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</si>
  <si>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</si>
  <si>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</si>
  <si>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</si>
  <si>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</si>
  <si>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</si>
  <si>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</si>
  <si>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</si>
  <si>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</si>
  <si>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</si>
  <si>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</si>
  <si>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</si>
  <si>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</si>
  <si>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</si>
  <si>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</si>
  <si>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</si>
  <si>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</si>
  <si>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</si>
  <si>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</si>
  <si>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</si>
  <si>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</si>
  <si>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</si>
  <si>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</si>
  <si>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</si>
  <si>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</si>
  <si>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</si>
  <si>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</si>
  <si>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</si>
  <si>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</si>
  <si>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</si>
  <si>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</si>
  <si>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</si>
  <si>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</si>
  <si>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</si>
  <si>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</si>
  <si>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</si>
  <si>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</si>
  <si>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</si>
  <si>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</si>
  <si>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</si>
  <si>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</si>
  <si>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</si>
  <si>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</si>
  <si>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</si>
  <si>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</si>
  <si>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</si>
  <si>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</si>
  <si>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</si>
  <si>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</si>
  <si>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</si>
  <si>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</si>
  <si>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</si>
  <si>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</si>
  <si>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</si>
  <si>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</si>
  <si>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</si>
  <si>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</si>
  <si>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</si>
  <si>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</si>
  <si>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</si>
  <si>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</si>
  <si>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</si>
  <si>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</si>
  <si>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</si>
  <si>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</si>
  <si>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</si>
  <si>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</si>
  <si>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</si>
  <si>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</si>
  <si>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</si>
  <si>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</si>
  <si>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</si>
  <si>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</si>
  <si>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</si>
  <si>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</si>
  <si>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</si>
  <si>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</si>
  <si>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</si>
  <si>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</si>
  <si>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</si>
  <si>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</si>
  <si>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</si>
  <si>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</si>
  <si>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</si>
  <si>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</si>
  <si>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</si>
  <si>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</si>
  <si>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</si>
  <si>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</si>
  <si>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</si>
  <si>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</si>
  <si>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</si>
  <si>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</si>
  <si>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</si>
  <si>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</si>
  <si>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</si>
  <si>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</si>
  <si>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</si>
  <si>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</si>
  <si>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</si>
  <si>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</si>
  <si>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</si>
  <si>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</si>
  <si>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</si>
  <si>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</si>
  <si>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</si>
  <si>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</si>
  <si>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</si>
  <si>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</si>
  <si>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</si>
  <si>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</si>
  <si>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</si>
  <si>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</si>
  <si>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</si>
  <si>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</si>
  <si>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</si>
  <si>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</si>
  <si>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</si>
  <si>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</si>
  <si>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</si>
  <si>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</si>
  <si>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</si>
  <si>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</si>
  <si>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</si>
  <si>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</si>
  <si>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</si>
  <si>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</si>
  <si>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</si>
  <si>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</si>
  <si>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</si>
  <si>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</si>
  <si>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</si>
  <si>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</si>
  <si>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</si>
  <si>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</si>
  <si>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</si>
  <si>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</si>
  <si>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</si>
  <si>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</si>
  <si>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</si>
  <si>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</si>
  <si>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</si>
  <si>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</si>
  <si>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</si>
  <si>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</si>
  <si>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</si>
  <si>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</si>
  <si>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</si>
  <si>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</si>
  <si>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</si>
  <si>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</si>
  <si>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</si>
  <si>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</si>
  <si>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</si>
  <si>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</si>
  <si>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</si>
  <si>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</si>
  <si>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</si>
  <si>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</si>
  <si>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</si>
  <si>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</si>
  <si>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</si>
  <si>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</si>
  <si>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</si>
  <si>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</si>
  <si>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</si>
  <si>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</si>
  <si>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</si>
  <si>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</si>
  <si>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</si>
  <si>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</si>
  <si>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</si>
  <si>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</si>
  <si>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</si>
  <si>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</si>
  <si>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</si>
  <si>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</si>
  <si>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</si>
  <si>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</si>
  <si>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</si>
  <si>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</si>
  <si>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</si>
  <si>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</si>
  <si>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</si>
  <si>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</si>
  <si>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</si>
  <si>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</si>
  <si>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</si>
  <si>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</si>
  <si>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</si>
  <si>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</si>
  <si>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</si>
  <si>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</si>
  <si>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</si>
  <si>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</si>
  <si>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</si>
  <si>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</si>
  <si>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</si>
  <si>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</si>
  <si>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</si>
  <si>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</si>
  <si>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</si>
  <si>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</si>
  <si>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</si>
  <si>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</si>
  <si>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</si>
  <si>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</si>
  <si>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</si>
  <si>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</si>
  <si>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</si>
  <si>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</si>
  <si>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</si>
  <si>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</si>
  <si>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</si>
  <si>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</si>
  <si>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</si>
  <si>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</si>
  <si>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</si>
  <si>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</si>
  <si>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</si>
  <si>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</si>
  <si>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</si>
  <si>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</si>
  <si>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</si>
  <si>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</si>
  <si>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</si>
  <si>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</si>
  <si>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</si>
  <si>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</si>
  <si>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</si>
  <si>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</si>
  <si>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</si>
  <si>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</si>
  <si>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</si>
  <si>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</si>
  <si>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</si>
  <si>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</si>
  <si>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</si>
  <si>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</si>
  <si>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</si>
  <si>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</si>
  <si>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</si>
  <si>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</si>
  <si>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</si>
  <si>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</si>
  <si>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</si>
  <si>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</si>
  <si>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</si>
  <si>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</si>
  <si>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</si>
  <si>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</si>
  <si>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</si>
  <si>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</si>
  <si>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</si>
  <si>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</si>
  <si>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</si>
  <si>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</si>
  <si>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</si>
  <si>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</si>
  <si>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</si>
  <si>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</si>
  <si>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</si>
  <si>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</si>
  <si>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</si>
  <si>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</si>
  <si>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</si>
  <si>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</si>
  <si>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</si>
  <si>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</si>
  <si>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</si>
  <si>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</si>
  <si>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</si>
  <si>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</si>
  <si>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</si>
  <si>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</si>
  <si>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</si>
  <si>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</si>
  <si>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</si>
  <si>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</si>
  <si>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</si>
  <si>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</si>
  <si>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</si>
  <si>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</si>
  <si>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</si>
  <si>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</si>
  <si>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</si>
  <si>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</si>
  <si>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</si>
  <si>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</si>
  <si>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</si>
  <si>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</si>
  <si>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</si>
  <si>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</si>
  <si>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</si>
  <si>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</si>
  <si>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</si>
  <si>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</si>
  <si>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</si>
  <si>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</si>
  <si>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</si>
  <si>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</si>
  <si>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</si>
  <si>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</si>
  <si>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</si>
  <si>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</si>
  <si>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</si>
  <si>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</si>
  <si>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</si>
  <si>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</si>
  <si>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</si>
  <si>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</si>
  <si>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</si>
  <si>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</si>
  <si>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</si>
  <si>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</si>
  <si>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</si>
  <si>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</si>
  <si>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</si>
  <si>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</si>
  <si>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</si>
  <si>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</si>
  <si>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</si>
  <si>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</si>
  <si>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</si>
  <si>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</si>
  <si>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</si>
  <si>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</si>
  <si>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</si>
  <si>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</si>
  <si>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</si>
  <si>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</si>
  <si>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</si>
  <si>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</si>
  <si>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</si>
  <si>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</si>
  <si>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</si>
  <si>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</si>
  <si>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</si>
  <si>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</si>
  <si>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</si>
  <si>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</si>
  <si>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</si>
  <si>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</si>
  <si>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</si>
  <si>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</si>
  <si>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</si>
  <si>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</si>
  <si>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</si>
  <si>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</si>
  <si>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</si>
  <si>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</si>
  <si>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</si>
  <si>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</si>
  <si>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</si>
  <si>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</si>
  <si>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</si>
  <si>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</si>
  <si>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</si>
  <si>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</si>
  <si>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</si>
  <si>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</si>
  <si>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</si>
  <si>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</si>
  <si>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</si>
  <si>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</si>
  <si>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</si>
  <si>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</si>
  <si>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</si>
  <si>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</si>
  <si>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</si>
  <si>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</si>
  <si>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</si>
  <si>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</si>
  <si>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</si>
  <si>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</si>
  <si>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</si>
  <si>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</si>
  <si>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</si>
  <si>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</si>
  <si>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</si>
  <si>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</si>
  <si>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</si>
  <si>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</si>
  <si>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</si>
  <si>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</si>
  <si>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</si>
  <si>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</si>
  <si>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</si>
  <si>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</si>
  <si>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</si>
  <si>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</si>
  <si>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</si>
  <si>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</si>
  <si>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</si>
  <si>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</si>
  <si>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</si>
  <si>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</si>
  <si>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</si>
  <si>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</si>
  <si>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</si>
  <si>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</si>
  <si>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</si>
  <si>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</si>
  <si>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</si>
  <si>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</si>
  <si>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</si>
  <si>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</si>
  <si>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</si>
  <si>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</si>
  <si>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</si>
  <si>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</si>
  <si>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</si>
  <si>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</si>
  <si>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</si>
  <si>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</si>
  <si>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</si>
  <si>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</si>
  <si>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</si>
  <si>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</si>
  <si>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</si>
  <si>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</si>
  <si>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</si>
  <si>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</si>
  <si>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</si>
  <si>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</si>
  <si>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</si>
  <si>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</si>
  <si>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</si>
  <si>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</si>
  <si>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</si>
  <si>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</si>
  <si>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</si>
  <si>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</si>
  <si>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</si>
  <si>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</si>
  <si>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</si>
  <si>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</si>
  <si>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</si>
  <si>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</si>
  <si>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</si>
  <si>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</si>
  <si>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</si>
  <si>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</si>
  <si>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</si>
  <si>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</si>
  <si>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</si>
  <si>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</si>
  <si>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</si>
  <si>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</si>
  <si>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</si>
  <si>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</si>
  <si>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</si>
  <si>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</si>
  <si>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</si>
  <si>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</si>
  <si>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</si>
  <si>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</si>
  <si>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</si>
  <si>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</si>
  <si>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</si>
  <si>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</si>
  <si>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</si>
  <si>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</si>
  <si>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</si>
  <si>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</si>
  <si>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</si>
  <si>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</si>
  <si>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</si>
  <si>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</si>
  <si>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</si>
  <si>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</si>
  <si>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</si>
  <si>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</si>
  <si>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</si>
  <si>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</si>
  <si>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</si>
  <si>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</si>
  <si>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</si>
  <si>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</si>
  <si>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</si>
  <si>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</si>
  <si>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</si>
  <si>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</si>
  <si>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</si>
  <si>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</si>
  <si>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</si>
  <si>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</si>
  <si>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</si>
  <si>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</si>
  <si>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</si>
  <si>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</si>
  <si>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</si>
  <si>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</si>
  <si>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</si>
  <si>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</si>
  <si>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</si>
  <si>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</si>
  <si>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</si>
  <si>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</si>
  <si>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</si>
  <si>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</si>
  <si>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</si>
  <si>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</si>
  <si>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</si>
  <si>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</si>
  <si>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</si>
  <si>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</si>
  <si>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</si>
  <si>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</si>
  <si>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</si>
  <si>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</si>
  <si>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</si>
  <si>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</si>
  <si>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</si>
  <si>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</si>
  <si>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</si>
  <si>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</si>
  <si>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</si>
  <si>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</si>
  <si>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</si>
  <si>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</si>
  <si>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</si>
  <si>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</si>
  <si>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</si>
  <si>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</si>
  <si>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</si>
  <si>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</si>
  <si>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</si>
  <si>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</si>
  <si>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</si>
  <si>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</si>
  <si>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</si>
  <si>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</si>
  <si>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</si>
  <si>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</si>
  <si>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</si>
  <si>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</si>
  <si>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</si>
  <si>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</si>
  <si>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</si>
  <si>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</si>
  <si>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</si>
  <si>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</si>
  <si>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</si>
  <si>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</si>
  <si>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</si>
  <si>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</si>
  <si>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</si>
  <si>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</si>
  <si>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</si>
  <si>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</si>
  <si>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</si>
  <si>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</si>
  <si>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</si>
  <si>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</si>
  <si>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</si>
  <si>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</si>
  <si>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</si>
  <si>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</si>
  <si>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</si>
  <si>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</si>
  <si>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</si>
  <si>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</si>
  <si>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</si>
  <si>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</si>
  <si>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</si>
  <si>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</si>
  <si>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</si>
  <si>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</si>
  <si>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</si>
  <si>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</si>
  <si>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</si>
  <si>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</si>
  <si>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</si>
  <si>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</si>
  <si>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</si>
  <si>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</si>
  <si>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</si>
  <si>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</si>
  <si>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</si>
  <si>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</si>
  <si>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</si>
  <si>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</si>
  <si>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</si>
  <si>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</si>
  <si>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</si>
  <si>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</si>
  <si>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</si>
  <si>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</si>
  <si>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</si>
  <si>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</si>
  <si>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</si>
  <si>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</si>
  <si>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</si>
  <si>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</si>
  <si>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</si>
  <si>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</si>
  <si>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</si>
  <si>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</si>
  <si>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</si>
  <si>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</si>
  <si>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</si>
  <si>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</si>
  <si>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</si>
  <si>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</si>
  <si>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</si>
  <si>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</si>
  <si>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</si>
  <si>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</si>
  <si>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</si>
  <si>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</si>
  <si>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</si>
  <si>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</si>
  <si>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</si>
  <si>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</si>
  <si>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</si>
  <si>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</si>
  <si>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</si>
  <si>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</si>
  <si>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</si>
  <si>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</si>
  <si>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</si>
  <si>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</si>
  <si>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</si>
  <si>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</si>
  <si>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</si>
  <si>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</si>
  <si>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</si>
  <si>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</si>
  <si>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</si>
  <si>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</si>
  <si>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</si>
  <si>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</si>
  <si>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</si>
  <si>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</si>
  <si>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</si>
  <si>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</si>
  <si>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</si>
  <si>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</si>
  <si>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</si>
  <si>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</si>
  <si>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</si>
  <si>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</si>
  <si>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</si>
  <si>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</si>
  <si>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</si>
  <si>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</si>
  <si>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</si>
  <si>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</si>
  <si>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</si>
  <si>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</si>
  <si>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</si>
  <si>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</si>
  <si>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</si>
  <si>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</si>
  <si>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</si>
  <si>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</si>
  <si>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</si>
  <si>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</si>
  <si>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</si>
  <si>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</si>
  <si>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</si>
  <si>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</si>
  <si>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</si>
  <si>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</si>
  <si>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</si>
  <si>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</si>
  <si>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</si>
  <si>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</si>
  <si>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</si>
  <si>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</si>
  <si>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</si>
  <si>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</si>
  <si>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</si>
  <si>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</si>
  <si>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</si>
  <si>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</si>
  <si>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</si>
  <si>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</si>
  <si>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</si>
  <si>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</si>
  <si>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</si>
  <si>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</si>
  <si>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</si>
  <si>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</si>
  <si>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</si>
  <si>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</si>
  <si>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</si>
  <si>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</si>
  <si>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</si>
  <si>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</si>
  <si>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</si>
  <si>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</si>
  <si>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</si>
  <si>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</si>
  <si>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</si>
  <si>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</si>
  <si>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</si>
  <si>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</si>
  <si>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</si>
  <si>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</si>
  <si>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</si>
  <si>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</si>
  <si>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</si>
  <si>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</si>
  <si>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</si>
  <si>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</si>
  <si>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</si>
  <si>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</si>
  <si>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</si>
  <si>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</si>
  <si>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</si>
  <si>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</si>
  <si>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</si>
  <si>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</si>
  <si>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</si>
  <si>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</si>
  <si>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</si>
  <si>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</si>
  <si>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</si>
  <si>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</si>
  <si>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</si>
  <si>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</si>
  <si>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</si>
  <si>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</si>
  <si>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</si>
  <si>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</si>
  <si>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</si>
  <si>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</si>
  <si>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</si>
  <si>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</si>
  <si>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</si>
  <si>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</si>
  <si>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</si>
  <si>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</si>
  <si>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</si>
  <si>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</si>
  <si>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</si>
  <si>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</si>
  <si>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</si>
  <si>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</si>
  <si>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</si>
  <si>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</si>
  <si>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</si>
  <si>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</si>
  <si>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</si>
  <si>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</si>
  <si>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</si>
  <si>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</si>
  <si>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</si>
  <si>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</si>
  <si>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</si>
  <si>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</si>
  <si>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</si>
  <si>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</si>
  <si>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</si>
  <si>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</si>
  <si>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</si>
  <si>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</si>
  <si>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</si>
  <si>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</si>
  <si>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</si>
  <si>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</si>
  <si>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</si>
  <si>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</si>
  <si>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</si>
  <si>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</si>
  <si>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</si>
  <si>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</si>
  <si>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</si>
  <si>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</si>
  <si>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</si>
  <si>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</si>
  <si>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</si>
  <si>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</si>
  <si>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</si>
  <si>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</si>
  <si>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</si>
  <si>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</si>
  <si>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</si>
  <si>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</si>
  <si>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</si>
  <si>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</si>
  <si>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</si>
  <si>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</si>
  <si>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</si>
  <si>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</si>
  <si>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</si>
  <si>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</si>
  <si>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</si>
  <si>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</si>
  <si>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</si>
  <si>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</si>
  <si>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</si>
  <si>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</si>
  <si>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</si>
  <si>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</si>
  <si>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</si>
  <si>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</si>
  <si>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</si>
  <si>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</si>
  <si>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</si>
  <si>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</si>
  <si>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</si>
  <si>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</si>
  <si>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</si>
  <si>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</si>
  <si>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</si>
  <si>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</si>
  <si>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</si>
  <si>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</si>
  <si>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</si>
  <si>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</si>
  <si>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</si>
  <si>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</si>
  <si>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</si>
  <si>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</si>
  <si>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</si>
  <si>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</si>
  <si>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</si>
  <si>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</si>
  <si>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</si>
  <si>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</si>
  <si>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</si>
  <si>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</si>
  <si>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</si>
  <si>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</si>
  <si>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</si>
  <si>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</si>
  <si>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</si>
  <si>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</si>
  <si>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</si>
  <si>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</si>
  <si>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</si>
  <si>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</si>
  <si>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</si>
  <si>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</si>
  <si>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</si>
  <si>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</si>
  <si>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</si>
  <si>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</si>
  <si>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</si>
  <si>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</si>
  <si>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</si>
  <si>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</si>
  <si>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</si>
  <si>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</si>
  <si>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</si>
  <si>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</si>
  <si>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</si>
  <si>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</si>
  <si>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</si>
  <si>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</si>
  <si>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</si>
  <si>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</si>
  <si>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</si>
  <si>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</si>
  <si>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</si>
  <si>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</si>
  <si>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</si>
  <si>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</si>
  <si>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</si>
  <si>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</si>
  <si>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</si>
  <si>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</si>
  <si>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</si>
  <si>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</si>
  <si>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</si>
  <si>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</si>
  <si>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</si>
  <si>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</si>
  <si>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</si>
  <si>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</si>
  <si>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</si>
  <si>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</si>
  <si>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</si>
  <si>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</si>
  <si>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</si>
  <si>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</si>
  <si>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</si>
  <si>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</si>
  <si>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</si>
  <si>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</si>
  <si>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</si>
  <si>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</si>
  <si>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</si>
  <si>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</si>
  <si>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</si>
  <si>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</si>
  <si>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</si>
  <si>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</si>
  <si>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</si>
  <si>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</si>
  <si>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</si>
  <si>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</si>
  <si>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</si>
  <si>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</si>
  <si>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</si>
  <si>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</si>
  <si>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</si>
  <si>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</si>
  <si>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</si>
  <si>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</si>
  <si>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</si>
  <si>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</si>
  <si>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</si>
  <si>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</si>
  <si>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</si>
  <si>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</si>
  <si>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</si>
  <si>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</si>
  <si>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</si>
  <si>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</si>
  <si>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</si>
  <si>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</si>
  <si>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</si>
  <si>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</si>
  <si>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</si>
  <si>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</si>
  <si>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</si>
  <si>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</si>
  <si>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</si>
  <si>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</si>
  <si>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</si>
  <si>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</si>
  <si>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</si>
  <si>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</si>
  <si>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</si>
  <si>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</si>
  <si>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</si>
  <si>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</si>
  <si>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</si>
  <si>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</si>
  <si>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</si>
  <si>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</si>
  <si>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</si>
  <si>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</si>
  <si>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</si>
  <si>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</si>
  <si>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</si>
  <si>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</si>
  <si>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</si>
  <si>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</si>
  <si>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</si>
  <si>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</si>
  <si>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</si>
  <si>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</si>
  <si>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</si>
  <si>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</si>
  <si>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</si>
  <si>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</si>
  <si>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</si>
  <si>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</si>
  <si>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</si>
  <si>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</si>
  <si>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</si>
  <si>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</si>
  <si>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</si>
  <si>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</si>
  <si>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</si>
  <si>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</si>
  <si>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</si>
  <si>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</si>
  <si>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</si>
  <si>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</si>
  <si>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</si>
  <si>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</si>
  <si>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</si>
  <si>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</si>
  <si>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</si>
  <si>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</si>
  <si>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</si>
  <si>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</si>
  <si>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</si>
  <si>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</si>
  <si>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</si>
  <si>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</si>
  <si>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</si>
  <si>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</si>
  <si>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</si>
  <si>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</si>
  <si>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</si>
  <si>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</si>
  <si>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</si>
  <si>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</si>
  <si>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</si>
  <si>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</si>
  <si>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</si>
  <si>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</si>
  <si>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</si>
  <si>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</si>
  <si>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</si>
  <si>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</si>
  <si>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</si>
  <si>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</si>
  <si>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</si>
  <si>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</si>
  <si>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</si>
  <si>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</si>
  <si>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</si>
  <si>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</si>
  <si>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</si>
  <si>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</si>
  <si>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</si>
  <si>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</si>
  <si>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</si>
  <si>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</si>
  <si>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</si>
  <si>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</si>
  <si>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</si>
  <si>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</si>
  <si>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</si>
  <si>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</si>
  <si>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</si>
  <si>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</si>
  <si>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</si>
  <si>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</si>
  <si>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</si>
  <si>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</si>
  <si>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</si>
  <si>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</si>
  <si>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</si>
  <si>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</si>
  <si>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</si>
  <si>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</si>
  <si>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</si>
  <si>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</si>
  <si>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 xml:space="preserve">MC1 12h38 / Em deslocamento para km de descarga / </t>
  </si>
  <si>
    <t>TP pronto as 09h00 / Em intervalo das 11h04 até 12h34</t>
  </si>
  <si>
    <t>MC1 08h26 / autorizado entrada na via 10h37 / Em intervalo para descarga</t>
  </si>
  <si>
    <t xml:space="preserve">TP pronto 09h00 / Realizado intervalo das 09h37 até 11h07 / </t>
  </si>
  <si>
    <t>TP pronto 09h00 / 1º parcial  intervalo das 10h00 até 11h00 / 2º parcial -</t>
  </si>
  <si>
    <t>José Nilton</t>
  </si>
  <si>
    <t>TP pronto 08h50 /  1º parcial intervalo das 10h00 até 11h00. (produção 15m, devido avaria no equipamento)</t>
  </si>
  <si>
    <t>R7D</t>
  </si>
  <si>
    <t>MC1 08h51 / Em inspeção R7D.</t>
  </si>
  <si>
    <t>MC1 07h44 / Em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</si>
  <si>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</si>
  <si>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</si>
  <si>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</si>
  <si>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</si>
  <si>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</si>
  <si>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</si>
  <si>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</si>
  <si>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</si>
  <si>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</si>
  <si>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</si>
  <si>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</si>
  <si>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</si>
  <si>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</si>
  <si>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</si>
  <si>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</si>
  <si>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</si>
  <si>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</si>
  <si>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</si>
  <si>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</si>
  <si>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</si>
  <si>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</si>
  <si>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</si>
  <si>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</si>
  <si>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</si>
  <si>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Jonas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</si>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</sst>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0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9" headerRowBorderDxfId="227" tableBorderDxfId="228" totalsRowBorderDxfId="226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5"/>
    <tableColumn id="4" xr3:uid="{062C67FE-0D06-4582-BA9C-B087681F34EC}" name="SUB" dataDxfId="224"/>
    <tableColumn id="5" xr3:uid="{1DF130D1-4D15-4DFF-8266-F1B81CAA897E}" name="KM Inicio" dataDxfId="223"/>
    <tableColumn id="6" xr3:uid="{A344A0E9-F964-4FE5-9EB0-2661309404E9}" name="KM Fim" dataDxfId="222"/>
    <tableColumn id="7" xr3:uid="{B0ED4DF3-274E-46B6-A2D1-0985F47224C1}" name="Trecho" dataDxfId="221"/>
    <tableColumn id="8" xr3:uid="{1DE44FFC-B2F5-4DE5-A7E5-915DA69A16F8}" name="SB" dataDxfId="220"/>
    <tableColumn id="9" xr3:uid="{7841069B-E29E-4A5E-B561-931B24D14782}" name="NOME SUB" dataDxfId="219"/>
    <tableColumn id="10" xr3:uid="{01B251F8-5EA1-4C87-81E3-9BD14100B544}" name="Trecho Coordenação" dataDxfId="218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7"/>
    <tableColumn id="8" xr3:uid="{98E82858-1ECA-4DB3-8AE4-BBB972FC487D}" name="CORRELATO" dataDxfId="216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5" dataDxfId="214" headerRowBorderDxfId="212" tableBorderDxfId="213">
  <autoFilter ref="A1:A216" xr:uid="{0436727B-5FB8-4B0E-A1C6-DFB9231E4B16}"/>
  <tableColumns count="1">
    <tableColumn id="1" xr3:uid="{D0196BA9-8675-415E-BBE0-E5D0002285D2}" name="BLOCO" dataDxfId="211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180" activePane="bottomRight" state="frozen"/>
      <selection pane="bottomRight" activeCell="B206" sqref="B20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5" t="s">
        <v>920</v>
      </c>
      <c r="C1" s="196"/>
      <c r="D1" s="196"/>
      <c r="E1" s="3"/>
      <c r="F1" s="195" t="s">
        <v>921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88" t="s">
        <v>929</v>
      </c>
      <c r="BB2" s="192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88" t="s">
        <v>930</v>
      </c>
      <c r="AJ3" s="192"/>
      <c r="AK3" s="188" t="s">
        <v>931</v>
      </c>
      <c r="AL3" s="189"/>
      <c r="AM3" s="190"/>
      <c r="AN3" s="191"/>
      <c r="AO3" s="189"/>
      <c r="AP3" s="189"/>
      <c r="AQ3" s="192"/>
      <c r="AR3" s="63"/>
      <c r="AS3" s="193" t="s">
        <v>937</v>
      </c>
      <c r="AT3" s="194"/>
      <c r="AU3" s="193" t="s">
        <v>938</v>
      </c>
      <c r="AV3" s="194"/>
      <c r="AW3" s="193" t="s">
        <v>939</v>
      </c>
      <c r="AX3" s="194"/>
      <c r="AY3" s="63" t="s">
        <v>940</v>
      </c>
      <c r="AZ3" s="63"/>
      <c r="BA3" s="216"/>
      <c r="BB3" s="217"/>
      <c r="BC3" s="188" t="s">
        <v>933</v>
      </c>
      <c r="BD3" s="189"/>
      <c r="BE3" s="189"/>
      <c r="BF3" s="192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1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/>
      <c r="AT147" s="108"/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0</v>
      </c>
      <c r="AZ147" s="153"/>
      <c r="BA147" s="109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7"/>
      <c r="BI147" s="17"/>
      <c r="BJ147" s="17" t="s">
        <v>1230</v>
      </c>
      <c r="BK147" s="17" t="s">
        <v>1231</v>
      </c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/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1</v>
      </c>
      <c r="BI149" s="17"/>
      <c r="BJ149" s="17" t="s">
        <v>1232</v>
      </c>
      <c r="BK149" s="17" t="s">
        <v>1232</v>
      </c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</v>
      </c>
      <c r="BT149" s="8" t="str">
        <f t="shared" si="3"/>
        <v/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100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/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1</v>
      </c>
      <c r="BI150" s="17"/>
      <c r="BJ150" s="17" t="s">
        <v>1233</v>
      </c>
      <c r="BK150" s="17" t="s">
        <v>1233</v>
      </c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Produção e Intervalo</v>
      </c>
      <c r="BR150" s="19">
        <f>IF(OR(B150="",F150=""),"*",AY150/P150)</f>
        <v>0.99999999999999911</v>
      </c>
      <c r="BS150" s="19">
        <f>IF(OR(B150="",F150=""),"*",BA150/Q150)</f>
        <v>0</v>
      </c>
      <c r="BT150" s="8" t="str">
        <f t="shared" si="3"/>
        <v/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PDM - SUBSTITUIÇÃO - DORMENTE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/>
      <c r="BB152" s="10" t="str">
        <f>IFERROR(_xlfn.XLOOKUP(AI152, BS_ATIVIDADE[ATIVIDADE],BS_ATIVIDADE[UNIDADE] ), "*")</f>
        <v>Nº DE DORMENTES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1</v>
      </c>
      <c r="BI152" s="17"/>
      <c r="BJ152" s="17" t="s">
        <v>1234</v>
      </c>
      <c r="BK152" s="17" t="s">
        <v>1234</v>
      </c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/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/>
      <c r="AV153" s="136"/>
      <c r="AW153" s="14"/>
      <c r="AX153" s="14"/>
      <c r="AY153" s="164">
        <f>IF(D153="","*",IFERROR(IF(ISODD(COUNT(AS153:AX153)),"ERRO",SUM((AT153-AS153),(AV153-AU153),(AX153-AW153))),"ERRO"))</f>
        <v>4.166666666666663E-2</v>
      </c>
      <c r="AZ153" s="153"/>
      <c r="BA153" s="109"/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1</v>
      </c>
      <c r="BI153" s="17"/>
      <c r="BJ153" s="17" t="s">
        <v>1235</v>
      </c>
      <c r="BK153" s="17" t="s">
        <v>1235</v>
      </c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Produção e Intervalo</v>
      </c>
      <c r="BR153" s="19">
        <f>IF(OR(B153="",F153=""),"*",AY153/P153)</f>
        <v>0.66666666666666607</v>
      </c>
      <c r="BS153" s="19">
        <f>IF(OR(B153="",F153=""),"*",BA153/Q153)</f>
        <v>0</v>
      </c>
      <c r="BT153" s="8" t="str">
        <f t="shared" si="3"/>
        <v/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/>
      <c r="AV154" s="136"/>
      <c r="AW154" s="14"/>
      <c r="AX154" s="14"/>
      <c r="AY154" s="164">
        <f>IF(D154="","*",IFERROR(IF(ISODD(COUNT(AS154:AX154)),"ERRO",SUM((AT154-AS154),(AV154-AU154),(AX154-AW154))),"ERRO"))</f>
        <v>4.166666666666663E-2</v>
      </c>
      <c r="AZ154" s="153"/>
      <c r="BA154" s="109"/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1</v>
      </c>
      <c r="BI154" s="17"/>
      <c r="BJ154" s="17" t="s">
        <v>1235</v>
      </c>
      <c r="BK154" s="17" t="s">
        <v>1235</v>
      </c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Produção e Intervalo</v>
      </c>
      <c r="BR154" s="19">
        <f>IF(OR(B154="",F154=""),"*",AY154/P154)</f>
        <v>0.66666666666666607</v>
      </c>
      <c r="BS154" s="19">
        <f>IF(OR(B154="",F154=""),"*",BA154/Q154)</f>
        <v>0</v>
      </c>
      <c r="BT154" s="8" t="str">
        <f t="shared" si="3"/>
        <v/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/>
      <c r="AV155" s="136"/>
      <c r="AW155" s="14"/>
      <c r="AX155" s="14"/>
      <c r="AY155" s="164">
        <f>IF(D155="","*",IFERROR(IF(ISODD(COUNT(AS155:AX155)),"ERRO",SUM((AT155-AS155),(AV155-AU155),(AX155-AW155))),"ERRO"))</f>
        <v>4.166666666666663E-2</v>
      </c>
      <c r="AZ155" s="153"/>
      <c r="BA155" s="109">
        <v>15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1</v>
      </c>
      <c r="BI155" s="17"/>
      <c r="BJ155" s="17" t="s">
        <v>1237</v>
      </c>
      <c r="BK155" s="17" t="s">
        <v>1237</v>
      </c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Intervalo</v>
      </c>
      <c r="BR155" s="19">
        <f>IF(OR(B155="",F155=""),"*",AY155/P155)</f>
        <v>0.66666666666666607</v>
      </c>
      <c r="BS155" s="19">
        <f>IF(OR(B155="",F155=""),"*",BA155/Q155)</f>
        <v>1</v>
      </c>
      <c r="BT155" s="8" t="str">
        <f t="shared" si="3"/>
        <v/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1238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/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1</v>
      </c>
      <c r="BI156" s="17"/>
      <c r="BJ156" s="17" t="s">
        <v>1239</v>
      </c>
      <c r="BK156" s="17" t="s">
        <v>1239</v>
      </c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Produção</v>
      </c>
      <c r="BR156" s="19">
        <f>IF(OR(B156="",F156=""),"*",AY156/P156)</f>
        <v>1.0000000000000004</v>
      </c>
      <c r="BS156" s="19">
        <f>IF(OR(B156="",F156=""),"*",BA156/Q156)</f>
        <v>0</v>
      </c>
      <c r="BT156" s="8" t="str">
        <f t="shared" si="3"/>
        <v/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1</v>
      </c>
      <c r="BI157" s="17"/>
      <c r="BJ157" s="17" t="s">
        <v>1240</v>
      </c>
      <c r="BK157" s="17" t="s">
        <v>1240</v>
      </c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/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1241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1242</v>
      </c>
      <c r="BK158" s="17" t="s">
        <v>1242</v>
      </c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/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1243</v>
      </c>
      <c r="BK159" s="17" t="s">
        <v>1243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1243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1244</v>
      </c>
      <c r="BK160" s="17" t="s">
        <v>1243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1243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1245</v>
      </c>
      <c r="BK161" s="17" t="s">
        <v>1245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1245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1246</v>
      </c>
      <c r="BK162" s="17" t="s">
        <v>1246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1246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1246</v>
      </c>
      <c r="BK163" s="17" t="s">
        <v>1246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1246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1247</v>
      </c>
      <c r="BK165" s="17" t="s">
        <v>1247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1247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1247</v>
      </c>
      <c r="BK166" s="17" t="s">
        <v>1247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1247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1247</v>
      </c>
      <c r="BK167" s="17" t="s">
        <v>1247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1247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1247</v>
      </c>
      <c r="BK168" s="17" t="s">
        <v>1247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1247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1248</v>
      </c>
      <c r="BK170" s="17" t="s">
        <v>1248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1248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1249</v>
      </c>
      <c r="BK172" s="17" t="s">
        <v>1250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1</v>
      </c>
      <c r="BI173" s="17"/>
      <c r="BJ173" s="17" t="s">
        <v>1251</v>
      </c>
      <c r="BK173" s="17" t="s">
        <v>1251</v>
      </c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/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/>
      <c r="AS174" s="108"/>
      <c r="AT174" s="108"/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/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/>
      <c r="BI174" s="17"/>
      <c r="BJ174" s="17" t="s">
        <v>1252</v>
      </c>
      <c r="BK174" s="17" t="s">
        <v>1252</v>
      </c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/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1253</v>
      </c>
      <c r="BK175" s="17" t="s">
        <v>1253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1253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1254</v>
      </c>
      <c r="BK176" s="17" t="s">
        <v>1255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1255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1256</v>
      </c>
      <c r="I177" s="106" t="s">
        <v>1257</v>
      </c>
      <c r="J177" s="105">
        <v>54</v>
      </c>
      <c r="K177" s="105">
        <v>106</v>
      </c>
      <c r="L177" s="105" t="s">
        <v>558</v>
      </c>
      <c r="M177" s="127" t="s">
        <v>1258</v>
      </c>
      <c r="N177" s="127" t="s">
        <v>1259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1238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/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1</v>
      </c>
      <c r="BI177" s="17"/>
      <c r="BJ177" s="17" t="s">
        <v>1260</v>
      </c>
      <c r="BK177" s="17" t="s">
        <v>1260</v>
      </c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Produção</v>
      </c>
      <c r="BR177" s="19">
        <f>IF(OR(B177="",F177=""),"*",AY177/P177)</f>
        <v>1.0000000000000004</v>
      </c>
      <c r="BS177" s="19">
        <f>IF(OR(B177="",F177=""),"*",BA177/Q177)</f>
        <v>0</v>
      </c>
      <c r="BT177" s="8" t="str">
        <f t="shared" si="3"/>
        <v/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1261</v>
      </c>
      <c r="BK178" s="17" t="s">
        <v>1262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1263</v>
      </c>
      <c r="X180" s="104" t="s">
        <v>381</v>
      </c>
      <c r="Y180" s="129"/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/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1264</v>
      </c>
      <c r="X182" s="104" t="s">
        <v>386</v>
      </c>
      <c r="Y182" s="129"/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/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/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1265</v>
      </c>
      <c r="W185" s="151" t="s">
        <v>1026</v>
      </c>
      <c r="X185" s="104" t="s">
        <v>386</v>
      </c>
      <c r="Y185" s="129"/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/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92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1266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/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ZYU1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1265</v>
      </c>
      <c r="W188" s="151" t="s">
        <v>1267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1265</v>
      </c>
      <c r="W189" s="151" t="s">
        <v>1267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1265</v>
      </c>
      <c r="W190" s="151" t="s">
        <v>1268</v>
      </c>
      <c r="X190" s="104" t="s">
        <v>386</v>
      </c>
      <c r="Y190" s="129"/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1269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1270</v>
      </c>
      <c r="X193" s="104" t="s">
        <v>381</v>
      </c>
      <c r="Y193" s="129"/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/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/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1271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/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/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/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69.75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1107</v>
      </c>
      <c r="X201" s="104" t="s">
        <v>381</v>
      </c>
      <c r="Y201" s="129"/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/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/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195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0.125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/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ZEM1302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/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0.125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/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1272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1273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1273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179:Z200 Y98:Z172 Z174:Z178 Y173:Y178 Y203:Z1001">
    <cfRule type="cellIs" dxfId="210" priority="54042" operator="equal">
      <formula>"OPORTUNIDADE"</formula>
    </cfRule>
  </conditionalFormatting>
  <conditionalFormatting sqref="Y40:Z43 Y45:Z47 Y53:Z67 Y69:Z74 Y76:Z76 Y79:Z80 Y83:Z90 Y92:Z92 Y94:Z94 Y179:Z200 Y98:Z172 Z174:Z178 Y173:Y178 Y203:Z1001">
    <cfRule type="cellIs" dxfId="209" priority="11628" operator="equal">
      <formula>"NÃO"</formula>
    </cfRule>
    <cfRule type="cellIs" dxfId="208" priority="11629" operator="equal">
      <formula>"SIM"</formula>
    </cfRule>
  </conditionalFormatting>
  <conditionalFormatting sqref="AZ6:AZ1001">
    <cfRule type="expression" dxfId="207" priority="54084">
      <formula>#REF!=1</formula>
    </cfRule>
  </conditionalFormatting>
  <conditionalFormatting sqref="BE6:BE1001 AY6:AY1001 U6:U1001">
    <cfRule type="cellIs" dxfId="206" priority="54068" operator="equal">
      <formula>"ERRO"</formula>
    </cfRule>
  </conditionalFormatting>
  <conditionalFormatting sqref="BQ6:BQ1001">
    <cfRule type="cellIs" dxfId="205" priority="54063" operator="equal">
      <formula>"Produção e Intervalo"</formula>
    </cfRule>
    <cfRule type="cellIs" dxfId="204" priority="54064" operator="equal">
      <formula>"Aderente"</formula>
    </cfRule>
    <cfRule type="cellIs" dxfId="203" priority="54065" operator="equal">
      <formula>"Intervalo"</formula>
    </cfRule>
    <cfRule type="cellIs" dxfId="202" priority="54066" operator="equal">
      <formula>"Produção"</formula>
    </cfRule>
    <cfRule type="cellIs" dxfId="201" priority="54067" operator="equal">
      <formula>"ERRO"</formula>
    </cfRule>
  </conditionalFormatting>
  <conditionalFormatting sqref="BR6:BS1001">
    <cfRule type="cellIs" dxfId="200" priority="54045" operator="equal">
      <formula>"*"</formula>
    </cfRule>
    <cfRule type="cellIs" dxfId="199" priority="54046" operator="greaterThanOrEqual">
      <formula>1</formula>
    </cfRule>
    <cfRule type="cellIs" dxfId="198" priority="54047" operator="lessThan">
      <formula>1</formula>
    </cfRule>
  </conditionalFormatting>
  <conditionalFormatting sqref="BK949 BK81 BK83:BK84 BK101 BK67 BK69 BK72:BK73 BJ9:BJ1001">
    <cfRule type="iconSet" priority="6083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3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7" priority="171" operator="equal">
      <formula>"OPORTUNIDADE"</formula>
    </cfRule>
  </conditionalFormatting>
  <conditionalFormatting sqref="Y6:Z39">
    <cfRule type="cellIs" dxfId="196" priority="169" operator="equal">
      <formula>"NÃO"</formula>
    </cfRule>
    <cfRule type="cellIs" dxfId="195" priority="170" operator="equal">
      <formula>"SIM"</formula>
    </cfRule>
  </conditionalFormatting>
  <conditionalFormatting sqref="BH6:BH8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4" priority="139" operator="equal">
      <formula>"OPORTUNIDADE"</formula>
    </cfRule>
  </conditionalFormatting>
  <conditionalFormatting sqref="Y44:Z44">
    <cfRule type="cellIs" dxfId="193" priority="137" operator="equal">
      <formula>"NÃO"</formula>
    </cfRule>
    <cfRule type="cellIs" dxfId="192" priority="138" operator="equal">
      <formula>"SIM"</formula>
    </cfRule>
  </conditionalFormatting>
  <conditionalFormatting sqref="Y48:Z52">
    <cfRule type="cellIs" dxfId="191" priority="136" operator="equal">
      <formula>"OPORTUNIDADE"</formula>
    </cfRule>
  </conditionalFormatting>
  <conditionalFormatting sqref="Y48:Z52">
    <cfRule type="cellIs" dxfId="190" priority="134" operator="equal">
      <formula>"NÃO"</formula>
    </cfRule>
    <cfRule type="cellIs" dxfId="189" priority="135" operator="equal">
      <formula>"SIM"</formula>
    </cfRule>
  </conditionalFormatting>
  <conditionalFormatting sqref="Y68:Z68">
    <cfRule type="cellIs" dxfId="188" priority="130" operator="equal">
      <formula>"OPORTUNIDADE"</formula>
    </cfRule>
  </conditionalFormatting>
  <conditionalFormatting sqref="Y68:Z6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Y75:Z75">
    <cfRule type="cellIs" dxfId="185" priority="127" operator="equal">
      <formula>"OPORTUNIDADE"</formula>
    </cfRule>
  </conditionalFormatting>
  <conditionalFormatting sqref="Y75:Z75">
    <cfRule type="cellIs" dxfId="184" priority="125" operator="equal">
      <formula>"NÃO"</formula>
    </cfRule>
    <cfRule type="cellIs" dxfId="183" priority="126" operator="equal">
      <formula>"SIM"</formula>
    </cfRule>
  </conditionalFormatting>
  <conditionalFormatting sqref="Y77:Z78">
    <cfRule type="cellIs" dxfId="182" priority="124" operator="equal">
      <formula>"OPORTUNIDADE"</formula>
    </cfRule>
  </conditionalFormatting>
  <conditionalFormatting sqref="Y77:Z78">
    <cfRule type="cellIs" dxfId="181" priority="122" operator="equal">
      <formula>"NÃO"</formula>
    </cfRule>
    <cfRule type="cellIs" dxfId="180" priority="123" operator="equal">
      <formula>"SIM"</formula>
    </cfRule>
  </conditionalFormatting>
  <conditionalFormatting sqref="Y81:Z81">
    <cfRule type="cellIs" dxfId="179" priority="121" operator="equal">
      <formula>"OPORTUNIDADE"</formula>
    </cfRule>
  </conditionalFormatting>
  <conditionalFormatting sqref="Y81:Z81">
    <cfRule type="cellIs" dxfId="178" priority="119" operator="equal">
      <formula>"NÃO"</formula>
    </cfRule>
    <cfRule type="cellIs" dxfId="177" priority="120" operator="equal">
      <formula>"SIM"</formula>
    </cfRule>
  </conditionalFormatting>
  <conditionalFormatting sqref="Y82:Z82">
    <cfRule type="cellIs" dxfId="176" priority="118" operator="equal">
      <formula>"OPORTUNIDADE"</formula>
    </cfRule>
  </conditionalFormatting>
  <conditionalFormatting sqref="Y82:Z82">
    <cfRule type="cellIs" dxfId="175" priority="116" operator="equal">
      <formula>"NÃO"</formula>
    </cfRule>
    <cfRule type="cellIs" dxfId="174" priority="117" operator="equal">
      <formula>"SIM"</formula>
    </cfRule>
  </conditionalFormatting>
  <conditionalFormatting sqref="Y91:Z91">
    <cfRule type="cellIs" dxfId="173" priority="115" operator="equal">
      <formula>"OPORTUNIDADE"</formula>
    </cfRule>
  </conditionalFormatting>
  <conditionalFormatting sqref="Y91:Z91">
    <cfRule type="cellIs" dxfId="172" priority="113" operator="equal">
      <formula>"NÃO"</formula>
    </cfRule>
    <cfRule type="cellIs" dxfId="171" priority="114" operator="equal">
      <formula>"SIM"</formula>
    </cfRule>
  </conditionalFormatting>
  <conditionalFormatting sqref="Y93:Z93">
    <cfRule type="cellIs" dxfId="170" priority="112" operator="equal">
      <formula>"OPORTUNIDADE"</formula>
    </cfRule>
  </conditionalFormatting>
  <conditionalFormatting sqref="Y93:Z93">
    <cfRule type="cellIs" dxfId="169" priority="110" operator="equal">
      <formula>"NÃO"</formula>
    </cfRule>
    <cfRule type="cellIs" dxfId="168" priority="111" operator="equal">
      <formula>"SIM"</formula>
    </cfRule>
  </conditionalFormatting>
  <conditionalFormatting sqref="Y95:Z95">
    <cfRule type="cellIs" dxfId="167" priority="109" operator="equal">
      <formula>"OPORTUNIDADE"</formula>
    </cfRule>
  </conditionalFormatting>
  <conditionalFormatting sqref="Y95:Z95">
    <cfRule type="cellIs" dxfId="166" priority="107" operator="equal">
      <formula>"NÃO"</formula>
    </cfRule>
    <cfRule type="cellIs" dxfId="165" priority="108" operator="equal">
      <formula>"SIM"</formula>
    </cfRule>
  </conditionalFormatting>
  <conditionalFormatting sqref="Y96:Z97">
    <cfRule type="cellIs" dxfId="164" priority="106" operator="equal">
      <formula>"OPORTUNIDADE"</formula>
    </cfRule>
  </conditionalFormatting>
  <conditionalFormatting sqref="Y96:Z97">
    <cfRule type="cellIs" dxfId="163" priority="104" operator="equal">
      <formula>"NÃO"</formula>
    </cfRule>
    <cfRule type="cellIs" dxfId="162" priority="105" operator="equal">
      <formula>"SIM"</formula>
    </cfRule>
  </conditionalFormatting>
  <conditionalFormatting sqref="BK95:BK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35">
      <iconSet showValue="0">
        <cfvo type="percent" val="0"/>
        <cfvo type="num" val="1"/>
        <cfvo type="num" val="1" gte="0"/>
      </iconSet>
    </cfRule>
    <cfRule type="iconSet" priority="6093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3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58 BP116:BP119 BP127:BP133 BP138 BP135:BP136 BP122:BP123 BP177:BP1001 BP169 BP164 BP171:BP174">
    <cfRule type="iconSet" priority="6094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1" priority="49" operator="equal">
      <formula>"OPORTUNIDADE"</formula>
    </cfRule>
  </conditionalFormatting>
  <conditionalFormatting sqref="Z173">
    <cfRule type="cellIs" dxfId="160" priority="47" operator="equal">
      <formula>"NÃO"</formula>
    </cfRule>
    <cfRule type="cellIs" dxfId="159" priority="48" operator="equal">
      <formula>"SIM"</formula>
    </cfRule>
  </conditionalFormatting>
  <conditionalFormatting sqref="BP13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Y201:Z201">
    <cfRule type="cellIs" dxfId="158" priority="6" operator="equal">
      <formula>"OPORTUNIDADE"</formula>
    </cfRule>
  </conditionalFormatting>
  <conditionalFormatting sqref="Y201:Z201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202:Z202">
    <cfRule type="cellIs" dxfId="155" priority="3" operator="equal">
      <formula>"OPORTUNIDADE"</formula>
    </cfRule>
  </conditionalFormatting>
  <conditionalFormatting sqref="Y202:Z20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8" t="s">
        <v>1274</v>
      </c>
      <c r="C2" s="218"/>
      <c r="D2" s="218"/>
      <c r="E2" s="218"/>
      <c r="F2" s="218"/>
      <c r="G2" s="218"/>
    </row>
    <row r="3" spans="2:7" ht="15" customHeight="1">
      <c r="B3" s="219"/>
      <c r="C3" s="219"/>
      <c r="D3" s="219"/>
      <c r="E3" s="219"/>
      <c r="F3" s="219"/>
      <c r="G3" s="219"/>
    </row>
    <row r="4" spans="2:7">
      <c r="B4" s="160" t="s">
        <v>1275</v>
      </c>
      <c r="C4" s="160" t="s">
        <v>1276</v>
      </c>
      <c r="D4" s="160" t="s">
        <v>1277</v>
      </c>
      <c r="E4" s="160" t="s">
        <v>1278</v>
      </c>
      <c r="F4" s="160" t="s">
        <v>4</v>
      </c>
      <c r="G4" s="160" t="s">
        <v>1279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1280</v>
      </c>
      <c r="C6" s="161">
        <v>407867</v>
      </c>
      <c r="D6" s="161" t="s">
        <v>1281</v>
      </c>
      <c r="E6" s="161" t="s">
        <v>789</v>
      </c>
      <c r="F6" s="161" t="s">
        <v>1282</v>
      </c>
      <c r="G6" s="162"/>
    </row>
    <row r="7" spans="2:7">
      <c r="B7" s="161" t="s">
        <v>1283</v>
      </c>
      <c r="C7" s="161">
        <v>293644</v>
      </c>
      <c r="D7" s="161" t="s">
        <v>1284</v>
      </c>
      <c r="E7" s="161" t="s">
        <v>789</v>
      </c>
      <c r="F7" s="161" t="s">
        <v>1282</v>
      </c>
      <c r="G7" s="162"/>
    </row>
    <row r="8" spans="2:7">
      <c r="B8" s="161" t="s">
        <v>1285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1286</v>
      </c>
      <c r="C9" s="161">
        <v>256790</v>
      </c>
      <c r="D9" s="161" t="s">
        <v>1287</v>
      </c>
      <c r="E9" s="161" t="s">
        <v>790</v>
      </c>
      <c r="F9" s="161" t="s">
        <v>1288</v>
      </c>
      <c r="G9" s="162">
        <v>46357</v>
      </c>
    </row>
    <row r="10" spans="2:7">
      <c r="B10" s="161" t="s">
        <v>1289</v>
      </c>
      <c r="C10" s="161">
        <v>265193</v>
      </c>
      <c r="D10" s="161" t="s">
        <v>1290</v>
      </c>
      <c r="E10" s="161" t="s">
        <v>791</v>
      </c>
      <c r="F10" s="161" t="s">
        <v>1072</v>
      </c>
      <c r="G10" s="161" t="s">
        <v>1291</v>
      </c>
    </row>
    <row r="11" spans="2:7">
      <c r="B11" s="161" t="s">
        <v>1292</v>
      </c>
      <c r="C11" s="161">
        <v>293716</v>
      </c>
      <c r="D11" s="161" t="s">
        <v>1293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1294</v>
      </c>
      <c r="C12" s="161">
        <v>257258</v>
      </c>
      <c r="D12" s="161" t="s">
        <v>1295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1296</v>
      </c>
      <c r="C13" s="161">
        <v>371147</v>
      </c>
      <c r="D13" s="161" t="s">
        <v>1297</v>
      </c>
      <c r="E13" s="161" t="s">
        <v>792</v>
      </c>
      <c r="F13" s="161" t="s">
        <v>128</v>
      </c>
      <c r="G13" s="161" t="s">
        <v>1291</v>
      </c>
    </row>
    <row r="14" spans="2:7">
      <c r="B14" s="161" t="s">
        <v>1298</v>
      </c>
      <c r="C14" s="161">
        <v>259230</v>
      </c>
      <c r="D14" s="161" t="s">
        <v>1299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1300</v>
      </c>
      <c r="C15" s="161">
        <v>370705</v>
      </c>
      <c r="D15" s="161"/>
      <c r="E15" s="161" t="s">
        <v>792</v>
      </c>
      <c r="F15" s="161" t="s">
        <v>128</v>
      </c>
      <c r="G15" s="161" t="s">
        <v>1291</v>
      </c>
    </row>
    <row r="16" spans="2:7">
      <c r="B16" s="161" t="s">
        <v>1301</v>
      </c>
      <c r="C16" s="161">
        <v>258542</v>
      </c>
      <c r="D16" s="161" t="s">
        <v>1302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1303</v>
      </c>
      <c r="C17" s="161">
        <v>257050</v>
      </c>
      <c r="D17" s="161" t="s">
        <v>1304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0" t="s">
        <v>1305</v>
      </c>
      <c r="C2" s="220"/>
      <c r="D2" s="220"/>
      <c r="E2" s="220"/>
      <c r="F2" s="220"/>
      <c r="G2" s="220"/>
    </row>
    <row r="3" spans="2:7" ht="15" customHeight="1">
      <c r="B3" s="220"/>
      <c r="C3" s="220"/>
      <c r="D3" s="220"/>
      <c r="E3" s="220"/>
      <c r="F3" s="220"/>
      <c r="G3" s="220"/>
    </row>
    <row r="4" spans="2:7" ht="15" customHeight="1">
      <c r="B4" s="163" t="s">
        <v>651</v>
      </c>
      <c r="C4" s="163" t="s">
        <v>1306</v>
      </c>
      <c r="D4" s="163" t="s">
        <v>1307</v>
      </c>
      <c r="E4" s="163" t="s">
        <v>1308</v>
      </c>
      <c r="F4" s="160" t="s">
        <v>1309</v>
      </c>
      <c r="G4" s="163" t="s">
        <v>1310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1311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1312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1311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1313</v>
      </c>
      <c r="G9" s="167" t="s">
        <v>1314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1311</v>
      </c>
      <c r="G10" s="167"/>
    </row>
    <row r="11" spans="2:7">
      <c r="B11" s="167" t="s">
        <v>1315</v>
      </c>
      <c r="C11" s="167">
        <v>9038</v>
      </c>
      <c r="D11" s="168">
        <v>46085</v>
      </c>
      <c r="E11" s="167">
        <v>10520</v>
      </c>
      <c r="F11" s="169" t="s">
        <v>1316</v>
      </c>
      <c r="G11" s="167"/>
    </row>
    <row r="12" spans="2:7">
      <c r="B12" s="167" t="s">
        <v>709</v>
      </c>
      <c r="C12" s="167" t="s">
        <v>1317</v>
      </c>
      <c r="D12" s="168">
        <v>46066</v>
      </c>
      <c r="E12" s="167">
        <v>9500</v>
      </c>
      <c r="F12" s="169" t="s">
        <v>1318</v>
      </c>
      <c r="G12" s="167"/>
    </row>
    <row r="13" spans="2:7">
      <c r="B13" s="167" t="s">
        <v>709</v>
      </c>
      <c r="C13" s="167" t="s">
        <v>1319</v>
      </c>
      <c r="D13" s="168">
        <v>46066</v>
      </c>
      <c r="E13" s="167">
        <v>10500</v>
      </c>
      <c r="F13" s="169" t="s">
        <v>1318</v>
      </c>
      <c r="G13" s="167"/>
    </row>
    <row r="14" spans="2:7">
      <c r="B14" s="167" t="s">
        <v>709</v>
      </c>
      <c r="C14" s="167" t="s">
        <v>1320</v>
      </c>
      <c r="D14" s="168">
        <v>46066</v>
      </c>
      <c r="E14" s="167">
        <v>9000</v>
      </c>
      <c r="F14" s="169" t="s">
        <v>1318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1321</v>
      </c>
      <c r="C2" s="121" t="s">
        <v>947</v>
      </c>
      <c r="D2" s="76" t="s">
        <v>949</v>
      </c>
      <c r="E2" s="76" t="s">
        <v>1322</v>
      </c>
      <c r="F2" s="99" t="s">
        <v>1323</v>
      </c>
      <c r="G2" s="76" t="s">
        <v>1324</v>
      </c>
      <c r="H2" s="76" t="s">
        <v>1325</v>
      </c>
      <c r="I2" s="76" t="s">
        <v>1326</v>
      </c>
      <c r="J2" s="76" t="s">
        <v>1327</v>
      </c>
      <c r="K2" s="78" t="s">
        <v>1328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ZYU1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*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*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*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*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ZEM1302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*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*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L160" workbookViewId="0">
      <selection sqref="A1:T175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1"/>
      <c r="B1" s="222"/>
      <c r="C1" s="22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4" t="s">
        <v>1010</v>
      </c>
      <c r="Q1" s="225"/>
      <c r="R1" s="111"/>
      <c r="S1" s="84"/>
      <c r="T1" s="86"/>
      <c r="U1" s="226" t="s">
        <v>1329</v>
      </c>
      <c r="V1" s="226"/>
      <c r="W1" s="226"/>
    </row>
    <row r="2" spans="1:23" ht="15" customHeight="1">
      <c r="A2" s="87" t="s">
        <v>1330</v>
      </c>
      <c r="B2" s="87" t="s">
        <v>1331</v>
      </c>
      <c r="C2" s="87" t="s">
        <v>376</v>
      </c>
      <c r="D2" s="88" t="s">
        <v>962</v>
      </c>
      <c r="E2" s="88" t="s">
        <v>4</v>
      </c>
      <c r="F2" s="88" t="s">
        <v>1332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1333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100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*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 hidden="1">
      <c r="A184" s="146" t="str">
        <f>IF(SP_SUL!Y187="","*",SP_SUL!Y187)</f>
        <v>*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ZYU1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ZEM1302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0.125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0.125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1334</v>
      </c>
      <c r="D5" s="228"/>
      <c r="E5" s="228"/>
      <c r="F5" s="228"/>
      <c r="G5" s="228"/>
      <c r="H5" s="228"/>
      <c r="I5" s="228"/>
      <c r="J5" s="229"/>
      <c r="K5" s="230" t="s">
        <v>1335</v>
      </c>
      <c r="L5" s="231"/>
      <c r="M5" s="231"/>
      <c r="N5" s="231"/>
      <c r="O5" s="232" t="s">
        <v>1336</v>
      </c>
      <c r="P5" s="233"/>
    </row>
    <row r="6" spans="1:16" s="74" customFormat="1" ht="15" customHeight="1">
      <c r="A6" s="66" t="s">
        <v>1332</v>
      </c>
      <c r="B6" s="75" t="s">
        <v>1331</v>
      </c>
      <c r="C6" s="76" t="s">
        <v>962</v>
      </c>
      <c r="D6" s="77" t="s">
        <v>963</v>
      </c>
      <c r="E6" s="76" t="s">
        <v>1337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1338</v>
      </c>
      <c r="M6" s="80" t="s">
        <v>576</v>
      </c>
      <c r="N6" s="81" t="s">
        <v>957</v>
      </c>
      <c r="O6" s="158" t="s">
        <v>1000</v>
      </c>
      <c r="P6" s="133" t="s">
        <v>1339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1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 t="str">
        <f>IF(SP_SUL!BH147="","*",SP_SUL!BH147)</f>
        <v>*</v>
      </c>
      <c r="P147" s="147" t="str">
        <f>IF($A$2=1,IF(SP_SUL!BJ147="","*",SP_SUL!BJ147),IF(SP_SUL!BK147="","*",SP_SUL!BK147))</f>
        <v xml:space="preserve">MC1 12h38 / Em deslocamento para km de descarga / 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1</v>
      </c>
      <c r="P149" s="147" t="str">
        <f>IF($A$2=1,IF(SP_SUL!BJ149="","*",SP_SUL!BJ149),IF(SP_SUL!BK149="","*",SP_SUL!BK149))</f>
        <v>TP pronto as 09h00 / Em intervalo das 11h04 até 12h34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1</v>
      </c>
      <c r="P150" s="147" t="str">
        <f>IF($A$2=1,IF(SP_SUL!BJ150="","*",SP_SUL!BJ150),IF(SP_SUL!BK150="","*",SP_SUL!BK150))</f>
        <v>MC1 08h26 / autorizado entrada na via 10h37 / Em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1</v>
      </c>
      <c r="P152" s="147" t="str">
        <f>IF($A$2=1,IF(SP_SUL!BJ152="","*",SP_SUL!BJ152),IF(SP_SUL!BK152="","*",SP_SUL!BK152))</f>
        <v xml:space="preserve">TP pronto 09h00 / Realizado intervalo das 09h37 até 11h07 / 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1</v>
      </c>
      <c r="P153" s="147" t="str">
        <f>IF($A$2=1,IF(SP_SUL!BJ153="","*",SP_SUL!BJ153),IF(SP_SUL!BK153="","*",SP_SUL!BK153))</f>
        <v>TP pronto 09h00 / 1º parcial  intervalo das 10h00 até 11h00 / 2º parcial -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1</v>
      </c>
      <c r="P154" s="147" t="str">
        <f>IF($A$2=1,IF(SP_SUL!BJ154="","*",SP_SUL!BJ154),IF(SP_SUL!BK154="","*",SP_SUL!BK154))</f>
        <v>TP pronto 09h00 / 1º parcial  intervalo das 10h00 até 11h00 / 2º parcial -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1</v>
      </c>
      <c r="P155" s="147" t="str">
        <f>IF($A$2=1,IF(SP_SUL!BJ155="","*",SP_SUL!BJ155),IF(SP_SUL!BK155="","*",SP_SUL!BK155))</f>
        <v>TP pronto 08h50 /  1º parcial intervalo das 10h00 até 11h00. (produção 15m, devido avaria no equipamento)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1</v>
      </c>
      <c r="P156" s="147" t="str">
        <f>IF($A$2=1,IF(SP_SUL!BJ156="","*",SP_SUL!BJ156),IF(SP_SUL!BK156="","*",SP_SUL!BK156))</f>
        <v>MC1 08h51 / Em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1</v>
      </c>
      <c r="P157" s="147" t="str">
        <f>IF($A$2=1,IF(SP_SUL!BJ157="","*",SP_SUL!BJ157),IF(SP_SUL!BK157="","*",SP_SUL!BK157))</f>
        <v>MC1 07h44 / Em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1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 t="str">
        <f>IF(SP_SUL!BH174="","*",SP_SUL!BH174)</f>
        <v>*</v>
      </c>
      <c r="P174" s="147" t="str">
        <f>IF($A$2=1,IF(SP_SUL!BJ174="","*",SP_SUL!BJ174),IF(SP_SUL!BK174="","*",SP_SUL!BK174))</f>
        <v>TP embarcado no W62 / Aguardando pronto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1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ZEM1302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0.125</v>
      </c>
      <c r="K204" s="83" t="str">
        <f>IF(SP_SUL!AK204="","*",SP_SUL!AK204)</f>
        <v>ZEM1302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0.125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2026-03-05T17:45:44Z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