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399" documentId="120_S{4F5750E5-6FE7-58E6-9AFF-44783FD1E583}" xr6:coauthVersionLast="47" xr6:coauthVersionMax="47" xr10:uidLastSave="{E3A04DF9-8EEB-4F95-8803-C7EAB5FB6D9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8" i="1" l="1" a="1"/>
  <c r="N628" i="1" s="1"/>
  <c r="M628" i="1" a="1"/>
  <c r="M628" i="1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N612" i="1" a="1"/>
  <c r="N612" i="1"/>
  <c r="AN612" i="1" s="1"/>
  <c r="M612" i="1" a="1"/>
  <c r="M612" i="1"/>
  <c r="N611" i="1" a="1"/>
  <c r="N611" i="1"/>
  <c r="AN611" i="1" s="1"/>
  <c r="M611" i="1" a="1"/>
  <c r="M611" i="1"/>
  <c r="AN610" i="1"/>
  <c r="AM610" i="1"/>
  <c r="AN609" i="1"/>
  <c r="AM609" i="1"/>
  <c r="N608" i="1" a="1"/>
  <c r="N608" i="1"/>
  <c r="AN608" i="1" s="1"/>
  <c r="M608" i="1" a="1"/>
  <c r="M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BD633" i="1" a="1"/>
  <c r="BD633" i="1"/>
  <c r="BC633" i="1" a="1"/>
  <c r="BC633" i="1"/>
  <c r="T633" i="1" a="1"/>
  <c r="T633" i="1"/>
  <c r="S633" i="1" a="1"/>
  <c r="S633" i="1"/>
  <c r="N633" i="1" a="1"/>
  <c r="N633" i="1"/>
  <c r="AN633" i="1" s="1"/>
  <c r="M633" i="1" a="1"/>
  <c r="M633" i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BD631" i="1" a="1"/>
  <c r="BD631" i="1"/>
  <c r="BC631" i="1" a="1"/>
  <c r="BC631" i="1"/>
  <c r="T631" i="1" a="1"/>
  <c r="T631" i="1"/>
  <c r="S631" i="1" a="1"/>
  <c r="S631" i="1"/>
  <c r="N631" i="1" a="1"/>
  <c r="N631" i="1"/>
  <c r="AN631" i="1" s="1"/>
  <c r="M631" i="1" a="1"/>
  <c r="M631" i="1"/>
  <c r="BD630" i="1" a="1"/>
  <c r="BD630" i="1"/>
  <c r="BC630" i="1" a="1"/>
  <c r="BC630" i="1"/>
  <c r="T630" i="1" a="1"/>
  <c r="T630" i="1"/>
  <c r="S630" i="1" a="1"/>
  <c r="S630" i="1"/>
  <c r="N630" i="1" a="1"/>
  <c r="N630" i="1"/>
  <c r="AN630" i="1" s="1"/>
  <c r="M630" i="1" a="1"/>
  <c r="M630" i="1"/>
  <c r="BD629" i="1" a="1"/>
  <c r="BD629" i="1"/>
  <c r="BC629" i="1" a="1"/>
  <c r="BC629" i="1"/>
  <c r="T629" i="1" a="1"/>
  <c r="T629" i="1"/>
  <c r="S629" i="1" a="1"/>
  <c r="S629" i="1"/>
  <c r="N629" i="1" a="1"/>
  <c r="N629" i="1"/>
  <c r="AN629" i="1" s="1"/>
  <c r="M629" i="1" a="1"/>
  <c r="M629" i="1"/>
  <c r="BD628" i="1" a="1"/>
  <c r="BD628" i="1"/>
  <c r="BC628" i="1" a="1"/>
  <c r="BC628" i="1"/>
  <c r="T628" i="1" a="1"/>
  <c r="T628" i="1"/>
  <c r="S628" i="1" a="1"/>
  <c r="S628" i="1"/>
  <c r="AN628" i="1"/>
  <c r="BD627" i="1" a="1"/>
  <c r="BD627" i="1"/>
  <c r="BC627" i="1" a="1"/>
  <c r="BC627" i="1"/>
  <c r="T627" i="1" a="1"/>
  <c r="T627" i="1"/>
  <c r="S627" i="1" a="1"/>
  <c r="S627" i="1"/>
  <c r="N627" i="1" a="1"/>
  <c r="N627" i="1"/>
  <c r="AN627" i="1" s="1"/>
  <c r="M627" i="1" a="1"/>
  <c r="M627" i="1"/>
  <c r="BD626" i="1" a="1"/>
  <c r="BD626" i="1"/>
  <c r="BC626" i="1" a="1"/>
  <c r="BC626" i="1"/>
  <c r="T626" i="1" a="1"/>
  <c r="T626" i="1"/>
  <c r="S626" i="1" a="1"/>
  <c r="S626" i="1"/>
  <c r="N626" i="1" a="1"/>
  <c r="N626" i="1"/>
  <c r="AN626" i="1" s="1"/>
  <c r="M626" i="1" a="1"/>
  <c r="M626" i="1"/>
  <c r="BD625" i="1" a="1"/>
  <c r="BD625" i="1"/>
  <c r="BC625" i="1" a="1"/>
  <c r="BC625" i="1"/>
  <c r="T625" i="1" a="1"/>
  <c r="T625" i="1"/>
  <c r="S625" i="1" a="1"/>
  <c r="S625" i="1"/>
  <c r="N625" i="1" a="1"/>
  <c r="N625" i="1"/>
  <c r="AN625" i="1" s="1"/>
  <c r="M625" i="1" a="1"/>
  <c r="M625" i="1"/>
  <c r="BD624" i="1" a="1"/>
  <c r="BD624" i="1"/>
  <c r="BC624" i="1" a="1"/>
  <c r="BC624" i="1"/>
  <c r="T624" i="1" a="1"/>
  <c r="T624" i="1"/>
  <c r="S624" i="1" a="1"/>
  <c r="S624" i="1"/>
  <c r="N624" i="1" a="1"/>
  <c r="N624" i="1"/>
  <c r="AN624" i="1" s="1"/>
  <c r="M624" i="1" a="1"/>
  <c r="M624" i="1"/>
  <c r="BD623" i="1" a="1"/>
  <c r="BD623" i="1"/>
  <c r="BC623" i="1" a="1"/>
  <c r="BC623" i="1"/>
  <c r="T623" i="1" a="1"/>
  <c r="T623" i="1"/>
  <c r="S623" i="1" a="1"/>
  <c r="S623" i="1"/>
  <c r="AN623" i="1"/>
  <c r="AM623" i="1"/>
  <c r="BD622" i="1" a="1"/>
  <c r="BD622" i="1"/>
  <c r="BC622" i="1" a="1"/>
  <c r="BC622" i="1"/>
  <c r="T622" i="1" a="1"/>
  <c r="T622" i="1"/>
  <c r="S622" i="1" a="1"/>
  <c r="S622" i="1"/>
  <c r="N622" i="1" a="1"/>
  <c r="N622" i="1"/>
  <c r="AN622" i="1" s="1"/>
  <c r="M622" i="1" a="1"/>
  <c r="M622" i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/>
  <c r="T614" i="1" a="1"/>
  <c r="T614" i="1"/>
  <c r="S614" i="1" a="1"/>
  <c r="S614" i="1"/>
  <c r="BD613" i="1" a="1"/>
  <c r="BD613" i="1"/>
  <c r="BC613" i="1" a="1"/>
  <c r="BC613" i="1"/>
  <c r="T613" i="1" a="1"/>
  <c r="T613" i="1"/>
  <c r="S613" i="1" a="1"/>
  <c r="S613" i="1"/>
  <c r="BD612" i="1" a="1"/>
  <c r="BD612" i="1"/>
  <c r="BC612" i="1" a="1"/>
  <c r="BC612" i="1"/>
  <c r="T612" i="1" a="1"/>
  <c r="T612" i="1"/>
  <c r="S612" i="1" a="1"/>
  <c r="S612" i="1"/>
  <c r="BD611" i="1" a="1"/>
  <c r="BD611" i="1"/>
  <c r="BC611" i="1" a="1"/>
  <c r="BC611" i="1"/>
  <c r="T611" i="1" a="1"/>
  <c r="T611" i="1"/>
  <c r="S611" i="1" a="1"/>
  <c r="S611" i="1"/>
  <c r="BD610" i="1" a="1"/>
  <c r="BD610" i="1"/>
  <c r="BC610" i="1" a="1"/>
  <c r="BC610" i="1"/>
  <c r="T610" i="1" a="1"/>
  <c r="T610" i="1"/>
  <c r="S610" i="1" a="1"/>
  <c r="S610" i="1"/>
  <c r="BD609" i="1" a="1"/>
  <c r="BD609" i="1"/>
  <c r="BC609" i="1" a="1"/>
  <c r="BC609" i="1"/>
  <c r="T609" i="1" a="1"/>
  <c r="T609" i="1"/>
  <c r="S609" i="1" a="1"/>
  <c r="S609" i="1"/>
  <c r="BD608" i="1" a="1"/>
  <c r="BD608" i="1"/>
  <c r="BC608" i="1" a="1"/>
  <c r="BC608" i="1"/>
  <c r="T608" i="1" a="1"/>
  <c r="T608" i="1"/>
  <c r="S608" i="1" a="1"/>
  <c r="S608" i="1"/>
  <c r="BD607" i="1" a="1"/>
  <c r="BD607" i="1"/>
  <c r="BC607" i="1" a="1"/>
  <c r="BC607" i="1"/>
  <c r="T607" i="1" a="1"/>
  <c r="T607" i="1"/>
  <c r="S607" i="1" a="1"/>
  <c r="S607" i="1"/>
  <c r="BD606" i="1" a="1"/>
  <c r="BD606" i="1"/>
  <c r="BC606" i="1" a="1"/>
  <c r="BC606" i="1"/>
  <c r="T606" i="1" a="1"/>
  <c r="T606" i="1"/>
  <c r="S606" i="1" a="1"/>
  <c r="S606" i="1"/>
  <c r="BD605" i="1" a="1"/>
  <c r="BD605" i="1"/>
  <c r="BC605" i="1" a="1"/>
  <c r="BC605" i="1"/>
  <c r="T605" i="1" a="1"/>
  <c r="T605" i="1"/>
  <c r="S605" i="1" a="1"/>
  <c r="S605" i="1"/>
  <c r="BD604" i="1" a="1"/>
  <c r="BD604" i="1"/>
  <c r="BC604" i="1" a="1"/>
  <c r="BC604" i="1"/>
  <c r="T604" i="1" a="1"/>
  <c r="T604" i="1"/>
  <c r="S604" i="1" a="1"/>
  <c r="S604" i="1"/>
  <c r="BD603" i="1" a="1"/>
  <c r="BD603" i="1" s="1"/>
  <c r="BC603" i="1" a="1"/>
  <c r="BC603" i="1"/>
  <c r="T603" i="1" a="1"/>
  <c r="T603" i="1" s="1"/>
  <c r="S603" i="1" a="1"/>
  <c r="S603" i="1" s="1"/>
  <c r="BD602" i="1" a="1"/>
  <c r="BD602" i="1"/>
  <c r="BC602" i="1" a="1"/>
  <c r="BC602" i="1" s="1"/>
  <c r="T602" i="1" a="1"/>
  <c r="T602" i="1" s="1"/>
  <c r="S602" i="1" a="1"/>
  <c r="S602" i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B603" i="1"/>
  <c r="BF603" i="1"/>
  <c r="BR603" i="1"/>
  <c r="BS603" i="1"/>
  <c r="A604" i="1"/>
  <c r="G604" i="1"/>
  <c r="AI604" i="1"/>
  <c r="AJ604" i="1" s="1"/>
  <c r="AY604" i="1"/>
  <c r="BB604" i="1"/>
  <c r="BF604" i="1"/>
  <c r="BR604" i="1"/>
  <c r="BS604" i="1"/>
  <c r="A605" i="1"/>
  <c r="G605" i="1"/>
  <c r="AI605" i="1"/>
  <c r="AJ605" i="1" s="1"/>
  <c r="AY605" i="1"/>
  <c r="BB605" i="1"/>
  <c r="BF605" i="1"/>
  <c r="BR605" i="1"/>
  <c r="BS605" i="1"/>
  <c r="A606" i="1"/>
  <c r="G606" i="1"/>
  <c r="AI606" i="1"/>
  <c r="AJ606" i="1" s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B609" i="1"/>
  <c r="BF609" i="1"/>
  <c r="BR609" i="1"/>
  <c r="BS609" i="1"/>
  <c r="A610" i="1"/>
  <c r="G610" i="1"/>
  <c r="AI610" i="1"/>
  <c r="AJ610" i="1" s="1"/>
  <c r="AY610" i="1"/>
  <c r="BB610" i="1"/>
  <c r="BF610" i="1"/>
  <c r="BR610" i="1"/>
  <c r="BS610" i="1"/>
  <c r="A611" i="1"/>
  <c r="G611" i="1"/>
  <c r="AI611" i="1"/>
  <c r="AJ611" i="1" s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B613" i="1"/>
  <c r="BF613" i="1"/>
  <c r="BR613" i="1"/>
  <c r="BS613" i="1"/>
  <c r="A614" i="1"/>
  <c r="G614" i="1"/>
  <c r="AI614" i="1"/>
  <c r="AJ614" i="1" s="1"/>
  <c r="AY614" i="1"/>
  <c r="BB614" i="1"/>
  <c r="BF614" i="1"/>
  <c r="BR614" i="1"/>
  <c r="BS614" i="1"/>
  <c r="A615" i="1"/>
  <c r="G615" i="1"/>
  <c r="AI615" i="1"/>
  <c r="AJ615" i="1" s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B617" i="1"/>
  <c r="BF617" i="1"/>
  <c r="BR617" i="1"/>
  <c r="BS617" i="1"/>
  <c r="A618" i="1"/>
  <c r="G618" i="1"/>
  <c r="AI618" i="1"/>
  <c r="AJ618" i="1" s="1"/>
  <c r="AY618" i="1"/>
  <c r="BB618" i="1"/>
  <c r="BF618" i="1"/>
  <c r="BR618" i="1"/>
  <c r="BS618" i="1"/>
  <c r="A619" i="1"/>
  <c r="G619" i="1"/>
  <c r="AI619" i="1"/>
  <c r="AJ619" i="1" s="1"/>
  <c r="AY619" i="1"/>
  <c r="BB619" i="1"/>
  <c r="BF619" i="1"/>
  <c r="BR619" i="1"/>
  <c r="BS619" i="1"/>
  <c r="A620" i="1"/>
  <c r="G620" i="1"/>
  <c r="AI620" i="1"/>
  <c r="AJ620" i="1" s="1"/>
  <c r="AY620" i="1"/>
  <c r="BB620" i="1"/>
  <c r="BF620" i="1"/>
  <c r="BR620" i="1"/>
  <c r="BS620" i="1"/>
  <c r="A621" i="1"/>
  <c r="G621" i="1"/>
  <c r="AI621" i="1"/>
  <c r="AJ621" i="1" s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M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M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M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M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M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M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M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M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M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M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M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M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M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M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M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M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M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M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M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M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M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K575" i="1" l="1"/>
  <c r="K557" i="11" s="1"/>
  <c r="F557" i="1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E593" i="12"/>
  <c r="D577" i="11"/>
  <c r="D602" i="12"/>
  <c r="C586" i="11"/>
  <c r="E589" i="12"/>
  <c r="D573" i="11"/>
  <c r="L578" i="12"/>
  <c r="AN580" i="1"/>
  <c r="AM585" i="1"/>
  <c r="G567" i="11"/>
  <c r="E602" i="12"/>
  <c r="D586" i="11"/>
  <c r="L587" i="12"/>
  <c r="AN589" i="1"/>
  <c r="D585" i="11"/>
  <c r="E601" i="12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604" i="11" l="1"/>
  <c r="L604" i="11"/>
  <c r="N600" i="11"/>
  <c r="L600" i="11"/>
  <c r="N595" i="11"/>
  <c r="L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N643" i="11"/>
  <c r="L643" i="11"/>
  <c r="N640" i="11"/>
  <c r="L640" i="11"/>
  <c r="N637" i="11"/>
  <c r="L637" i="11"/>
  <c r="N634" i="11"/>
  <c r="L634" i="11"/>
  <c r="N631" i="11"/>
  <c r="L631" i="11"/>
  <c r="N628" i="11"/>
  <c r="L628" i="11"/>
  <c r="N625" i="11"/>
  <c r="L625" i="11"/>
  <c r="N622" i="11"/>
  <c r="L622" i="11"/>
  <c r="N619" i="11"/>
  <c r="L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L585" i="11"/>
  <c r="N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L567" i="11"/>
  <c r="N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<sst xmlns="http://schemas.openxmlformats.org/spreadsheetml/2006/main" count="12954" uniqueCount="1861">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</sst>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Border="1"/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" fontId="0" fillId="0" borderId="0" xfId="0" applyNumberFormat="1" applyBorder="1"/>
    <xf numFmtId="164" fontId="0" fillId="0" borderId="0" xfId="0" applyNumberFormat="1" applyBorder="1"/>
    <xf numFmtId="0" fontId="9" fillId="14" borderId="0" xfId="0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22" activePane="bottomRight" state="frozen"/>
      <selection pane="bottomRight" activeCell="P628" sqref="P6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4" t="s">
        <v>834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835</v>
      </c>
      <c r="BI1" s="359"/>
      <c r="BJ1" s="360"/>
      <c r="BK1" s="361"/>
      <c r="BL1" s="50"/>
      <c r="BM1" s="351" t="s">
        <v>836</v>
      </c>
      <c r="BN1" s="352"/>
      <c r="BO1" s="352"/>
      <c r="BP1" s="352"/>
      <c r="BQ1" s="352"/>
      <c r="BR1" s="352"/>
      <c r="BS1" s="35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4" t="s">
        <v>837</v>
      </c>
      <c r="AJ2" s="355"/>
      <c r="AK2" s="355"/>
      <c r="AL2" s="355"/>
      <c r="AM2" s="355"/>
      <c r="AN2" s="355"/>
      <c r="AO2" s="355"/>
      <c r="AP2" s="355"/>
      <c r="AQ2" s="357"/>
      <c r="AR2" s="226"/>
      <c r="AS2" s="369" t="s">
        <v>840</v>
      </c>
      <c r="AT2" s="356"/>
      <c r="AU2" s="356"/>
      <c r="AV2" s="356"/>
      <c r="AW2" s="356"/>
      <c r="AX2" s="355"/>
      <c r="AY2" s="357"/>
      <c r="AZ2" s="4"/>
      <c r="BA2" s="348" t="s">
        <v>841</v>
      </c>
      <c r="BB2" s="350"/>
      <c r="BC2" s="354" t="s">
        <v>838</v>
      </c>
      <c r="BD2" s="355"/>
      <c r="BE2" s="355"/>
      <c r="BF2" s="357"/>
      <c r="BG2" s="3"/>
      <c r="BH2" s="362"/>
      <c r="BI2" s="363"/>
      <c r="BJ2" s="364"/>
      <c r="BK2" s="365"/>
      <c r="BL2" s="50"/>
      <c r="BM2" s="366"/>
      <c r="BN2" s="367"/>
      <c r="BO2" s="367"/>
      <c r="BP2" s="367"/>
      <c r="BQ2" s="367"/>
      <c r="BR2" s="367"/>
      <c r="BS2" s="36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48" t="s">
        <v>842</v>
      </c>
      <c r="AJ3" s="350"/>
      <c r="AK3" s="348" t="s">
        <v>843</v>
      </c>
      <c r="AL3" s="349"/>
      <c r="AM3" s="349"/>
      <c r="AN3" s="349"/>
      <c r="AO3" s="349"/>
      <c r="AP3" s="349"/>
      <c r="AQ3" s="350"/>
      <c r="AR3" s="227"/>
      <c r="AS3" s="372" t="s">
        <v>849</v>
      </c>
      <c r="AT3" s="373"/>
      <c r="AU3" s="372" t="s">
        <v>850</v>
      </c>
      <c r="AV3" s="373"/>
      <c r="AW3" s="372" t="s">
        <v>851</v>
      </c>
      <c r="AX3" s="374"/>
      <c r="AY3" s="64" t="s">
        <v>852</v>
      </c>
      <c r="AZ3" s="64"/>
      <c r="BA3" s="370"/>
      <c r="BB3" s="371"/>
      <c r="BC3" s="348" t="s">
        <v>845</v>
      </c>
      <c r="BD3" s="349"/>
      <c r="BE3" s="349"/>
      <c r="BF3" s="350"/>
      <c r="BG3" s="63"/>
      <c r="BH3" s="362"/>
      <c r="BI3" s="363"/>
      <c r="BJ3" s="364"/>
      <c r="BK3" s="365"/>
      <c r="BL3" s="50"/>
      <c r="BM3" s="351" t="s">
        <v>853</v>
      </c>
      <c r="BN3" s="352"/>
      <c r="BO3" s="352"/>
      <c r="BP3" s="353"/>
      <c r="BQ3" s="351" t="s">
        <v>465</v>
      </c>
      <c r="BR3" s="352"/>
      <c r="BS3" s="353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1771</v>
      </c>
      <c r="BL583" s="184"/>
      <c r="BM583" s="179"/>
      <c r="BN583" s="179"/>
      <c r="BO583" s="164"/>
      <c r="BP583" s="244"/>
      <c r="BQ583" s="13" t="str">
        <f t="shared" ref="BQ583:BQ600" si="55">IF(AND(BR583&lt;1,BS583&lt;1),"Produção e Intervalo",IF(BR583&lt;1,"Intervalo",IF(BS583&lt;1,"Produção","Aderente")))</f>
        <v>Produção</v>
      </c>
      <c r="BR583" s="19">
        <f t="shared" ref="BR583:BR600" si="56">IF(OR(B583="",F583=""),"*",AY583/P583)</f>
        <v>1.0125000000000002</v>
      </c>
      <c r="BS583" s="19">
        <f t="shared" ref="BS583:BS600" si="57">IF(OR(B583="",F583=""),"*",BA583/Q583)</f>
        <v>0</v>
      </c>
      <c r="BT583" s="219" t="str">
        <f t="shared" si="52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1772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1773</v>
      </c>
      <c r="BK584" s="244" t="s">
        <v>1774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1772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1775</v>
      </c>
      <c r="BK585" s="244" t="s">
        <v>1776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1777</v>
      </c>
      <c r="BK586" s="244" t="s">
        <v>1777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1777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1778</v>
      </c>
      <c r="BK587" s="347" t="s">
        <v>1779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1779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1780</v>
      </c>
      <c r="BK588" s="244" t="s">
        <v>1780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1780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1781</v>
      </c>
      <c r="BK589" s="244" t="s">
        <v>1782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1782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410">
        <v>56</v>
      </c>
      <c r="K593" s="410">
        <v>215</v>
      </c>
      <c r="L593" s="411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412">
        <v>0.375</v>
      </c>
      <c r="P593" s="412">
        <v>8.3333333333333329E-2</v>
      </c>
      <c r="Q593" s="411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1783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1784</v>
      </c>
      <c r="N597" s="200" t="s">
        <v>1785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1786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1787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1788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1788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40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40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1788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98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98"/>
      <c r="R602" s="178"/>
      <c r="S602" s="40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40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40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40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40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40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>
      <c r="A605" s="166" t="str">
        <f>D605&amp;B605</f>
        <v>EDSON (TP-719)46018</v>
      </c>
      <c r="B605" s="167">
        <v>46018</v>
      </c>
      <c r="C605" s="239"/>
      <c r="D605" s="392" t="s">
        <v>588</v>
      </c>
      <c r="E605" s="273" t="s">
        <v>1789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98">
        <v>600</v>
      </c>
      <c r="R605" s="178"/>
      <c r="S605" s="40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40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40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40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98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98"/>
      <c r="R607" s="178"/>
      <c r="S607" s="40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40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98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98"/>
      <c r="R608" s="178"/>
      <c r="S608" s="40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40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58" t="s">
        <v>670</v>
      </c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410">
        <v>56</v>
      </c>
      <c r="K609" s="410">
        <v>215</v>
      </c>
      <c r="L609" s="411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412">
        <v>0.375</v>
      </c>
      <c r="P609" s="412">
        <v>8.3333333333333329E-2</v>
      </c>
      <c r="Q609" s="411">
        <v>300</v>
      </c>
      <c r="R609" s="178"/>
      <c r="S609" s="40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40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40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40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98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98">
        <v>480</v>
      </c>
      <c r="R611" s="178"/>
      <c r="S611" s="40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40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98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98"/>
      <c r="R612" s="178"/>
      <c r="S612" s="40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40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410">
        <v>56</v>
      </c>
      <c r="K613" s="410">
        <v>215</v>
      </c>
      <c r="L613" s="411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412">
        <v>0.375</v>
      </c>
      <c r="P613" s="412">
        <v>0.16666666666666666</v>
      </c>
      <c r="Q613" s="411">
        <v>600</v>
      </c>
      <c r="R613" s="178"/>
      <c r="S613" s="40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40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98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98">
        <v>360</v>
      </c>
      <c r="R614" s="178"/>
      <c r="S614" s="40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40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1790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40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40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98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98"/>
      <c r="R616" s="178"/>
      <c r="S616" s="40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40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98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98">
        <v>2</v>
      </c>
      <c r="R617" s="178"/>
      <c r="S617" s="40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40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98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98">
        <v>100</v>
      </c>
      <c r="R618" s="178"/>
      <c r="S618" s="40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40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1791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40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40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98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98">
        <v>624</v>
      </c>
      <c r="R620" s="178"/>
      <c r="S620" s="40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40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98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98">
        <v>50</v>
      </c>
      <c r="R621" s="178"/>
      <c r="S621" s="40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40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40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40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1792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40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40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1793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40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40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40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40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40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40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40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40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66" t="str">
        <f>D628&amp;B628</f>
        <v>W61</v>
      </c>
      <c r="B628" s="167"/>
      <c r="C628" s="239"/>
      <c r="D628" s="212" t="s">
        <v>543</v>
      </c>
      <c r="E628" s="273">
        <v>594</v>
      </c>
      <c r="F628" s="161" t="s">
        <v>331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0.22916666666666666</v>
      </c>
      <c r="Q628" s="177">
        <v>1</v>
      </c>
      <c r="R628" s="178"/>
      <c r="S628" s="40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40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DESLOCAMENTO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-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66" t="str">
        <f>D629&amp;B629</f>
        <v/>
      </c>
      <c r="B629" s="167"/>
      <c r="C629" s="239"/>
      <c r="D629" s="212"/>
      <c r="E629" s="273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33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40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40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64" t="str">
        <f>IF(BS_CONTROLE[[#This Row],[Local - Partida]]=0, "-", BS_CONTROLE[[#This Row],[Local - Partida]])</f>
        <v>-</v>
      </c>
      <c r="AL629" s="264" t="str">
        <f>IF(BS_CONTROLE[[#This Row],[Local - Encerramento]]=0, "-", BS_CONTROLE[[#This Row],[Local - Encerramento]])</f>
        <v>-</v>
      </c>
      <c r="AM629" s="264" t="str">
        <f>IF(BS_CONTROLE[[#This Row],[Entre - Estações]]=0, "-", BS_CONTROLE[[#This Row],[Entre - Estações]])</f>
        <v>-</v>
      </c>
      <c r="AN629" s="264" t="str">
        <f>IF(BS_CONTROLE[[#This Row],[SB]]=0, "-", BS_CONTROLE[[#This Row],[SB]])</f>
        <v>-</v>
      </c>
      <c r="AO629" s="246" t="str">
        <f>IF(BS_CONTROLE[[#This Row],[SUB]]=0, "-", BS_CONTROLE[[#This Row],[SUB]])</f>
        <v>-</v>
      </c>
      <c r="AP629" s="247" t="str">
        <f>IF(BS_CONTROLE[[#This Row],[KM - Inicio]]=0, "-", BS_CONTROLE[[#This Row],[KM - Inicio]])</f>
        <v>-</v>
      </c>
      <c r="AQ629" s="247" t="str">
        <f>IF(BS_CONTROLE[[#This Row],[KM - Fim]]=0, "-", BS_CONTROLE[[#This Row],[KM - Fim]])</f>
        <v>-</v>
      </c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str">
        <f>IF(BS_CONTROLE[[#This Row],[Responsavel pelo boletim]]=0, "-", BS_CONTROLE[[#This Row],[Responsavel pelo boletim]])</f>
        <v>-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66" t="str">
        <f>D630&amp;B630</f>
        <v/>
      </c>
      <c r="B630" s="167"/>
      <c r="C630" s="239"/>
      <c r="D630" s="240"/>
      <c r="E630" s="273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33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40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40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64" t="str">
        <f>IF(BS_CONTROLE[[#This Row],[Local - Partida]]=0, "-", BS_CONTROLE[[#This Row],[Local - Partida]])</f>
        <v>-</v>
      </c>
      <c r="AL630" s="264" t="str">
        <f>IF(BS_CONTROLE[[#This Row],[Local - Encerramento]]=0, "-", BS_CONTROLE[[#This Row],[Local - Encerramento]])</f>
        <v>-</v>
      </c>
      <c r="AM630" s="264" t="str">
        <f>IF(BS_CONTROLE[[#This Row],[Entre - Estações]]=0, "-", BS_CONTROLE[[#This Row],[Entre - Estações]])</f>
        <v>-</v>
      </c>
      <c r="AN630" s="264" t="str">
        <f>IF(BS_CONTROLE[[#This Row],[SB]]=0, "-", BS_CONTROLE[[#This Row],[SB]])</f>
        <v>-</v>
      </c>
      <c r="AO630" s="246" t="str">
        <f>IF(BS_CONTROLE[[#This Row],[SUB]]=0, "-", BS_CONTROLE[[#This Row],[SUB]])</f>
        <v>-</v>
      </c>
      <c r="AP630" s="247" t="str">
        <f>IF(BS_CONTROLE[[#This Row],[KM - Inicio]]=0, "-", BS_CONTROLE[[#This Row],[KM - Inicio]])</f>
        <v>-</v>
      </c>
      <c r="AQ630" s="247" t="str">
        <f>IF(BS_CONTROLE[[#This Row],[KM - Fim]]=0, "-", BS_CONTROLE[[#This Row],[KM - Fim]])</f>
        <v>-</v>
      </c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str">
        <f>IF(BS_CONTROLE[[#This Row],[Responsavel pelo boletim]]=0, "-", BS_CONTROLE[[#This Row],[Responsavel pelo boletim]])</f>
        <v>-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66" t="str">
        <f>D631&amp;B631</f>
        <v/>
      </c>
      <c r="B631" s="167"/>
      <c r="C631" s="239"/>
      <c r="D631" s="240"/>
      <c r="E631" s="273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33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40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40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64" t="str">
        <f>IF(BS_CONTROLE[[#This Row],[Local - Partida]]=0, "-", BS_CONTROLE[[#This Row],[Local - Partida]])</f>
        <v>-</v>
      </c>
      <c r="AL631" s="264" t="str">
        <f>IF(BS_CONTROLE[[#This Row],[Local - Encerramento]]=0, "-", BS_CONTROLE[[#This Row],[Local - Encerramento]])</f>
        <v>-</v>
      </c>
      <c r="AM631" s="264" t="str">
        <f>IF(BS_CONTROLE[[#This Row],[Entre - Estações]]=0, "-", BS_CONTROLE[[#This Row],[Entre - Estações]])</f>
        <v>-</v>
      </c>
      <c r="AN631" s="264" t="str">
        <f>IF(BS_CONTROLE[[#This Row],[SB]]=0, "-", BS_CONTROLE[[#This Row],[SB]])</f>
        <v>-</v>
      </c>
      <c r="AO631" s="246" t="str">
        <f>IF(BS_CONTROLE[[#This Row],[SUB]]=0, "-", BS_CONTROLE[[#This Row],[SUB]])</f>
        <v>-</v>
      </c>
      <c r="AP631" s="247" t="str">
        <f>IF(BS_CONTROLE[[#This Row],[KM - Inicio]]=0, "-", BS_CONTROLE[[#This Row],[KM - Inicio]])</f>
        <v>-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str">
        <f>IF(BS_CONTROLE[[#This Row],[Responsavel pelo boletim]]=0, "-", BS_CONTROLE[[#This Row],[Responsavel pelo boletim]])</f>
        <v>-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66" t="str">
        <f>D632&amp;B632</f>
        <v/>
      </c>
      <c r="B632" s="167"/>
      <c r="C632" s="239"/>
      <c r="D632" s="240"/>
      <c r="E632" s="273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40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40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64" t="str">
        <f>IF(BS_CONTROLE[[#This Row],[Local - Partida]]=0, "-", BS_CONTROLE[[#This Row],[Local - Partida]])</f>
        <v>-</v>
      </c>
      <c r="AL632" s="264" t="str">
        <f>IF(BS_CONTROLE[[#This Row],[Local - Encerramento]]=0, "-", BS_CONTROLE[[#This Row],[Local - Encerramento]])</f>
        <v>-</v>
      </c>
      <c r="AM632" s="264" t="str">
        <f>IF(BS_CONTROLE[[#This Row],[Entre - Estações]]=0, "-", BS_CONTROLE[[#This Row],[Entre - Estações]])</f>
        <v>-</v>
      </c>
      <c r="AN632" s="264" t="str">
        <f>IF(BS_CONTROLE[[#This Row],[SB]]=0, "-", BS_CONTROLE[[#This Row],[SB]])</f>
        <v>-</v>
      </c>
      <c r="AO632" s="246" t="str">
        <f>IF(BS_CONTROLE[[#This Row],[SUB]]=0, "-", BS_CONTROLE[[#This Row],[SUB]])</f>
        <v>-</v>
      </c>
      <c r="AP632" s="247" t="str">
        <f>IF(BS_CONTROLE[[#This Row],[KM - Inicio]]=0, "-", BS_CONTROLE[[#This Row],[KM - Inicio]])</f>
        <v>-</v>
      </c>
      <c r="AQ632" s="247" t="str">
        <f>IF(BS_CONTROLE[[#This Row],[KM - Fim]]=0, "-", BS_CONTROLE[[#This Row],[KM - Fim]])</f>
        <v>-</v>
      </c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str">
        <f>IF(BS_CONTROLE[[#This Row],[Responsavel pelo boletim]]=0, "-", BS_CONTROLE[[#This Row],[Responsavel pelo boletim]])</f>
        <v>-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66" t="str">
        <f>D633&amp;B633</f>
        <v/>
      </c>
      <c r="B633" s="167"/>
      <c r="C633" s="239"/>
      <c r="D633" s="240"/>
      <c r="E633" s="273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33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40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40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-</v>
      </c>
      <c r="AN633" s="264" t="str">
        <f>IF(BS_CONTROLE[[#This Row],[SB]]=0, "-", BS_CONTROLE[[#This Row],[SB]])</f>
        <v>-</v>
      </c>
      <c r="AO633" s="246" t="str">
        <f>IF(BS_CONTROLE[[#This Row],[SUB]]=0, "-", BS_CONTROLE[[#This Row],[SUB]])</f>
        <v>-</v>
      </c>
      <c r="AP633" s="247" t="str">
        <f>IF(BS_CONTROLE[[#This Row],[KM - Inicio]]=0, "-", BS_CONTROLE[[#This Row],[KM - Inicio]])</f>
        <v>-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str">
        <f>IF(BS_CONTROLE[[#This Row],[Responsavel pelo boletim]]=0, "-", BS_CONTROLE[[#This Row],[Responsavel pelo boletim]])</f>
        <v>-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40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40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40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40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40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40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40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40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40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40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40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40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40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40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40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40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40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40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40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40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40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40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40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40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40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40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40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40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40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40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40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40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40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40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40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40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40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40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40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40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40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40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40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40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40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40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40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40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40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40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40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40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40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40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40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40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40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40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40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40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40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40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40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40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40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40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40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40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40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40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40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40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40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40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40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40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40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40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40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40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40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40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40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40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40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40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40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40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40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40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40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40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40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40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40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40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40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40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40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40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40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40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40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40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40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40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40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40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40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40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40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40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40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40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40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40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40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40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40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40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40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40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40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40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40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40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40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40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40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40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40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40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40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40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40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40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40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40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40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40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40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40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40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40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40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40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40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40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40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40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40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40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40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40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40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40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40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40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40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40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40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40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40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40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40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40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40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40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40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40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40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40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40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40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40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40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40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40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40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40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40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40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40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40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40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40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40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40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40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40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40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40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40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40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40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40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40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40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40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40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40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40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40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40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40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40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40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40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40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40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40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40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40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40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40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40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40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40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40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40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40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40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40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40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40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40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40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40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40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40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40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40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40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40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40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40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40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40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40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40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40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40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40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40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40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40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40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40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40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40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40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40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40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40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40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40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40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40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40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40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40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40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40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40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40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40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40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40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40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40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40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40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40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40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40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40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40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40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40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40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40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40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40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40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40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40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40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40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40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40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40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40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40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40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40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40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40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40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40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40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40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40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40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40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40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40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40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40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40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40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40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40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40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40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40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40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40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40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40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40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40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40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40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40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40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40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40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40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40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40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40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40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400"/>
      <c r="C800" s="401"/>
      <c r="D800" s="393"/>
      <c r="E800" s="402"/>
      <c r="F800" s="394"/>
      <c r="G800" s="395"/>
      <c r="H800" s="396"/>
      <c r="I800" s="396"/>
      <c r="J800" s="397"/>
      <c r="K800" s="397"/>
      <c r="L800" s="399"/>
      <c r="M800" s="222"/>
      <c r="N800" s="403"/>
      <c r="O800" s="396"/>
      <c r="P800" s="396"/>
      <c r="Q800" s="399"/>
      <c r="R800" s="401"/>
      <c r="S800" s="401"/>
      <c r="T800" s="401"/>
      <c r="U800" s="404"/>
      <c r="V800" s="405"/>
      <c r="W800" s="406"/>
      <c r="X800" s="401"/>
      <c r="Y800" s="401"/>
      <c r="Z800" s="401"/>
      <c r="AA800" s="407"/>
      <c r="AB800" s="401"/>
      <c r="AC800" s="401"/>
      <c r="AD800" s="401"/>
      <c r="AE800" s="407"/>
      <c r="AF800" s="407"/>
      <c r="AG800" s="407"/>
      <c r="AH800" s="401"/>
      <c r="AI800" s="401"/>
      <c r="AJ800" s="401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AR800" s="408"/>
      <c r="AS800" s="408"/>
      <c r="AT800" s="408"/>
      <c r="AU800" s="408"/>
      <c r="AV800" s="408"/>
      <c r="AW800" s="408"/>
      <c r="AX800" s="401"/>
      <c r="AY800" s="401"/>
      <c r="AZ800" s="401"/>
      <c r="BA800" s="401"/>
      <c r="BB800" s="401"/>
      <c r="BC800" s="401"/>
      <c r="BD800" s="401"/>
      <c r="BE800" s="401"/>
      <c r="BF800" s="401"/>
      <c r="BG800" s="401"/>
      <c r="BH800" s="401"/>
      <c r="BI800" s="401"/>
      <c r="BJ800" s="406"/>
      <c r="BK800" s="401"/>
      <c r="BL800" s="401"/>
      <c r="BM800" s="401"/>
      <c r="BN800" s="401"/>
      <c r="BO800" s="401"/>
      <c r="BP800" s="401"/>
      <c r="BQ800" s="401" t="str">
        <f>IF(AND(BR800&lt;1,BS800&lt;1),"Produção e Intervalo",IF(BR800&lt;1,"Intervalo",IF(BS800&lt;1,"Produção","Aderente")))</f>
        <v>Aderente</v>
      </c>
      <c r="BR800" s="401" t="str">
        <f>IF(OR(B800="",F800=""),"*",AY800/P800)</f>
        <v>*</v>
      </c>
      <c r="BS800" s="401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7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4" operator="equal">
      <formula>"OPORTUNIDADE"</formula>
    </cfRule>
  </conditionalFormatting>
  <conditionalFormatting sqref="AZ6:AZ523">
    <cfRule type="expression" dxfId="258" priority="18659">
      <formula>$BU6=1</formula>
    </cfRule>
  </conditionalFormatting>
  <conditionalFormatting sqref="BQ6:BQ799">
    <cfRule type="cellIs" dxfId="257" priority="18670" operator="equal">
      <formula>"Produção e Intervalo"</formula>
    </cfRule>
    <cfRule type="cellIs" dxfId="256" priority="18671" operator="equal">
      <formula>"Aderente"</formula>
    </cfRule>
    <cfRule type="cellIs" dxfId="255" priority="18672" operator="equal">
      <formula>"Intervalo"</formula>
    </cfRule>
    <cfRule type="cellIs" dxfId="254" priority="18673" operator="equal">
      <formula>"Produção"</formula>
    </cfRule>
    <cfRule type="cellIs" dxfId="253" priority="18674" operator="equal">
      <formula>"ERRO"</formula>
    </cfRule>
  </conditionalFormatting>
  <conditionalFormatting sqref="BR6:BS800">
    <cfRule type="cellIs" dxfId="252" priority="18652" operator="equal">
      <formula>"*"</formula>
    </cfRule>
    <cfRule type="cellIs" dxfId="251" priority="18653" operator="greaterThanOrEqual">
      <formula>1</formula>
    </cfRule>
    <cfRule type="cellIs" dxfId="250" priority="1865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0" operator="equal">
      <formula>"NÃO"</formula>
    </cfRule>
    <cfRule type="cellIs" dxfId="248" priority="18601" operator="equal">
      <formula>"SIM"</formula>
    </cfRule>
  </conditionalFormatting>
  <conditionalFormatting sqref="X478 X480 X483 X488:X489 X499 X506 X511:X512 X517 X520:X521">
    <cfRule type="cellIs" dxfId="247" priority="18599" operator="equal">
      <formula>"OPORTUNIDADE"</formula>
    </cfRule>
  </conditionalFormatting>
  <conditionalFormatting sqref="Z476:Z480 Z487:Z489 Z483:Z484 Z492 Z496:Z499 Z517 Z519:Z523 Z501:Z515">
    <cfRule type="cellIs" dxfId="246" priority="18597" operator="equal">
      <formula>"NÃO"</formula>
    </cfRule>
    <cfRule type="cellIs" dxfId="245" priority="18598" operator="equal">
      <formula>"SIM"</formula>
    </cfRule>
  </conditionalFormatting>
  <conditionalFormatting sqref="Z476:Z480 Z487:Z489 Z483:Z484 Z492 Z496:Z499 Z517 Z519:Z523 Z501:Z515">
    <cfRule type="cellIs" dxfId="244" priority="18596" operator="equal">
      <formula>"OPORTUNIDADE"</formula>
    </cfRule>
  </conditionalFormatting>
  <conditionalFormatting sqref="Y1048575:Y1048576">
    <cfRule type="cellIs" dxfId="243" priority="18481" operator="equal">
      <formula>"OPORTUNIDADE"</formula>
    </cfRule>
  </conditionalFormatting>
  <conditionalFormatting sqref="Y1048575:Y1048576">
    <cfRule type="cellIs" dxfId="242" priority="18479" operator="equal">
      <formula>"NÃO"</formula>
    </cfRule>
    <cfRule type="cellIs" dxfId="241" priority="18480" operator="equal">
      <formula>"SIM"</formula>
    </cfRule>
  </conditionalFormatting>
  <conditionalFormatting sqref="Z524:Z549">
    <cfRule type="cellIs" dxfId="240" priority="18216" operator="equal">
      <formula>"OPORTUNIDADE"</formula>
    </cfRule>
  </conditionalFormatting>
  <conditionalFormatting sqref="Z524:Z549">
    <cfRule type="cellIs" dxfId="239" priority="18214" operator="equal">
      <formula>"NÃO"</formula>
    </cfRule>
    <cfRule type="cellIs" dxfId="238" priority="18215" operator="equal">
      <formula>"SIM"</formula>
    </cfRule>
  </conditionalFormatting>
  <conditionalFormatting sqref="Z550">
    <cfRule type="cellIs" dxfId="237" priority="18199" operator="equal">
      <formula>"NÃO"</formula>
    </cfRule>
    <cfRule type="cellIs" dxfId="236" priority="18200" operator="equal">
      <formula>"SIM"</formula>
    </cfRule>
  </conditionalFormatting>
  <conditionalFormatting sqref="Z550">
    <cfRule type="cellIs" dxfId="235" priority="18198" operator="equal">
      <formula>"OPORTUNIDADE"</formula>
    </cfRule>
  </conditionalFormatting>
  <conditionalFormatting sqref="BI550">
    <cfRule type="iconSet" priority="1820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18">
      <formula>$BU493=1</formula>
    </cfRule>
  </conditionalFormatting>
  <conditionalFormatting sqref="AZ526:AZ550">
    <cfRule type="expression" dxfId="233" priority="18978">
      <formula>$BU498=1</formula>
    </cfRule>
  </conditionalFormatting>
  <conditionalFormatting sqref="BI524:BI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81">
      <iconSet showValue="0">
        <cfvo type="percent" val="0"/>
        <cfvo type="num" val="1"/>
        <cfvo type="num" val="1" gte="0"/>
      </iconSet>
    </cfRule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8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1" operator="equal">
      <formula>"OPORTUNIDADE"</formula>
    </cfRule>
  </conditionalFormatting>
  <conditionalFormatting sqref="Y158">
    <cfRule type="cellIs" dxfId="231" priority="249" operator="equal">
      <formula>"NÃO"</formula>
    </cfRule>
    <cfRule type="cellIs" dxfId="230" priority="250" operator="equal">
      <formula>"SIM"</formula>
    </cfRule>
  </conditionalFormatting>
  <conditionalFormatting sqref="BI6:BI523">
    <cfRule type="iconSet" priority="1904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1">
      <iconSet showValue="0">
        <cfvo type="percent" val="0"/>
        <cfvo type="num" val="1"/>
        <cfvo type="num" val="1" gte="0"/>
      </iconSet>
    </cfRule>
    <cfRule type="iconSet" priority="190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25" operator="equal">
      <formula>"OPORTUNIDADE"</formula>
    </cfRule>
  </conditionalFormatting>
  <conditionalFormatting sqref="Y560">
    <cfRule type="cellIs" dxfId="228" priority="123" operator="equal">
      <formula>"NÃO"</formula>
    </cfRule>
    <cfRule type="cellIs" dxfId="227" priority="124" operator="equal">
      <formula>"SIM"</formula>
    </cfRule>
  </conditionalFormatting>
  <conditionalFormatting sqref="Y561:Y564">
    <cfRule type="cellIs" dxfId="226" priority="119" operator="equal">
      <formula>"OPORTUNIDADE"</formula>
    </cfRule>
  </conditionalFormatting>
  <conditionalFormatting sqref="Y561:Y564">
    <cfRule type="cellIs" dxfId="225" priority="117" operator="equal">
      <formula>"NÃO"</formula>
    </cfRule>
    <cfRule type="cellIs" dxfId="224" priority="118" operator="equal">
      <formula>"SIM"</formula>
    </cfRule>
  </conditionalFormatting>
  <conditionalFormatting sqref="Y567:Y569">
    <cfRule type="cellIs" dxfId="223" priority="116" operator="equal">
      <formula>"OPORTUNIDADE"</formula>
    </cfRule>
  </conditionalFormatting>
  <conditionalFormatting sqref="Y567:Y569">
    <cfRule type="cellIs" dxfId="222" priority="114" operator="equal">
      <formula>"NÃO"</formula>
    </cfRule>
    <cfRule type="cellIs" dxfId="221" priority="115" operator="equal">
      <formula>"SIM"</formula>
    </cfRule>
  </conditionalFormatting>
  <conditionalFormatting sqref="Y567:Y569">
    <cfRule type="cellIs" dxfId="220" priority="113" operator="equal">
      <formula>"OPORTUNIDADE"</formula>
    </cfRule>
  </conditionalFormatting>
  <conditionalFormatting sqref="Y567:Y569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BK56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05" operator="equal">
      <formula>"OPORTUNIDADE"</formula>
    </cfRule>
  </conditionalFormatting>
  <conditionalFormatting sqref="Y572">
    <cfRule type="cellIs" dxfId="216" priority="103" operator="equal">
      <formula>"NÃO"</formula>
    </cfRule>
    <cfRule type="cellIs" dxfId="215" priority="104" operator="equal">
      <formula>"SIM"</formula>
    </cfRule>
  </conditionalFormatting>
  <conditionalFormatting sqref="Y572">
    <cfRule type="cellIs" dxfId="214" priority="102" operator="equal">
      <formula>"OPORTUNIDADE"</formula>
    </cfRule>
  </conditionalFormatting>
  <conditionalFormatting sqref="Y572">
    <cfRule type="cellIs" dxfId="213" priority="100" operator="equal">
      <formula>"NÃO"</formula>
    </cfRule>
    <cfRule type="cellIs" dxfId="212" priority="101" operator="equal">
      <formula>"SIM"</formula>
    </cfRule>
  </conditionalFormatting>
  <conditionalFormatting sqref="Y573">
    <cfRule type="cellIs" dxfId="211" priority="99" operator="equal">
      <formula>"OPORTUNIDADE"</formula>
    </cfRule>
  </conditionalFormatting>
  <conditionalFormatting sqref="Y573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3">
    <cfRule type="cellIs" dxfId="208" priority="96" operator="equal">
      <formula>"OPORTUNIDADE"</formula>
    </cfRule>
  </conditionalFormatting>
  <conditionalFormatting sqref="Y573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4">
    <cfRule type="cellIs" dxfId="205" priority="93" operator="equal">
      <formula>"OPORTUNIDADE"</formula>
    </cfRule>
  </conditionalFormatting>
  <conditionalFormatting sqref="Y574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4">
    <cfRule type="cellIs" dxfId="202" priority="90" operator="equal">
      <formula>"OPORTUNIDADE"</formula>
    </cfRule>
  </conditionalFormatting>
  <conditionalFormatting sqref="Y574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5">
    <cfRule type="cellIs" dxfId="199" priority="87" operator="equal">
      <formula>"OPORTUNIDADE"</formula>
    </cfRule>
  </conditionalFormatting>
  <conditionalFormatting sqref="Y575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5">
    <cfRule type="cellIs" dxfId="196" priority="84" operator="equal">
      <formula>"OPORTUNIDADE"</formula>
    </cfRule>
  </conditionalFormatting>
  <conditionalFormatting sqref="Y575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7">
    <cfRule type="cellIs" dxfId="193" priority="81" operator="equal">
      <formula>"OPORTUNIDADE"</formula>
    </cfRule>
  </conditionalFormatting>
  <conditionalFormatting sqref="Y577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7">
    <cfRule type="cellIs" dxfId="190" priority="78" operator="equal">
      <formula>"OPORTUNIDADE"</formula>
    </cfRule>
  </conditionalFormatting>
  <conditionalFormatting sqref="Y577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9">
    <cfRule type="cellIs" dxfId="187" priority="75" operator="equal">
      <formula>"OPORTUNIDADE"</formula>
    </cfRule>
  </conditionalFormatting>
  <conditionalFormatting sqref="Y579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9">
    <cfRule type="cellIs" dxfId="184" priority="72" operator="equal">
      <formula>"OPORTUNIDADE"</formula>
    </cfRule>
  </conditionalFormatting>
  <conditionalFormatting sqref="Y579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80">
    <cfRule type="cellIs" dxfId="181" priority="69" operator="equal">
      <formula>"OPORTUNIDADE"</formula>
    </cfRule>
  </conditionalFormatting>
  <conditionalFormatting sqref="Y580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80">
    <cfRule type="cellIs" dxfId="178" priority="66" operator="equal">
      <formula>"OPORTUNIDADE"</formula>
    </cfRule>
  </conditionalFormatting>
  <conditionalFormatting sqref="Y580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1">
    <cfRule type="cellIs" dxfId="175" priority="63" operator="equal">
      <formula>"OPORTUNIDADE"</formula>
    </cfRule>
  </conditionalFormatting>
  <conditionalFormatting sqref="Y581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1">
    <cfRule type="cellIs" dxfId="172" priority="60" operator="equal">
      <formula>"OPORTUNIDADE"</formula>
    </cfRule>
  </conditionalFormatting>
  <conditionalFormatting sqref="Y581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2">
    <cfRule type="cellIs" dxfId="169" priority="57" operator="equal">
      <formula>"OPORTUNIDADE"</formula>
    </cfRule>
  </conditionalFormatting>
  <conditionalFormatting sqref="Y582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2">
    <cfRule type="cellIs" dxfId="166" priority="54" operator="equal">
      <formula>"OPORTUNIDADE"</formula>
    </cfRule>
  </conditionalFormatting>
  <conditionalFormatting sqref="Y582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4">
    <cfRule type="cellIs" dxfId="163" priority="51" operator="equal">
      <formula>"OPORTUNIDADE"</formula>
    </cfRule>
  </conditionalFormatting>
  <conditionalFormatting sqref="Y584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4">
    <cfRule type="cellIs" dxfId="160" priority="48" operator="equal">
      <formula>"OPORTUNIDADE"</formula>
    </cfRule>
  </conditionalFormatting>
  <conditionalFormatting sqref="Y584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5">
    <cfRule type="cellIs" dxfId="157" priority="45" operator="equal">
      <formula>"OPORTUNIDADE"</formula>
    </cfRule>
  </conditionalFormatting>
  <conditionalFormatting sqref="Y585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5">
    <cfRule type="cellIs" dxfId="154" priority="42" operator="equal">
      <formula>"OPORTUNIDADE"</formula>
    </cfRule>
  </conditionalFormatting>
  <conditionalFormatting sqref="Y585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6">
    <cfRule type="cellIs" dxfId="151" priority="39" operator="equal">
      <formula>"OPORTUNIDADE"</formula>
    </cfRule>
  </conditionalFormatting>
  <conditionalFormatting sqref="Y586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6">
    <cfRule type="cellIs" dxfId="148" priority="36" operator="equal">
      <formula>"OPORTUNIDADE"</formula>
    </cfRule>
  </conditionalFormatting>
  <conditionalFormatting sqref="Y586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7">
    <cfRule type="cellIs" dxfId="145" priority="33" operator="equal">
      <formula>"OPORTUNIDADE"</formula>
    </cfRule>
  </conditionalFormatting>
  <conditionalFormatting sqref="Y587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7">
    <cfRule type="cellIs" dxfId="142" priority="30" operator="equal">
      <formula>"OPORTUNIDADE"</formula>
    </cfRule>
  </conditionalFormatting>
  <conditionalFormatting sqref="Y587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8">
    <cfRule type="cellIs" dxfId="139" priority="27" operator="equal">
      <formula>"OPORTUNIDADE"</formula>
    </cfRule>
  </conditionalFormatting>
  <conditionalFormatting sqref="Y588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8">
    <cfRule type="cellIs" dxfId="136" priority="24" operator="equal">
      <formula>"OPORTUNIDADE"</formula>
    </cfRule>
  </conditionalFormatting>
  <conditionalFormatting sqref="Y588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9">
    <cfRule type="cellIs" dxfId="133" priority="21" operator="equal">
      <formula>"OPORTUNIDADE"</formula>
    </cfRule>
  </conditionalFormatting>
  <conditionalFormatting sqref="Y589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9">
    <cfRule type="cellIs" dxfId="130" priority="18" operator="equal">
      <formula>"OPORTUNIDADE"</formula>
    </cfRule>
  </conditionalFormatting>
  <conditionalFormatting sqref="Y589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BR602:BS799">
    <cfRule type="cellIs" dxfId="127" priority="10" operator="equal">
      <formula>"*"</formula>
    </cfRule>
    <cfRule type="cellIs" dxfId="126" priority="11" operator="greaterThanOrEqual">
      <formula>1</formula>
    </cfRule>
    <cfRule type="cellIs" dxfId="125" priority="12" operator="lessThan">
      <formula>1</formula>
    </cfRule>
  </conditionalFormatting>
  <conditionalFormatting sqref="BO6:BO208 BO528:BO537 BO210:BO526 BO589:BO799 BO539:BO587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102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7" operator="equal">
      <formula>"*"</formula>
    </cfRule>
    <cfRule type="cellIs" dxfId="123" priority="8" operator="greaterThanOrEqual">
      <formula>1</formula>
    </cfRule>
    <cfRule type="cellIs" dxfId="122" priority="9" operator="lessThan">
      <formula>1</formula>
    </cfRule>
  </conditionalFormatting>
  <conditionalFormatting sqref="Y592:Y611">
    <cfRule type="cellIs" dxfId="121" priority="6" operator="equal">
      <formula>"OPORTUNIDADE"</formula>
    </cfRule>
  </conditionalFormatting>
  <conditionalFormatting sqref="Y592:Y611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592:Y611">
    <cfRule type="cellIs" dxfId="118" priority="3" operator="equal">
      <formula>"OPORTUNIDADE"</formula>
    </cfRule>
  </conditionalFormatting>
  <conditionalFormatting sqref="Y592:Y611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75" t="s">
        <v>1794</v>
      </c>
      <c r="D1" s="375"/>
      <c r="E1" s="375"/>
      <c r="F1" s="375"/>
      <c r="G1" s="375"/>
      <c r="H1" s="375"/>
    </row>
    <row r="2" spans="3:8">
      <c r="C2" s="375"/>
      <c r="D2" s="375"/>
      <c r="E2" s="375"/>
      <c r="F2" s="375"/>
      <c r="G2" s="375"/>
      <c r="H2" s="375"/>
    </row>
    <row r="3" spans="3:8" ht="34.5" customHeight="1">
      <c r="C3" s="305" t="s">
        <v>409</v>
      </c>
      <c r="D3" s="305" t="s">
        <v>1795</v>
      </c>
      <c r="E3" s="305" t="s">
        <v>1796</v>
      </c>
      <c r="F3" s="305" t="s">
        <v>1797</v>
      </c>
      <c r="G3" s="310" t="s">
        <v>1798</v>
      </c>
      <c r="H3" s="305" t="s">
        <v>1799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1800</v>
      </c>
      <c r="E5" s="307">
        <v>46013</v>
      </c>
      <c r="F5" s="306">
        <v>7000</v>
      </c>
      <c r="G5" s="311" t="s">
        <v>1801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1802</v>
      </c>
      <c r="G6" s="311" t="s">
        <v>1801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1803</v>
      </c>
      <c r="G7" s="312" t="s">
        <v>1804</v>
      </c>
      <c r="H7" s="308" t="s">
        <v>1805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1806</v>
      </c>
      <c r="H8" s="306" t="s">
        <v>1807</v>
      </c>
    </row>
    <row r="9" spans="3:8">
      <c r="C9" s="306" t="s">
        <v>463</v>
      </c>
      <c r="D9" s="306" t="s">
        <v>1808</v>
      </c>
      <c r="E9" s="307">
        <v>45993</v>
      </c>
      <c r="F9" s="306">
        <v>12000</v>
      </c>
      <c r="G9" s="311" t="s">
        <v>1809</v>
      </c>
      <c r="H9" s="306"/>
    </row>
    <row r="10" spans="3:8" ht="29.25">
      <c r="C10" s="306" t="s">
        <v>463</v>
      </c>
      <c r="D10" s="306" t="s">
        <v>1810</v>
      </c>
      <c r="E10" s="307">
        <v>45993</v>
      </c>
      <c r="F10" s="306">
        <v>9000</v>
      </c>
      <c r="G10" s="311" t="s">
        <v>1811</v>
      </c>
      <c r="H10" s="306"/>
    </row>
    <row r="11" spans="3:8" ht="29.25">
      <c r="C11" s="306" t="s">
        <v>463</v>
      </c>
      <c r="D11" s="306" t="s">
        <v>1812</v>
      </c>
      <c r="E11" s="307">
        <v>45993</v>
      </c>
      <c r="F11" s="306">
        <v>10000</v>
      </c>
      <c r="G11" s="311" t="s">
        <v>1811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1813</v>
      </c>
      <c r="G12" s="311" t="s">
        <v>1814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76" t="s">
        <v>1815</v>
      </c>
      <c r="C2" s="376"/>
      <c r="D2" s="376"/>
      <c r="E2" s="376"/>
      <c r="F2" s="376"/>
      <c r="G2" s="376"/>
    </row>
    <row r="3" spans="2:8" ht="20.25" customHeight="1">
      <c r="B3" s="377"/>
      <c r="C3" s="377"/>
      <c r="D3" s="377"/>
      <c r="E3" s="377"/>
      <c r="F3" s="377"/>
      <c r="G3" s="377"/>
    </row>
    <row r="4" spans="2:8">
      <c r="B4" s="310" t="s">
        <v>1816</v>
      </c>
      <c r="C4" s="310" t="s">
        <v>1817</v>
      </c>
      <c r="D4" s="310" t="s">
        <v>1818</v>
      </c>
      <c r="E4" s="310" t="s">
        <v>1819</v>
      </c>
      <c r="F4" s="310" t="s">
        <v>8</v>
      </c>
      <c r="G4" s="310" t="s">
        <v>1820</v>
      </c>
    </row>
    <row r="5" spans="2:8">
      <c r="B5" s="313" t="s">
        <v>1153</v>
      </c>
      <c r="C5" s="313">
        <v>314978</v>
      </c>
      <c r="D5" s="313" t="s">
        <v>1821</v>
      </c>
      <c r="E5" s="313" t="s">
        <v>541</v>
      </c>
      <c r="F5" s="313" t="s">
        <v>101</v>
      </c>
      <c r="G5" s="314">
        <v>46143</v>
      </c>
    </row>
    <row r="6" spans="2:8">
      <c r="B6" s="313" t="s">
        <v>1822</v>
      </c>
      <c r="C6" s="313">
        <v>256790</v>
      </c>
      <c r="D6" s="313" t="s">
        <v>1823</v>
      </c>
      <c r="E6" s="313" t="s">
        <v>541</v>
      </c>
      <c r="F6" s="313" t="s">
        <v>1824</v>
      </c>
      <c r="G6" s="314">
        <v>45992</v>
      </c>
    </row>
    <row r="7" spans="2:8">
      <c r="B7" s="313" t="s">
        <v>1825</v>
      </c>
      <c r="C7" s="313">
        <v>265193</v>
      </c>
      <c r="D7" s="313" t="s">
        <v>1826</v>
      </c>
      <c r="E7" s="313" t="s">
        <v>542</v>
      </c>
      <c r="F7" s="313" t="s">
        <v>1500</v>
      </c>
      <c r="G7" s="313" t="s">
        <v>1827</v>
      </c>
    </row>
    <row r="8" spans="2:8">
      <c r="B8" s="313" t="s">
        <v>1828</v>
      </c>
      <c r="C8" s="313">
        <v>293716</v>
      </c>
      <c r="D8" s="313" t="s">
        <v>1829</v>
      </c>
      <c r="E8" s="313" t="s">
        <v>542</v>
      </c>
      <c r="F8" s="313" t="s">
        <v>1500</v>
      </c>
      <c r="G8" s="314">
        <v>46204</v>
      </c>
    </row>
    <row r="9" spans="2:8">
      <c r="B9" s="313" t="s">
        <v>1830</v>
      </c>
      <c r="C9" s="313">
        <v>257258</v>
      </c>
      <c r="D9" s="313" t="s">
        <v>1831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1832</v>
      </c>
      <c r="C10" s="313">
        <v>371147</v>
      </c>
      <c r="D10" s="313" t="s">
        <v>1833</v>
      </c>
      <c r="E10" s="313" t="s">
        <v>543</v>
      </c>
      <c r="F10" s="313" t="s">
        <v>144</v>
      </c>
      <c r="G10" s="313" t="s">
        <v>1827</v>
      </c>
    </row>
    <row r="11" spans="2:8">
      <c r="B11" s="313" t="s">
        <v>1834</v>
      </c>
      <c r="C11" s="313">
        <v>259230</v>
      </c>
      <c r="D11" s="313" t="s">
        <v>1835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1836</v>
      </c>
      <c r="C12" s="313">
        <v>370705</v>
      </c>
      <c r="D12" s="313"/>
      <c r="E12" s="313" t="s">
        <v>543</v>
      </c>
      <c r="F12" s="313" t="s">
        <v>144</v>
      </c>
      <c r="G12" s="313" t="s">
        <v>1827</v>
      </c>
    </row>
    <row r="13" spans="2:8">
      <c r="B13" s="313" t="s">
        <v>1837</v>
      </c>
      <c r="C13" s="313">
        <v>258542</v>
      </c>
      <c r="D13" s="313" t="s">
        <v>1838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1839</v>
      </c>
      <c r="C14" s="313">
        <v>257050</v>
      </c>
      <c r="D14" s="313" t="s">
        <v>1840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78" t="s">
        <v>1841</v>
      </c>
      <c r="D5" s="379"/>
      <c r="E5" s="379"/>
      <c r="F5" s="379"/>
      <c r="G5" s="379"/>
      <c r="H5" s="379"/>
      <c r="I5" s="379"/>
      <c r="J5" s="380"/>
      <c r="K5" s="381" t="s">
        <v>1842</v>
      </c>
      <c r="L5" s="382"/>
      <c r="M5" s="382"/>
      <c r="N5" s="382"/>
      <c r="O5" s="383" t="s">
        <v>1843</v>
      </c>
      <c r="P5" s="384"/>
      <c r="Q5" s="385"/>
    </row>
    <row r="6" spans="1:17" s="94" customFormat="1" ht="15.75" customHeight="1">
      <c r="A6" s="88" t="s">
        <v>1844</v>
      </c>
      <c r="B6" s="95" t="s">
        <v>1845</v>
      </c>
      <c r="C6" s="96" t="s">
        <v>874</v>
      </c>
      <c r="D6" s="97" t="s">
        <v>875</v>
      </c>
      <c r="E6" s="96" t="s">
        <v>1846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1847</v>
      </c>
      <c r="M6" s="139" t="s">
        <v>335</v>
      </c>
      <c r="N6" s="140" t="s">
        <v>869</v>
      </c>
      <c r="O6" s="233" t="s">
        <v>912</v>
      </c>
      <c r="P6" s="157"/>
      <c r="Q6" s="189" t="s">
        <v>1848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W61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0.22916666666666666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-</v>
      </c>
      <c r="D612" s="100" t="str">
        <f>IF(SP_SUL!T629="","*",SP_SUL!T629)</f>
        <v>-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-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-</v>
      </c>
      <c r="L612" s="141" t="str">
        <f>IF(SP_SUL!AM629="","*",SP_SUL!AM629)</f>
        <v>-</v>
      </c>
      <c r="M612" s="141" t="str">
        <f>IF(SP_SUL!AP629="","*",SP_SUL!AP629)</f>
        <v>-</v>
      </c>
      <c r="N612" s="141" t="str">
        <f>IF(SP_SUL!AM629="","*",SP_SUL!AM629)</f>
        <v>-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-</v>
      </c>
      <c r="D613" s="100" t="str">
        <f>IF(SP_SUL!T630="","*",SP_SUL!T630)</f>
        <v>-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-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-</v>
      </c>
      <c r="L613" s="141" t="str">
        <f>IF(SP_SUL!AM630="","*",SP_SUL!AM630)</f>
        <v>-</v>
      </c>
      <c r="M613" s="141" t="str">
        <f>IF(SP_SUL!AP630="","*",SP_SUL!AP630)</f>
        <v>-</v>
      </c>
      <c r="N613" s="141" t="str">
        <f>IF(SP_SUL!AM630="","*",SP_SUL!AM630)</f>
        <v>-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-</v>
      </c>
      <c r="D614" s="100" t="str">
        <f>IF(SP_SUL!T631="","*",SP_SUL!T631)</f>
        <v>-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-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-</v>
      </c>
      <c r="L614" s="141" t="str">
        <f>IF(SP_SUL!AM631="","*",SP_SUL!AM631)</f>
        <v>-</v>
      </c>
      <c r="M614" s="141" t="str">
        <f>IF(SP_SUL!AP631="","*",SP_SUL!AP631)</f>
        <v>-</v>
      </c>
      <c r="N614" s="141" t="str">
        <f>IF(SP_SUL!AM631="","*",SP_SUL!AM631)</f>
        <v>-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-</v>
      </c>
      <c r="D615" s="100" t="str">
        <f>IF(SP_SUL!T632="","*",SP_SUL!T632)</f>
        <v>-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-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-</v>
      </c>
      <c r="L615" s="141" t="str">
        <f>IF(SP_SUL!AM632="","*",SP_SUL!AM632)</f>
        <v>-</v>
      </c>
      <c r="M615" s="141" t="str">
        <f>IF(SP_SUL!AP632="","*",SP_SUL!AP632)</f>
        <v>-</v>
      </c>
      <c r="N615" s="141" t="str">
        <f>IF(SP_SUL!AM632="","*",SP_SUL!AM632)</f>
        <v>-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-</v>
      </c>
      <c r="D616" s="100" t="str">
        <f>IF(SP_SUL!T633="","*",SP_SUL!T633)</f>
        <v>-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-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-</v>
      </c>
      <c r="L616" s="141" t="str">
        <f>IF(SP_SUL!AM633="","*",SP_SUL!AM633)</f>
        <v>-</v>
      </c>
      <c r="M616" s="141" t="str">
        <f>IF(SP_SUL!AP633="","*",SP_SUL!AP633)</f>
        <v>-</v>
      </c>
      <c r="N616" s="141" t="str">
        <f>IF(SP_SUL!AM633="","*",SP_SUL!AM633)</f>
        <v>-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1848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16"/>
      <c r="M1" s="124"/>
      <c r="N1" s="255"/>
      <c r="O1" s="255"/>
      <c r="P1" s="169"/>
      <c r="Q1" s="389" t="s">
        <v>922</v>
      </c>
      <c r="R1" s="390"/>
      <c r="U1" s="102"/>
      <c r="V1" s="391" t="s">
        <v>1849</v>
      </c>
      <c r="W1" s="391"/>
      <c r="X1" s="391"/>
      <c r="Y1" s="104"/>
    </row>
    <row r="2" spans="1:25" s="101" customFormat="1" ht="11.25" customHeight="1">
      <c r="A2" s="105" t="s">
        <v>1850</v>
      </c>
      <c r="B2" s="105" t="s">
        <v>1845</v>
      </c>
      <c r="C2" s="105" t="s">
        <v>313</v>
      </c>
      <c r="D2" s="106" t="s">
        <v>874</v>
      </c>
      <c r="E2" s="106" t="s">
        <v>875</v>
      </c>
      <c r="F2" s="106" t="s">
        <v>1844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1851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>
        <f ca="1">_xlfn.XLOOKUP(G602&amp;$X$2,BS_CONTROLE[CHAVE],BS_CONTROLE[Quantidade_11],"-")</f>
        <v>0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650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650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60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1852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1853</v>
      </c>
      <c r="C2" s="96" t="s">
        <v>859</v>
      </c>
      <c r="D2" s="96" t="s">
        <v>861</v>
      </c>
      <c r="E2" s="96" t="s">
        <v>1854</v>
      </c>
      <c r="F2" s="96" t="s">
        <v>1855</v>
      </c>
      <c r="G2" s="96" t="s">
        <v>1856</v>
      </c>
      <c r="H2" s="96" t="s">
        <v>1857</v>
      </c>
      <c r="I2" s="96" t="s">
        <v>1858</v>
      </c>
      <c r="J2" s="96" t="s">
        <v>1859</v>
      </c>
      <c r="K2" s="131" t="s">
        <v>1860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 t="str">
        <f>IF(SP_SUL!B628="","*",SP_SUL!B628)</f>
        <v>*</v>
      </c>
      <c r="D626" s="121" t="str">
        <f>IF(SP_SUL!D628="","*",SP_SUL!D628)</f>
        <v>W61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 t="str">
        <f>IF(SP_SUL!B629="","*",SP_SUL!B629)</f>
        <v>*</v>
      </c>
      <c r="D627" s="121" t="str">
        <f>IF(SP_SUL!D629="","*",SP_SUL!D629)</f>
        <v>*</v>
      </c>
      <c r="E627" s="121" t="str">
        <f>IF(SP_SUL!H629="","*",SP_SUL!H629)</f>
        <v>*</v>
      </c>
      <c r="F627" s="137" t="str">
        <f>IF(SP_SUL!M629="","*",SP_SUL!M629)</f>
        <v>-</v>
      </c>
      <c r="G627" s="121" t="str">
        <f>IF(SP_SUL!I629="","*",SP_SUL!I629)</f>
        <v>*</v>
      </c>
      <c r="H627" s="121" t="str">
        <f>IF(SP_SUL!AB629="","*",SP_SUL!AB629)</f>
        <v>*</v>
      </c>
      <c r="I627" s="121" t="str">
        <f>IF(SP_SUL!AC629="","*",SP_SUL!AC629)</f>
        <v>*</v>
      </c>
      <c r="J627" s="122" t="str">
        <f>IF(SP_SUL!AA629="","*",SP_SUL!AA629)</f>
        <v>*</v>
      </c>
      <c r="K627" s="134" t="str">
        <f>IF(SP_SUL!AD629="","*",SP_SUL!AD629)</f>
        <v>*</v>
      </c>
    </row>
    <row r="628" spans="2:11" s="123" customFormat="1" hidden="1">
      <c r="B628" s="120" t="str">
        <f>IF(SP_SUL!Y630="","*",SP_SUL!Y630)</f>
        <v>*</v>
      </c>
      <c r="C628" s="121" t="str">
        <f>IF(SP_SUL!B630="","*",SP_SUL!B630)</f>
        <v>*</v>
      </c>
      <c r="D628" s="121" t="str">
        <f>IF(SP_SUL!D630="","*",SP_SUL!D630)</f>
        <v>*</v>
      </c>
      <c r="E628" s="121" t="str">
        <f>IF(SP_SUL!H630="","*",SP_SUL!H630)</f>
        <v>*</v>
      </c>
      <c r="F628" s="137" t="str">
        <f>IF(SP_SUL!M630="","*",SP_SUL!M630)</f>
        <v>-</v>
      </c>
      <c r="G628" s="121" t="str">
        <f>IF(SP_SUL!I630="","*",SP_SUL!I630)</f>
        <v>*</v>
      </c>
      <c r="H628" s="121" t="str">
        <f>IF(SP_SUL!AB630="","*",SP_SUL!AB630)</f>
        <v>*</v>
      </c>
      <c r="I628" s="121" t="str">
        <f>IF(SP_SUL!AC630="","*",SP_SUL!AC630)</f>
        <v>*</v>
      </c>
      <c r="J628" s="122" t="str">
        <f>IF(SP_SUL!AA630="","*",SP_SUL!AA630)</f>
        <v>*</v>
      </c>
      <c r="K628" s="134" t="str">
        <f>IF(SP_SUL!AD630="","*",SP_SUL!AD630)</f>
        <v>*</v>
      </c>
    </row>
    <row r="629" spans="2:11" s="123" customFormat="1" hidden="1">
      <c r="B629" s="120" t="str">
        <f>IF(SP_SUL!Y631="","*",SP_SUL!Y631)</f>
        <v>*</v>
      </c>
      <c r="C629" s="121" t="str">
        <f>IF(SP_SUL!B631="","*",SP_SUL!B631)</f>
        <v>*</v>
      </c>
      <c r="D629" s="121" t="str">
        <f>IF(SP_SUL!D631="","*",SP_SUL!D631)</f>
        <v>*</v>
      </c>
      <c r="E629" s="121" t="str">
        <f>IF(SP_SUL!H631="","*",SP_SUL!H631)</f>
        <v>*</v>
      </c>
      <c r="F629" s="137" t="str">
        <f>IF(SP_SUL!M631="","*",SP_SUL!M631)</f>
        <v>-</v>
      </c>
      <c r="G629" s="121" t="str">
        <f>IF(SP_SUL!I631="","*",SP_SUL!I631)</f>
        <v>*</v>
      </c>
      <c r="H629" s="121" t="str">
        <f>IF(SP_SUL!AB631="","*",SP_SUL!AB631)</f>
        <v>*</v>
      </c>
      <c r="I629" s="121" t="str">
        <f>IF(SP_SUL!AC631="","*",SP_SUL!AC631)</f>
        <v>*</v>
      </c>
      <c r="J629" s="122" t="str">
        <f>IF(SP_SUL!AA631="","*",SP_SUL!AA631)</f>
        <v>*</v>
      </c>
      <c r="K629" s="134" t="str">
        <f>IF(SP_SUL!AD631="","*",SP_SUL!AD631)</f>
        <v>*</v>
      </c>
    </row>
    <row r="630" spans="2:11" s="123" customFormat="1" hidden="1">
      <c r="B630" s="120" t="str">
        <f>IF(SP_SUL!Y632="","*",SP_SUL!Y632)</f>
        <v>*</v>
      </c>
      <c r="C630" s="121" t="str">
        <f>IF(SP_SUL!B632="","*",SP_SUL!B632)</f>
        <v>*</v>
      </c>
      <c r="D630" s="121" t="str">
        <f>IF(SP_SUL!D632="","*",SP_SUL!D632)</f>
        <v>*</v>
      </c>
      <c r="E630" s="121" t="str">
        <f>IF(SP_SUL!H632="","*",SP_SUL!H632)</f>
        <v>*</v>
      </c>
      <c r="F630" s="137" t="str">
        <f>IF(SP_SUL!M632="","*",SP_SUL!M632)</f>
        <v>-</v>
      </c>
      <c r="G630" s="121" t="str">
        <f>IF(SP_SUL!I632="","*",SP_SUL!I632)</f>
        <v>*</v>
      </c>
      <c r="H630" s="121" t="str">
        <f>IF(SP_SUL!AB632="","*",SP_SUL!AB632)</f>
        <v>*</v>
      </c>
      <c r="I630" s="121" t="str">
        <f>IF(SP_SUL!AC632="","*",SP_SUL!AC632)</f>
        <v>*</v>
      </c>
      <c r="J630" s="122" t="str">
        <f>IF(SP_SUL!AA632="","*",SP_SUL!AA632)</f>
        <v>*</v>
      </c>
      <c r="K630" s="134" t="str">
        <f>IF(SP_SUL!AD632="","*",SP_SUL!AD632)</f>
        <v>*</v>
      </c>
    </row>
    <row r="631" spans="2:11" s="123" customFormat="1" hidden="1">
      <c r="B631" s="120" t="str">
        <f>IF(SP_SUL!Y633="","*",SP_SUL!Y633)</f>
        <v>*</v>
      </c>
      <c r="C631" s="121" t="str">
        <f>IF(SP_SUL!B633="","*",SP_SUL!B633)</f>
        <v>*</v>
      </c>
      <c r="D631" s="121" t="str">
        <f>IF(SP_SUL!D633="","*",SP_SUL!D633)</f>
        <v>*</v>
      </c>
      <c r="E631" s="121" t="str">
        <f>IF(SP_SUL!H633="","*",SP_SUL!H633)</f>
        <v>*</v>
      </c>
      <c r="F631" s="137" t="str">
        <f>IF(SP_SUL!M633="","*",SP_SUL!M633)</f>
        <v>-</v>
      </c>
      <c r="G631" s="121" t="str">
        <f>IF(SP_SUL!I633="","*",SP_SUL!I633)</f>
        <v>*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2025-12-26T19:46:33Z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