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555" documentId="120_S{118792C3-22EF-5104-A093-F22BFE3913F3}" xr6:coauthVersionLast="47" xr6:coauthVersionMax="47" xr10:uidLastSave="{41AD9E9B-9725-4D7A-BBBD-486F3FD2677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6" i="1" l="1" a="1"/>
  <c r="N376" i="1"/>
  <c r="M376" i="1" a="1"/>
  <c r="M376" i="1"/>
  <c r="J353" i="10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K362" i="11"/>
  <c r="L362" i="11"/>
  <c r="R365" i="1"/>
  <c r="R362" i="11" s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K373" i="11"/>
  <c r="L373" i="11"/>
  <c r="R376" i="1"/>
  <c r="R373" i="11" s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K376" i="11"/>
  <c r="L376" i="11"/>
  <c r="R379" i="1"/>
  <c r="R376" i="11" s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<sst xmlns="http://schemas.openxmlformats.org/spreadsheetml/2006/main" count="11611" uniqueCount="1925">
  <si>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</si>
  <si>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</si>
  <si>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</si>
  <si>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</si>
  <si>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</si>
  <si>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</si>
  <si>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</si>
  <si>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</si>
  <si>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</si>
  <si>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</si>
  <si>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</si>
  <si>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</si>
  <si>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</si>
  <si>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</si>
  <si>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</si>
  <si>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</si>
  <si>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</si>
  <si>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</si>
  <si>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</si>
  <si>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</si>
  <si>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</si>
  <si>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</si>
  <si>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</si>
  <si>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</si>
  <si>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</si>
  <si>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</si>
  <si>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</si>
  <si>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</si>
  <si>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</si>
  <si>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</si>
  <si>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</si>
  <si>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</si>
  <si>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</si>
  <si>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</si>
  <si>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</si>
  <si>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</si>
  <si>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</si>
  <si>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</si>
  <si>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</si>
  <si>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</si>
  <si>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</si>
  <si>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</si>
  <si>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</si>
  <si>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</si>
  <si>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</si>
  <si>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</si>
  <si>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</si>
  <si>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</si>
  <si>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</si>
  <si>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</si>
  <si>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</si>
  <si>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</si>
  <si>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</si>
  <si>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</si>
  <si>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</si>
  <si>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</si>
  <si>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</si>
  <si>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</si>
  <si>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</si>
  <si>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</si>
  <si>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</si>
  <si>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</si>
  <si>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</si>
  <si>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</si>
  <si>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</si>
  <si>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</si>
  <si>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</si>
  <si>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</si>
  <si>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</si>
  <si>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</si>
  <si>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</si>
  <si>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</si>
  <si>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</si>
  <si>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</si>
  <si>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</si>
  <si>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</si>
  <si>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</si>
  <si>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</si>
  <si>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</si>
  <si>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</si>
  <si>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</si>
  <si>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</si>
  <si>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</si>
  <si>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</si>
  <si>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</si>
  <si>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</si>
  <si>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</si>
  <si>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</si>
  <si>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</si>
  <si>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</si>
  <si>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</si>
  <si>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</si>
  <si>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</si>
  <si>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</si>
  <si>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</si>
  <si>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</si>
  <si>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</si>
  <si>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</si>
  <si>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</si>
  <si>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</si>
  <si>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</si>
  <si>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</si>
  <si>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</si>
  <si>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</si>
  <si>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</si>
  <si>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</si>
  <si>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</si>
  <si>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</si>
  <si>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</si>
  <si>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</si>
  <si>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</si>
  <si>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</si>
  <si>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</si>
  <si>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</si>
  <si>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</si>
  <si>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</si>
  <si>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</si>
  <si>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</si>
  <si>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</si>
  <si>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</si>
  <si>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</si>
  <si>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</si>
  <si>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</si>
  <si>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</si>
  <si>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</si>
  <si>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</si>
  <si>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</si>
  <si>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</si>
  <si>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</si>
  <si>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</si>
  <si>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</si>
  <si>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</si>
  <si>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</si>
  <si>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</si>
  <si>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</si>
  <si>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</si>
  <si>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</si>
  <si>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</si>
  <si>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</si>
  <si>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</si>
  <si>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</si>
  <si>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</si>
  <si>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</si>
  <si>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</si>
  <si>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</si>
  <si>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</si>
  <si>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</si>
  <si>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</si>
  <si>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</si>
  <si>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</si>
  <si>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</si>
  <si>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</si>
  <si>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</si>
  <si>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</si>
  <si>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</si>
  <si>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</si>
  <si>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</si>
  <si>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</si>
  <si>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</si>
  <si>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</si>
  <si>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</si>
  <si>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</si>
  <si>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</si>
  <si>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</si>
  <si>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</si>
  <si>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</si>
  <si>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</si>
  <si>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</si>
  <si>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</si>
  <si>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</si>
  <si>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</si>
  <si>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</si>
  <si>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</si>
  <si>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</si>
  <si>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</si>
  <si>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</si>
  <si>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</si>
  <si>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</si>
  <si>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</si>
  <si>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</si>
  <si>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</si>
  <si>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</si>
  <si>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</si>
  <si>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</si>
  <si>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</si>
  <si>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</si>
  <si>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</si>
  <si>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</si>
  <si>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</si>
  <si>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</si>
  <si>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</si>
  <si>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</si>
  <si>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</si>
  <si>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</si>
  <si>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</si>
  <si>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</si>
  <si>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</si>
  <si>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</si>
  <si>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</si>
  <si>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</si>
  <si>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</si>
  <si>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</si>
  <si>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</si>
  <si>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</si>
  <si>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</si>
  <si>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</si>
  <si>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</si>
  <si>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</si>
  <si>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</si>
  <si>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</si>
  <si>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</si>
  <si>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</si>
  <si>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</si>
  <si>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</si>
  <si>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</si>
  <si>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</si>
  <si>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</si>
  <si>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</si>
  <si>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</si>
  <si>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</si>
  <si>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</si>
  <si>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</si>
  <si>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</si>
  <si>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</si>
  <si>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</si>
  <si>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</si>
  <si>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</si>
  <si>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</si>
  <si>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</si>
  <si>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</si>
  <si>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</si>
  <si>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</si>
  <si>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</si>
  <si>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</si>
  <si>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</si>
  <si>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</si>
  <si>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</si>
  <si>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</si>
  <si>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</si>
  <si>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</si>
  <si>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</si>
  <si>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</si>
  <si>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</si>
  <si>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</si>
  <si>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</si>
  <si>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</si>
  <si>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</si>
  <si>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</si>
  <si>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</si>
  <si>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</si>
  <si>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</si>
  <si>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</si>
  <si>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</si>
  <si>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</si>
  <si>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</si>
  <si>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</si>
  <si>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</si>
  <si>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</si>
  <si>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</si>
  <si>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</si>
  <si>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</si>
  <si>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</si>
  <si>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</si>
  <si>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</si>
  <si>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</si>
  <si>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</si>
  <si>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</si>
  <si>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</si>
  <si>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</si>
  <si>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</si>
  <si>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</si>
  <si>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</si>
  <si>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</si>
  <si>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</si>
  <si>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</si>
  <si>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</si>
  <si>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</si>
  <si>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</si>
  <si>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</si>
  <si>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</si>
  <si>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</si>
  <si>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</si>
  <si>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</si>
  <si>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</si>
  <si>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</si>
  <si>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</si>
  <si>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</si>
  <si>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</si>
  <si>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</si>
  <si>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</si>
  <si>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</si>
  <si>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</si>
  <si>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</si>
  <si>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</si>
  <si>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</si>
  <si>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</si>
  <si>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</si>
  <si>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</si>
  <si>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</si>
  <si>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</si>
  <si>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</si>
  <si>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</si>
  <si>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</si>
  <si>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</si>
  <si>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</si>
  <si>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</si>
  <si>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</si>
  <si>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</si>
  <si>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</si>
  <si>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</si>
  <si>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</si>
  <si>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</si>
  <si>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</si>
  <si>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</si>
  <si>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</si>
  <si>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</si>
  <si>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</si>
  <si>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</si>
  <si>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</si>
  <si>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</si>
  <si>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</si>
  <si>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</si>
  <si>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</si>
  <si>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</si>
  <si>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</si>
  <si>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</si>
  <si>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</si>
  <si>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</si>
  <si>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</si>
  <si>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</si>
  <si>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</si>
  <si>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</si>
  <si>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</si>
  <si>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</si>
  <si>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</si>
  <si>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</si>
  <si>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</si>
  <si>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</si>
  <si>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</si>
  <si>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</si>
  <si>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</si>
  <si>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</si>
  <si>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</si>
  <si>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</si>
  <si>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</si>
  <si>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</si>
  <si>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</si>
  <si>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</si>
  <si>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</si>
  <si>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</si>
  <si>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</si>
  <si>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</si>
  <si>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</si>
  <si>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</si>
  <si>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</si>
  <si>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</si>
  <si>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</si>
  <si>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</si>
  <si>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</si>
  <si>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</si>
  <si>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</si>
  <si>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</si>
  <si>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</si>
  <si>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</si>
  <si>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</si>
  <si>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</si>
  <si>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</si>
  <si>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</si>
  <si>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</si>
  <si>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</si>
  <si>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</si>
  <si>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</si>
  <si>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</si>
  <si>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</si>
  <si>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</si>
  <si>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</si>
  <si>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</si>
  <si>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</si>
  <si>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</si>
  <si>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</si>
  <si>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</si>
  <si>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</si>
  <si>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</si>
  <si>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</si>
  <si>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</si>
  <si>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</si>
  <si>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</si>
  <si>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</si>
  <si>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</si>
  <si>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</si>
  <si>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</si>
  <si>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</si>
  <si>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</si>
  <si>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</si>
  <si>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</si>
  <si>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</si>
  <si>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</si>
  <si>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</si>
  <si>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</si>
  <si>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</si>
  <si>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</si>
  <si>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</si>
  <si>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</si>
  <si>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</si>
  <si>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</si>
  <si>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</si>
  <si>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</si>
  <si>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</si>
  <si>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</si>
  <si>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</si>
  <si>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</si>
  <si>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</si>
  <si>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</si>
  <si>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</si>
  <si>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</si>
  <si>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</si>
  <si>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</si>
  <si>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</si>
  <si>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</si>
  <si>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</si>
  <si>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</si>
  <si>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</si>
  <si>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</si>
  <si>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</si>
  <si>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</si>
  <si>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</si>
  <si>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</si>
  <si>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</si>
  <si>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</si>
  <si>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</si>
  <si>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</si>
  <si>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</si>
  <si>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</si>
  <si>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</si>
  <si>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</si>
  <si>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</si>
  <si>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</si>
  <si>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</si>
  <si>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</si>
  <si>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</si>
  <si>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</si>
  <si>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</si>
  <si>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</si>
  <si>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</si>
  <si>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</si>
  <si>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</si>
  <si>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</si>
  <si>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</si>
  <si>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</si>
  <si>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</si>
  <si>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</si>
  <si>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</si>
  <si>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</si>
  <si>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</si>
  <si>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</si>
  <si>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</si>
  <si>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</si>
  <si>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</si>
  <si>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</si>
  <si>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</si>
  <si>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</si>
  <si>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</si>
  <si>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</si>
  <si>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</si>
  <si>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</si>
  <si>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</si>
  <si>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</si>
  <si>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</si>
  <si>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</si>
  <si>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</si>
  <si>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</si>
  <si>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</si>
  <si>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</si>
  <si>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</si>
  <si>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</si>
  <si>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</si>
  <si>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</si>
  <si>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</si>
  <si>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</si>
  <si>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</si>
  <si>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</si>
  <si>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</si>
  <si>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</si>
  <si>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</si>
  <si>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</si>
  <si>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</si>
  <si>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</si>
  <si>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</si>
  <si>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</si>
  <si>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</si>
  <si>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</si>
  <si>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</si>
  <si>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</si>
  <si>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</si>
  <si>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</si>
  <si>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</si>
  <si>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</si>
  <si>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</si>
  <si>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</si>
  <si>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</si>
  <si>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</si>
  <si>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</si>
  <si>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</si>
  <si>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</si>
  <si>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</si>
  <si>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</si>
  <si>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</si>
  <si>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</si>
  <si>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</si>
  <si>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</si>
  <si>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</si>
  <si>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</si>
  <si>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</si>
  <si>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</si>
  <si>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</si>
  <si>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</si>
  <si>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</si>
  <si>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</si>
  <si>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</si>
  <si>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</si>
  <si>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</si>
  <si>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</si>
  <si>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</si>
  <si>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</si>
  <si>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</si>
  <si>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</si>
  <si>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</si>
  <si>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</si>
  <si>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</si>
  <si>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</si>
  <si>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</si>
  <si>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</si>
  <si>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</si>
  <si>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</si>
  <si>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</si>
  <si>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</si>
  <si>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</si>
  <si>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</si>
  <si>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</si>
  <si>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</si>
  <si>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</si>
  <si>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</si>
  <si>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</si>
  <si>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</si>
  <si>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</si>
  <si>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</si>
  <si>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</si>
  <si>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</si>
  <si>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</si>
  <si>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</si>
  <si>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</si>
  <si>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</si>
  <si>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</si>
  <si>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</si>
  <si>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</si>
  <si>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</si>
  <si>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</si>
  <si>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</si>
  <si>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</si>
  <si>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</si>
  <si>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</si>
  <si>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</si>
  <si>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</si>
  <si>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</si>
  <si>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</si>
  <si>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</si>
  <si>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</si>
  <si>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</si>
  <si>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</si>
  <si>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</si>
  <si>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</si>
  <si>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</si>
  <si>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</si>
  <si>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</si>
  <si>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</si>
  <si>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</si>
  <si>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</si>
  <si>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</si>
  <si>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</si>
  <si>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</si>
  <si>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</si>
  <si>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</si>
  <si>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</si>
  <si>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</si>
  <si>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</si>
  <si>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</si>
  <si>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</si>
  <si>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</si>
  <si>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</si>
  <si>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</si>
  <si>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</si>
  <si>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</si>
  <si>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</si>
  <si>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</si>
  <si>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</si>
  <si>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</si>
  <si>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</si>
  <si>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</si>
  <si>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</si>
  <si>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</si>
  <si>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</si>
  <si>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</si>
  <si>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</si>
  <si>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</si>
  <si>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</si>
  <si>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</si>
  <si>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</si>
  <si>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</si>
  <si>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</si>
  <si>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</si>
  <si>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</si>
  <si>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</si>
  <si>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</si>
  <si>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</si>
  <si>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</si>
  <si>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</si>
  <si>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</si>
  <si>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</si>
  <si>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</si>
  <si>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</si>
  <si>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</si>
  <si>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</si>
  <si>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</si>
  <si>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</si>
  <si>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</si>
  <si>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</si>
  <si>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</si>
  <si>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</si>
  <si>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</si>
  <si>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</si>
  <si>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</si>
  <si>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</si>
  <si>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</si>
  <si>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</si>
  <si>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</si>
  <si>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</si>
  <si>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</si>
  <si>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</si>
  <si>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</si>
  <si>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</si>
  <si>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</si>
  <si>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</si>
  <si>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</si>
  <si>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</si>
  <si>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</si>
  <si>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</si>
  <si>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</si>
  <si>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</si>
  <si>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</si>
  <si>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</si>
  <si>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</si>
  <si>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</si>
  <si>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</si>
  <si>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</si>
  <si>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</si>
  <si>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</si>
  <si>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</si>
  <si>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</si>
  <si>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</si>
  <si>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</si>
  <si>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</si>
  <si>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</si>
  <si>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</si>
  <si>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</si>
  <si>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</si>
  <si>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</si>
  <si>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</si>
  <si>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</si>
  <si>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</si>
  <si>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</si>
  <si>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</si>
  <si>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</si>
  <si>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</si>
  <si>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</si>
  <si>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</si>
  <si>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</si>
  <si>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</si>
  <si>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</si>
  <si>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</si>
  <si>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</si>
  <si>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</si>
  <si>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</si>
  <si>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</si>
  <si>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</si>
  <si>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</si>
  <si>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</si>
  <si>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</si>
  <si>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</si>
  <si>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</si>
  <si>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</si>
  <si>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</si>
  <si>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</si>
  <si>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</si>
  <si>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</si>
  <si>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</si>
  <si>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</si>
  <si>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</si>
  <si>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</si>
  <si>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</si>
  <si>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</si>
  <si>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</si>
  <si>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</si>
  <si>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</si>
  <si>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</si>
  <si>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</si>
  <si>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</si>
  <si>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</si>
  <si>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</si>
  <si>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</si>
  <si>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</si>
  <si>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</si>
  <si>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</si>
  <si>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</si>
  <si>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</si>
  <si>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</si>
  <si>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</si>
  <si>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</si>
  <si>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</si>
  <si>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</si>
  <si>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</si>
  <si>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</si>
  <si>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</si>
  <si>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</si>
  <si>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</si>
  <si>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</si>
  <si>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</si>
  <si>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</si>
  <si>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</si>
  <si>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</si>
  <si>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</si>
  <si>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</si>
  <si>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</si>
  <si>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</si>
  <si>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</si>
  <si>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</si>
  <si>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</si>
  <si>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</si>
  <si>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</si>
  <si>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</si>
  <si>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</si>
  <si>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</si>
  <si>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</si>
  <si>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</si>
  <si>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</si>
  <si>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</si>
  <si>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</si>
  <si>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</si>
  <si>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</si>
  <si>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</si>
  <si>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</si>
  <si>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</si>
  <si>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</si>
  <si>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</si>
  <si>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</si>
  <si>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</si>
  <si>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</si>
  <si>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</si>
  <si>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</si>
  <si>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</si>
  <si>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</si>
  <si>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</si>
  <si>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</si>
  <si>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</si>
  <si>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</si>
  <si>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</si>
  <si>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</si>
  <si>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</si>
  <si>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</si>
  <si>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</si>
  <si>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</si>
  <si>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</si>
  <si>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</si>
  <si>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</si>
  <si>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</si>
  <si>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</si>
  <si>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</si>
  <si>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</si>
  <si>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</si>
  <si>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</si>
  <si>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</si>
  <si>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</si>
  <si>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</si>
  <si>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</si>
  <si>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</si>
  <si>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</si>
  <si>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</si>
  <si>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</si>
  <si>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</si>
  <si>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</si>
  <si>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</si>
  <si>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</si>
  <si>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</si>
  <si>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</si>
  <si>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</si>
  <si>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</si>
  <si>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</si>
  <si>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</si>
  <si>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</si>
  <si>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</si>
  <si>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</si>
  <si>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</si>
  <si>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</si>
  <si>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</si>
  <si>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</si>
  <si>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</si>
  <si>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</si>
  <si>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</si>
  <si>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</si>
  <si>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</si>
  <si>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</si>
  <si>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</si>
  <si>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</si>
  <si>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</si>
  <si>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</si>
  <si>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</si>
  <si>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</si>
  <si>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</si>
  <si>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</si>
  <si>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</si>
  <si>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</si>
  <si>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</si>
  <si>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</si>
  <si>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</si>
  <si>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</si>
  <si>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</si>
  <si>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</si>
  <si>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</si>
  <si>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</si>
  <si>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</si>
  <si>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</si>
  <si>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</si>
  <si>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</si>
  <si>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</si>
  <si>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</si>
  <si>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</si>
  <si>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</si>
  <si>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</si>
  <si>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</si>
  <si>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</si>
  <si>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</si>
  <si>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</si>
  <si>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</si>
  <si>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</si>
  <si>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</si>
  <si>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</si>
  <si>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</si>
  <si>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</si>
  <si>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</si>
  <si>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</si>
  <si>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</si>
  <si>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</si>
  <si>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</si>
  <si>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</si>
  <si>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</si>
  <si>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</si>
  <si>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</si>
  <si>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</si>
  <si>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</si>
  <si>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</si>
  <si>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</si>
  <si>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</si>
  <si>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</si>
  <si>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</si>
  <si>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</si>
  <si>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</si>
  <si>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</si>
  <si>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</si>
  <si>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</si>
  <si>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</si>
  <si>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</si>
  <si>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</si>
  <si>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</si>
  <si>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</si>
  <si>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</si>
  <si>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</si>
  <si>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</si>
  <si>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</si>
  <si>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</si>
  <si>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</si>
  <si>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</si>
  <si>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</si>
  <si>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</si>
  <si>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</si>
  <si>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</si>
  <si>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</si>
  <si>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</si>
  <si>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</si>
  <si>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</si>
  <si>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</si>
  <si>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</si>
  <si>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</si>
  <si>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</si>
  <si>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</si>
  <si>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</si>
  <si>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</si>
  <si>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</si>
  <si>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</si>
  <si>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</si>
  <si>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</si>
  <si>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</si>
  <si>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</si>
  <si>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</si>
  <si>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</si>
  <si>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</si>
  <si>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</si>
  <si>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</si>
  <si>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</si>
  <si>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</si>
  <si>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</si>
  <si>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</si>
  <si>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</si>
  <si>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</si>
  <si>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</si>
  <si>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</si>
  <si>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</si>
  <si>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</si>
  <si>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</si>
  <si>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</si>
  <si>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</si>
  <si>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</si>
  <si>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</si>
  <si>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</si>
  <si>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</si>
  <si>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</si>
  <si>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</si>
  <si>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</si>
  <si>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</si>
  <si>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</si>
  <si>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</si>
  <si>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</si>
  <si>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</si>
  <si>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</si>
  <si>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</si>
  <si>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</si>
  <si>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</si>
  <si>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</si>
  <si>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</si>
  <si>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</si>
  <si>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</si>
  <si>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</si>
  <si>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</si>
  <si>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</si>
  <si>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</si>
  <si>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</si>
  <si>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</si>
  <si>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</si>
  <si>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</si>
  <si>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</si>
  <si>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</si>
  <si>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</si>
  <si>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</si>
  <si>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</si>
  <si>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</si>
  <si>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</si>
  <si>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</si>
  <si>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</si>
  <si>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</si>
  <si>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</si>
  <si>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</si>
  <si>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</si>
  <si>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</si>
  <si>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</si>
  <si>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</si>
  <si>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</si>
  <si>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</si>
  <si>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</si>
  <si>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</si>
  <si>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</si>
  <si>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</si>
  <si>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</si>
  <si>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</si>
  <si>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</si>
  <si>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</si>
  <si>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</si>
  <si>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</si>
  <si>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</si>
  <si>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</si>
  <si>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</si>
  <si>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</si>
  <si>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</si>
  <si>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</si>
  <si>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</si>
  <si>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</si>
  <si>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</si>
  <si>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</si>
  <si>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</si>
  <si>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</si>
  <si>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</si>
  <si>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</si>
  <si>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</si>
  <si>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</si>
  <si>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</si>
  <si>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</si>
  <si>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</si>
  <si>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</si>
  <si>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</si>
  <si>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</si>
  <si>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</si>
  <si>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</si>
  <si>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</si>
  <si>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</si>
  <si>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</si>
  <si>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</si>
  <si>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</si>
  <si>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</si>
  <si>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</si>
  <si>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</si>
  <si>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</si>
  <si>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</si>
  <si>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</si>
  <si>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</si>
  <si>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</si>
  <si>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</si>
  <si>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</si>
  <si>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</si>
  <si>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</si>
  <si>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</si>
  <si>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</si>
  <si>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</si>
  <si>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</si>
  <si>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</si>
  <si>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</si>
  <si>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</si>
  <si>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</si>
  <si>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</si>
  <si>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</si>
  <si>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</si>
  <si>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</si>
  <si>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</si>
  <si>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</si>
  <si>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</si>
  <si>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</si>
  <si>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</si>
  <si>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</si>
  <si>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</si>
  <si>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</si>
  <si>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</si>
  <si>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</si>
  <si>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</si>
  <si>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</si>
  <si>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</si>
  <si>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</si>
  <si>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</si>
  <si>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</si>
  <si>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</si>
  <si>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</si>
  <si>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</si>
  <si>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</si>
  <si>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</si>
  <si>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</si>
  <si>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</si>
  <si>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</si>
  <si>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</si>
  <si>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</si>
  <si>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</si>
  <si>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</si>
  <si>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</si>
  <si>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</si>
  <si>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</si>
  <si>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</si>
  <si>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</si>
  <si>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</si>
  <si>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</si>
  <si>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</si>
  <si>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</si>
  <si>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</si>
  <si>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</si>
  <si>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</si>
  <si>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</si>
  <si>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</si>
  <si>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</si>
  <si>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</si>
  <si>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</si>
  <si>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</si>
  <si>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</si>
  <si>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</si>
  <si>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</si>
  <si>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</si>
  <si>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</si>
  <si>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</si>
  <si>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</si>
  <si>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</si>
  <si>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</si>
  <si>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</si>
  <si>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</si>
  <si>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</si>
  <si>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</si>
  <si>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</si>
  <si>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</si>
  <si>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</si>
  <si>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</si>
  <si>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</si>
  <si>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</si>
  <si>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</si>
  <si>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</si>
  <si>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</si>
  <si>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</si>
  <si>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</si>
  <si>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</si>
  <si>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</si>
  <si>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</si>
  <si>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</si>
  <si>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</si>
  <si>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</si>
  <si>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</si>
  <si>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</si>
  <si>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</si>
  <si>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</si>
  <si>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</si>
  <si>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</si>
  <si>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</si>
  <si>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</si>
  <si>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</si>
  <si>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</si>
  <si>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</si>
  <si>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</si>
  <si>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</si>
  <si>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</si>
  <si>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</si>
  <si>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</si>
  <si>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</si>
  <si>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</si>
  <si>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</si>
  <si>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</si>
  <si>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</si>
  <si>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</si>
  <si>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</si>
  <si>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</si>
  <si>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</si>
  <si>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</si>
  <si>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</si>
  <si>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</si>
  <si>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</si>
  <si>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</si>
  <si>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</si>
  <si>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</si>
  <si>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</si>
  <si>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</si>
  <si>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</si>
  <si>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</si>
  <si>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</si>
  <si>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</si>
  <si>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</si>
  <si>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</si>
  <si>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</si>
  <si>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</si>
  <si>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</si>
  <si>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</si>
  <si>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</si>
  <si>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</si>
  <si>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</si>
  <si>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</si>
  <si>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</si>
  <si>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</si>
  <si>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</si>
  <si>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</si>
  <si>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</si>
  <si>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</si>
  <si>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</si>
  <si>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</si>
  <si>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</si>
  <si>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</si>
  <si>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</si>
  <si>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</si>
  <si>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</si>
  <si>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</si>
  <si>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</si>
  <si>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</si>
  <si>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</si>
  <si>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</si>
  <si>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</si>
  <si>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</si>
  <si>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</si>
  <si>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</si>
  <si>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</si>
  <si>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</si>
  <si>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</si>
  <si>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</si>
  <si>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</si>
  <si>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</si>
  <si>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</si>
  <si>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</si>
  <si>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</si>
  <si>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</si>
  <si>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</si>
  <si>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</si>
  <si>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</si>
  <si>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</si>
  <si>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</si>
  <si>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</si>
  <si>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</si>
  <si>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</si>
  <si>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</si>
  <si>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</si>
  <si>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</si>
  <si>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</si>
  <si>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</si>
  <si>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</si>
  <si>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</si>
  <si>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</si>
  <si>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</si>
  <si>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</si>
  <si>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</si>
  <si>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</si>
  <si>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</si>
  <si>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</si>
  <si>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</si>
  <si>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</si>
  <si>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</si>
  <si>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</si>
  <si>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</si>
  <si>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</si>
  <si>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</si>
  <si>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</si>
  <si>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</si>
  <si>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</si>
  <si>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</si>
  <si>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</si>
  <si>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</si>
  <si>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</si>
  <si>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</si>
  <si>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</si>
  <si>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</si>
  <si>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</si>
  <si>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</si>
  <si>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</si>
  <si>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</si>
  <si>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</si>
  <si>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</si>
  <si>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</si>
  <si>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</si>
  <si>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</si>
  <si>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</si>
  <si>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</si>
  <si>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</si>
  <si>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</si>
  <si>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</si>
  <si>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</si>
  <si>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</si>
  <si>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</si>
  <si>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</si>
  <si>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</si>
  <si>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</si>
  <si>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</si>
  <si>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</si>
  <si>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</si>
  <si>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</si>
  <si>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</si>
  <si>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</si>
  <si>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</si>
  <si>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</si>
  <si>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</si>
  <si>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</si>
  <si>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</si>
  <si>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</si>
  <si>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</si>
  <si>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</si>
  <si>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</si>
  <si>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</si>
  <si>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</si>
  <si>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</si>
  <si>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</si>
  <si>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</si>
  <si>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</si>
  <si>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</si>
  <si>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</si>
  <si>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</si>
  <si>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</si>
  <si>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</si>
  <si>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</si>
  <si>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</si>
  <si>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</si>
  <si>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</si>
  <si>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</si>
  <si>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</si>
  <si>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</si>
  <si>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</si>
  <si>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</si>
  <si>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</si>
  <si>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</si>
  <si>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</si>
  <si>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</si>
  <si>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</si>
  <si>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</si>
  <si>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</si>
  <si>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</si>
  <si>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</si>
  <si>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</si>
  <si>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</si>
  <si>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</si>
  <si>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</si>
  <si>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</si>
  <si>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</si>
  <si>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</si>
  <si>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</si>
  <si>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</si>
  <si>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</si>
  <si>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</si>
  <si>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</si>
  <si>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</si>
  <si>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</si>
  <si>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</si>
  <si>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</si>
  <si>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</si>
  <si>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</si>
  <si>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</si>
  <si>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</si>
  <si>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</si>
  <si>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</si>
  <si>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</si>
  <si>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</si>
  <si>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</si>
  <si>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</si>
  <si>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</si>
  <si>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</si>
  <si>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</si>
  <si>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</si>
  <si>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</si>
  <si>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</si>
  <si>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</si>
  <si>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</si>
  <si>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</si>
  <si>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</si>
  <si>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</si>
  <si>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</si>
  <si>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</si>
  <si>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</si>
  <si>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</si>
  <si>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</si>
  <si>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</si>
  <si>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</si>
  <si>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</si>
  <si>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</si>
  <si>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</si>
  <si>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</si>
  <si>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</si>
  <si>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</si>
  <si>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</si>
  <si>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</si>
  <si>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</si>
  <si>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</si>
  <si>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</si>
  <si>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</si>
  <si>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</si>
  <si>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</si>
  <si>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</si>
  <si>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</si>
  <si>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</si>
  <si>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</si>
  <si>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</si>
  <si>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</si>
  <si>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</si>
  <si>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</si>
  <si>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</si>
  <si>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</si>
  <si>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</si>
  <si>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</si>
  <si>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</si>
  <si>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</si>
  <si>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</si>
  <si>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</si>
  <si>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</si>
  <si>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</si>
  <si>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</si>
  <si>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</si>
  <si>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</si>
  <si>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</si>
  <si>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</si>
  <si>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</si>
  <si>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</si>
  <si>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</si>
  <si>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</si>
  <si>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</si>
  <si>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</si>
  <si>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</si>
  <si>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</si>
  <si>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</si>
  <si>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</si>
  <si>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</si>
  <si>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</si>
  <si>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</si>
  <si>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</si>
  <si>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</si>
  <si>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</si>
  <si>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</si>
  <si>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</si>
  <si>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</si>
  <si>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</si>
  <si>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</si>
  <si>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</si>
  <si>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</si>
  <si>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</si>
  <si>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</si>
  <si>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</si>
  <si>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</si>
  <si>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</si>
  <si>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</si>
  <si>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</si>
  <si>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</si>
  <si>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</si>
  <si>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</si>
  <si>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</si>
  <si>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</si>
  <si>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</si>
  <si>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</si>
  <si>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</si>
  <si>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</si>
  <si>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</si>
  <si>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</si>
  <si>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</si>
  <si>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</si>
  <si>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</si>
  <si>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</si>
  <si>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</si>
  <si>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</si>
  <si>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</si>
  <si>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</si>
  <si>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</si>
  <si>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</si>
  <si>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</si>
  <si>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</si>
  <si>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</si>
  <si>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</si>
  <si>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</si>
  <si>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</si>
  <si>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</si>
  <si>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</si>
  <si>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</si>
  <si>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</si>
  <si>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</si>
  <si>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</si>
  <si>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</si>
  <si>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</si>
  <si>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</si>
  <si>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</si>
  <si>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</si>
  <si>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</si>
  <si>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</si>
  <si>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</si>
  <si>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</si>
  <si>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</si>
  <si>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</si>
  <si>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</si>
  <si>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</si>
  <si>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</si>
  <si>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</si>
  <si>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</si>
  <si>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</si>
  <si>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</si>
  <si>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</si>
  <si>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</si>
  <si>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</si>
  <si>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</si>
  <si>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</si>
  <si>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</si>
  <si>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</si>
  <si>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</si>
  <si>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</si>
  <si>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</si>
  <si>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</si>
  <si>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</si>
  <si>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</si>
  <si>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</si>
  <si>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</si>
  <si>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</si>
  <si>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</si>
  <si>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</si>
  <si>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</si>
  <si>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</si>
  <si>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</si>
  <si>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</si>
  <si>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</si>
  <si>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</si>
  <si>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</si>
  <si>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</si>
  <si>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</si>
  <si>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</si>
  <si>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</si>
  <si>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</si>
  <si>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</si>
  <si>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</si>
  <si>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</si>
  <si>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</si>
  <si>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</si>
  <si>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</si>
  <si>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</si>
  <si>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</si>
  <si>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</si>
  <si>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</si>
  <si>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</si>
  <si>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</si>
  <si>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</si>
  <si>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</si>
  <si>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</si>
  <si>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</si>
  <si>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</si>
  <si>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</si>
  <si>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</si>
  <si>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</si>
  <si>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</si>
  <si>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</si>
  <si>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</si>
  <si>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</si>
  <si>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</si>
  <si>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</si>
  <si>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</si>
  <si>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</si>
  <si>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</si>
  <si>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</si>
  <si>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</si>
  <si>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</si>
  <si>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</si>
  <si>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</si>
  <si>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</si>
  <si>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</si>
  <si>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</si>
  <si>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</si>
  <si>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</si>
  <si>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</si>
  <si>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</si>
  <si>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</si>
  <si>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</si>
  <si>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</si>
  <si>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</si>
  <si>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</si>
  <si>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</si>
  <si>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</si>
  <si>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</si>
  <si>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</si>
  <si>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</si>
  <si>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</si>
  <si>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</si>
  <si>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</si>
  <si>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</si>
  <si>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</si>
  <si>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</si>
  <si>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</si>
  <si>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</si>
  <si>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</si>
  <si>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</si>
  <si>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</si>
  <si>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</si>
  <si>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</si>
  <si>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</si>
  <si>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</si>
  <si>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</si>
  <si>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</si>
  <si>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</si>
  <si>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</si>
  <si>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</si>
  <si>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</si>
  <si>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</si>
  <si>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</si>
  <si>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</si>
  <si>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</si>
  <si>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</si>
  <si>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</si>
  <si>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</si>
  <si>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</si>
  <si>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</si>
  <si>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</si>
  <si>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</si>
  <si>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</si>
  <si>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</si>
  <si>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</si>
  <si>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</si>
  <si>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</si>
  <si>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</si>
  <si>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</si>
  <si>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</si>
  <si>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</si>
  <si>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</si>
  <si>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</si>
  <si>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</si>
  <si>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</si>
  <si>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</si>
  <si>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</si>
  <si>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</si>
  <si>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</si>
  <si>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</si>
  <si>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</si>
  <si>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</si>
  <si>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</si>
  <si>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</si>
  <si>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</si>
  <si>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</si>
  <si>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</si>
  <si>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</si>
  <si>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</si>
  <si>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</si>
  <si>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</si>
  <si>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</si>
  <si>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</si>
  <si>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</si>
  <si>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</si>
  <si>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</si>
  <si>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</si>
  <si>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</si>
  <si>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</si>
  <si>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</si>
  <si>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</si>
  <si>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</si>
  <si>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</si>
  <si>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</si>
  <si>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</si>
  <si>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</si>
  <si>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</si>
  <si>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</si>
  <si>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</si>
  <si>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</si>
  <si>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</si>
  <si>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</si>
  <si>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</si>
  <si>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</si>
  <si>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</si>
  <si>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</si>
  <si>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</si>
  <si>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</si>
  <si>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</si>
  <si>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</si>
  <si>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</si>
  <si>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</si>
  <si>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</si>
  <si>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</si>
  <si>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</si>
  <si>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</si>
  <si>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</si>
  <si>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</si>
  <si>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</si>
  <si>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</si>
  <si>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</si>
  <si>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</si>
  <si>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</si>
  <si>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</si>
  <si>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</si>
  <si>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</si>
  <si>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</si>
  <si>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</si>
  <si>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</si>
  <si>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</si>
  <si>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</si>
  <si>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</si>
  <si>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</si>
  <si>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</si>
  <si>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</si>
  <si>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</si>
  <si>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</si>
  <si>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</si>
  <si>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</si>
  <si>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</si>
  <si>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</si>
  <si>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</si>
  <si>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</si>
  <si>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</si>
  <si>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</si>
  <si>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</si>
  <si>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</si>
  <si>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</si>
  <si>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</si>
  <si>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</si>
  <si>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</si>
  <si>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</si>
  <si>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</si>
  <si>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</si>
  <si>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</si>
  <si>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</si>
  <si>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</si>
  <si>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</si>
  <si>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</si>
  <si>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</si>
  <si>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</si>
  <si>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</si>
  <si>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</si>
  <si>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</si>
  <si>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</si>
  <si>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</si>
  <si>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</si>
  <si>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</si>
  <si>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</si>
  <si>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</si>
  <si>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</si>
  <si>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</si>
  <si>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</si>
  <si>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</si>
  <si>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</si>
  <si>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</si>
  <si>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</si>
  <si>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</si>
  <si>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</si>
  <si>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</si>
  <si>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</si>
  <si>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</si>
  <si>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</si>
  <si>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</si>
  <si>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</si>
  <si>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</si>
  <si>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</si>
  <si>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</si>
  <si>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</si>
  <si>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</si>
  <si>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</si>
  <si>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</si>
  <si>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</si>
  <si>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</si>
  <si>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</si>
  <si>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</si>
  <si>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</si>
  <si>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</si>
  <si>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</si>
  <si>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</si>
  <si>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</si>
  <si>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</si>
  <si>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</si>
  <si>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</si>
  <si>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</si>
  <si>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</si>
  <si>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</si>
  <si>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</si>
  <si>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</si>
  <si>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</si>
  <si>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</si>
  <si>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</si>
  <si>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</si>
  <si>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</si>
  <si>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</si>
  <si>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</si>
  <si>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</si>
  <si>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</si>
  <si>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</si>
  <si>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</si>
  <si>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</si>
  <si>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</si>
  <si>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</si>
  <si>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</si>
  <si>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</si>
  <si>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</si>
  <si>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</si>
  <si>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</si>
  <si>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</si>
  <si>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</si>
  <si>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</si>
  <si>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</si>
  <si>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</si>
  <si>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</si>
  <si>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</si>
  <si>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</si>
  <si>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</si>
  <si>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</si>
  <si>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</si>
  <si>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</si>
  <si>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</si>
  <si>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</si>
  <si>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</si>
  <si>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</si>
  <si>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</si>
  <si>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</si>
  <si>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</si>
  <si>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</si>
  <si>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</si>
  <si>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</si>
  <si>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</si>
  <si>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</si>
  <si>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</si>
  <si>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</si>
  <si>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</si>
  <si>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</si>
  <si>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</si>
  <si>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</si>
  <si>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</si>
  <si>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</si>
  <si>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</si>
  <si>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</si>
  <si>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</si>
  <si>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</si>
  <si>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</si>
  <si>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</si>
  <si>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</si>
  <si>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</si>
  <si>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</si>
  <si>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</si>
  <si>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</si>
  <si>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</si>
  <si>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</si>
  <si>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</si>
  <si>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</si>
  <si>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</si>
  <si>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</si>
  <si>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</si>
  <si>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</si>
  <si>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</si>
  <si>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</si>
  <si>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</si>
  <si>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</si>
  <si>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</si>
  <si>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</si>
  <si>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</si>
  <si>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</si>
  <si>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</si>
  <si>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</si>
  <si>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</si>
  <si>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</si>
  <si>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</si>
  <si>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</si>
  <si>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</si>
  <si>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</si>
  <si>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</si>
  <si>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</si>
  <si>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</si>
  <si>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</si>
  <si>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</si>
  <si>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</si>
  <si>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</si>
  <si>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</si>
  <si>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</si>
  <si>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</si>
  <si>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</si>
  <si>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</si>
  <si>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</si>
  <si>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</si>
  <si>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</si>
  <si>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</si>
  <si>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</si>
  <si>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</si>
  <si>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</si>
  <si>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</si>
  <si>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</si>
  <si>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</si>
  <si>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</si>
  <si>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</si>
  <si>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</si>
  <si>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</si>
  <si>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</si>
  <si>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</si>
  <si>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</si>
  <si>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</si>
  <si>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</si>
  <si>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</si>
  <si>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</si>
  <si>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</si>
  <si>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</si>
  <si>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</si>
  <si>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</si>
  <si>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</si>
  <si>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</si>
  <si>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</si>
  <si>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</si>
  <si>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</si>
  <si>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</si>
  <si>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</si>
  <si>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</si>
  <si>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</si>
  <si>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</si>
  <si>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</si>
  <si>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</si>
  <si>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</si>
  <si>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</si>
  <si>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</si>
  <si>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</si>
  <si>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</si>
  <si>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</si>
  <si>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</si>
  <si>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</si>
  <si>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</si>
  <si>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</si>
  <si>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</si>
  <si>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</si>
  <si>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</si>
  <si>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</si>
  <si>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</si>
  <si>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</si>
  <si>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</si>
  <si>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</si>
  <si>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</si>
  <si>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</si>
  <si>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</si>
  <si>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</si>
  <si>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</si>
  <si>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</si>
  <si>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</si>
  <si>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</si>
  <si>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</si>
  <si>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</si>
  <si>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</si>
  <si>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</si>
  <si>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</si>
  <si>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</si>
  <si>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</si>
  <si>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</si>
  <si>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</si>
  <si>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</si>
  <si>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</si>
  <si>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</si>
  <si>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</si>
  <si>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</si>
  <si>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08h45/ sem oportunidade de faixa</t>
  </si>
  <si>
    <t>ZTR</t>
  </si>
  <si>
    <t>ZIQ-ZTR</t>
  </si>
  <si>
    <t>ZIQZTR</t>
  </si>
  <si>
    <t>2 (Fixo + Escala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</si>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</sst>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13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Q1" activePane="topRight" state="frozen"/>
      <selection pane="topRight" activeCell="BJ361" sqref="BJ3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1</v>
      </c>
      <c r="BI359" s="19"/>
      <c r="BJ359" s="19" t="s">
        <v>1893</v>
      </c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1894</v>
      </c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/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/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/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301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0.35416666666666669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/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/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/>
      <c r="AS376" s="121"/>
      <c r="AT376" s="121"/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/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1895</v>
      </c>
      <c r="J378" s="118">
        <v>70</v>
      </c>
      <c r="K378" s="118">
        <v>168</v>
      </c>
      <c r="L378" s="118">
        <v>228</v>
      </c>
      <c r="M378" s="142" t="s">
        <v>1896</v>
      </c>
      <c r="N378" s="142" t="s">
        <v>1897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/>
      <c r="Z379" s="117"/>
      <c r="AA379" s="118" t="s">
        <v>1898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/>
      <c r="AS379" s="121"/>
      <c r="AT379" s="121"/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/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1899</v>
      </c>
      <c r="J380" s="118">
        <v>70</v>
      </c>
      <c r="K380" s="118">
        <v>97</v>
      </c>
      <c r="L380" s="118">
        <v>52</v>
      </c>
      <c r="M380" s="142" t="s">
        <v>1900</v>
      </c>
      <c r="N380" s="142" t="s">
        <v>1901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1899</v>
      </c>
      <c r="J383" s="118">
        <v>70</v>
      </c>
      <c r="K383" s="118">
        <v>104</v>
      </c>
      <c r="L383" s="118" t="s">
        <v>520</v>
      </c>
      <c r="M383" s="142" t="s">
        <v>1902</v>
      </c>
      <c r="N383" s="142" t="s">
        <v>1903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1904</v>
      </c>
      <c r="V1" s="293"/>
      <c r="W1" s="293"/>
    </row>
    <row r="2" spans="1:23" s="92" customFormat="1">
      <c r="A2" s="95" t="s">
        <v>1905</v>
      </c>
      <c r="B2" s="95" t="s">
        <v>1906</v>
      </c>
      <c r="C2" s="95" t="s">
        <v>511</v>
      </c>
      <c r="D2" s="96" t="s">
        <v>1063</v>
      </c>
      <c r="E2" s="96" t="s">
        <v>1064</v>
      </c>
      <c r="F2" s="96" t="s">
        <v>1907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1908</v>
      </c>
      <c r="T2" s="99" t="s">
        <v>1066</v>
      </c>
      <c r="U2" s="173">
        <f ca="1">TODAY()-1</f>
        <v>45955</v>
      </c>
      <c r="V2" s="173">
        <f ca="1">U2-1</f>
        <v>45954</v>
      </c>
      <c r="W2" s="173">
        <f ca="1">V2-1</f>
        <v>45953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>
        <f ca="1">_xlfn.XLOOKUP(G30&amp;$V$2,BS_CONTROLE[CHAVE],BS_CONTROLE[Quantidade_11],"-")</f>
        <v>40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>
        <f ca="1">_xlfn.XLOOKUP(G50&amp;$V$2,BS_CONTROLE[CHAVE],BS_CONTROLE[Quantidade_11],"-")</f>
        <v>66</v>
      </c>
      <c r="W50" s="172">
        <f ca="1">_xlfn.XLOOKUP(G50&amp;$W$2,BS_CONTROLE[CHAVE],BS_CONTROLE[Quantidade_11],"-")</f>
        <v>62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>
        <f ca="1">_xlfn.XLOOKUP(G64&amp;$V$2,BS_CONTROLE[CHAVE],BS_CONTROLE[Quantidade_11],"-")</f>
        <v>40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>
        <f ca="1">_xlfn.XLOOKUP(G98&amp;$V$2,BS_CONTROLE[CHAVE],BS_CONTROLE[Quantidade_11],"-")</f>
        <v>40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>
        <f ca="1">_xlfn.XLOOKUP(G140&amp;$V$2,BS_CONTROLE[CHAVE],BS_CONTROLE[Quantidade_11],"-")</f>
        <v>40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>
        <f ca="1">_xlfn.XLOOKUP(G157&amp;$V$2,BS_CONTROLE[CHAVE],BS_CONTROLE[Quantidade_11],"-")</f>
        <v>40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324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>
        <f ca="1">_xlfn.XLOOKUP(G186&amp;$V$2,BS_CONTROLE[CHAVE],BS_CONTROLE[Quantidade_11],"-")</f>
        <v>66</v>
      </c>
      <c r="W186" s="172">
        <f ca="1">_xlfn.XLOOKUP(G186&amp;$W$2,BS_CONTROLE[CHAVE],BS_CONTROLE[Quantidade_11],"-")</f>
        <v>62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>
        <f ca="1">_xlfn.XLOOKUP(G187&amp;$V$2,BS_CONTROLE[CHAVE],BS_CONTROLE[Quantidade_11],"-")</f>
        <v>40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>
        <f ca="1">_xlfn.XLOOKUP(G188&amp;$V$2,BS_CONTROLE[CHAVE],BS_CONTROLE[Quantidade_11],"-")</f>
        <v>40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324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324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0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2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1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1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2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324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1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2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>
        <f ca="1">_xlfn.XLOOKUP(G289&amp;$V$2,BS_CONTROLE[CHAVE],BS_CONTROLE[Quantidade_11],"-")</f>
        <v>1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>
        <f ca="1">_xlfn.XLOOKUP(G294&amp;$V$2,BS_CONTROLE[CHAVE],BS_CONTROLE[Quantidade_11],"-")</f>
        <v>66</v>
      </c>
      <c r="W294" s="172">
        <f ca="1">_xlfn.XLOOKUP(G294&amp;$W$2,BS_CONTROLE[CHAVE],BS_CONTROLE[Quantidade_11],"-")</f>
        <v>62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1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2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>
        <f ca="1">_xlfn.XLOOKUP(G311&amp;$V$2,BS_CONTROLE[CHAVE],BS_CONTROLE[Quantidade_11],"-")</f>
        <v>66</v>
      </c>
      <c r="W311" s="172">
        <f ca="1">_xlfn.XLOOKUP(G311&amp;$W$2,BS_CONTROLE[CHAVE],BS_CONTROLE[Quantidade_11],"-")</f>
        <v>62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>
        <f ca="1">_xlfn.XLOOKUP(G313&amp;$V$2,BS_CONTROLE[CHAVE],BS_CONTROLE[Quantidade_11],"-")</f>
        <v>0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>
        <f ca="1">_xlfn.XLOOKUP(G316&amp;$V$2,BS_CONTROLE[CHAVE],BS_CONTROLE[Quantidade_11],"-")</f>
        <v>0</v>
      </c>
      <c r="W316" s="172">
        <f ca="1">_xlfn.XLOOKUP(G316&amp;$W$2,BS_CONTROLE[CHAVE],BS_CONTROLE[Quantidade_11],"-")</f>
        <v>1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2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1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324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66</v>
      </c>
      <c r="W323" s="172">
        <f ca="1">_xlfn.XLOOKUP(G323&amp;$W$2,BS_CONTROLE[CHAVE],BS_CONTROLE[Quantidade_11],"-")</f>
        <v>62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1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>
        <f ca="1">_xlfn.XLOOKUP(G330&amp;$V$2,BS_CONTROLE[CHAVE],BS_CONTROLE[Quantidade_11],"-")</f>
        <v>0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>
        <f ca="1">_xlfn.XLOOKUP(G331&amp;$V$2,BS_CONTROLE[CHAVE],BS_CONTROLE[Quantidade_11],"-")</f>
        <v>1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1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2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>
        <f ca="1">_xlfn.XLOOKUP(G340&amp;$V$2,BS_CONTROLE[CHAVE],BS_CONTROLE[Quantidade_11],"-")</f>
        <v>40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>
        <f ca="1">_xlfn.XLOOKUP(G351&amp;$V$2,BS_CONTROLE[CHAVE],BS_CONTROLE[Quantidade_11],"-")</f>
        <v>0</v>
      </c>
      <c r="W351" s="172">
        <f ca="1">_xlfn.XLOOKUP(G351&amp;$W$2,BS_CONTROLE[CHAVE],BS_CONTROLE[Quantidade_11],"-")</f>
        <v>1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>
        <f ca="1">_xlfn.XLOOKUP(G352&amp;$U$2,BS_CONTROLE[CHAVE],BS_CONTROLE[Quantidade_11],"-")</f>
        <v>0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2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1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*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1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*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0</v>
      </c>
    </row>
    <row r="372" spans="1:23" s="100" customFormat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0.35416666666666669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*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1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40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IF(SP_NORTE!Y379="","*",SP_NORTE!Y379)</f>
        <v>*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>
        <f ca="1">_xlfn.XLOOKUP(G376&amp;$V$2,BS_CONTROLE[CHAVE],BS_CONTROLE[Quantidade_11],"-")</f>
        <v>0</v>
      </c>
      <c r="W376" s="172">
        <f ca="1">_xlfn.XLOOKUP(G376&amp;$W$2,BS_CONTROLE[CHAVE],BS_CONTROLE[Quantidade_11],"-")</f>
        <v>1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2</v>
      </c>
      <c r="W379" s="172">
        <f ca="1">_xlfn.XLOOKUP(G379&amp;$W$2,BS_CONTROLE[CHAVE],BS_CONTROLE[Quantidade_11],"-")</f>
        <v>0</v>
      </c>
    </row>
    <row r="380" spans="1:23" s="100" customFormat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1910</v>
      </c>
      <c r="D5" s="295"/>
      <c r="E5" s="295"/>
      <c r="F5" s="295"/>
      <c r="G5" s="295"/>
      <c r="H5" s="295"/>
      <c r="I5" s="295"/>
      <c r="J5" s="296"/>
      <c r="K5" s="297" t="s">
        <v>1911</v>
      </c>
      <c r="L5" s="298"/>
      <c r="M5" s="298"/>
      <c r="N5" s="298"/>
      <c r="O5" s="299" t="s">
        <v>1912</v>
      </c>
      <c r="P5" s="300"/>
    </row>
    <row r="6" spans="1:16" s="82" customFormat="1" ht="15" customHeight="1">
      <c r="A6" s="74" t="s">
        <v>1907</v>
      </c>
      <c r="B6" s="83" t="s">
        <v>1906</v>
      </c>
      <c r="C6" s="84" t="s">
        <v>1063</v>
      </c>
      <c r="D6" s="85" t="s">
        <v>1064</v>
      </c>
      <c r="E6" s="84" t="s">
        <v>1913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1914</v>
      </c>
      <c r="M6" s="88" t="s">
        <v>710</v>
      </c>
      <c r="N6" s="89" t="s">
        <v>1058</v>
      </c>
      <c r="O6" s="225" t="s">
        <v>1101</v>
      </c>
      <c r="P6" s="150" t="s">
        <v>1915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aguardando previsão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Aguardando solicitar MC1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Aguardando solicitar MC1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1916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em preparação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em preparação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1</v>
      </c>
      <c r="P358" s="185" t="str">
        <f>IF($A$2=1,IF(SP_NORTE!BJ359="","*",SP_NORTE!BJ359),IF(SP_NORTE!BK359="","*",SP_NORTE!BK359))</f>
        <v>MC1 08h03/  verificando previsão de faixa para deslocamento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>
        <f>IF(SP_NORTE!B365="","*",SP_NORTE!B365)</f>
        <v>45957</v>
      </c>
      <c r="B364" s="91" t="str">
        <f>IF(SP_NORTE!X365="","*",SP_NORTE!X365)</f>
        <v>Oportunidade</v>
      </c>
      <c r="C364" s="91" t="str">
        <f>IF(SP_NORTE!S365="","*",SP_NORTE!S365)</f>
        <v>SP NORTE</v>
      </c>
      <c r="D364" s="91" t="str">
        <f>IF(SP_NORTE!T365="","*",SP_NORTE!T365)</f>
        <v>TMI-ZEB</v>
      </c>
      <c r="E364" s="91" t="str">
        <f>IF(SP_NORTE!D365="","*",SP_NORTE!D365)</f>
        <v>JULIO (TP-697)</v>
      </c>
      <c r="F364" s="91" t="str">
        <f>IF(SP_NORTE!H365="","*",SP_NORTE!H365)</f>
        <v>-</v>
      </c>
      <c r="G364" s="91" t="str">
        <f>IF(SP_NORTE!M365="","*",SP_NORTE!M365)</f>
        <v>ZEC-2</v>
      </c>
      <c r="H364" s="130">
        <f>IF(SP_NORTE!K365="","*",SP_NORTE!K365)</f>
        <v>261.8</v>
      </c>
      <c r="I364" s="127">
        <f>IF(SP_NORTE!O365="","*",SP_NORTE!O365)</f>
        <v>0.375</v>
      </c>
      <c r="J364" s="127">
        <f>IF(SP_NORTE!P365="","*",SP_NORTE!P365)</f>
        <v>6.25E-2</v>
      </c>
      <c r="K364" s="91" t="str">
        <f>IF(SP_NORTE!AK365="","*",SP_NORTE!AK365)</f>
        <v>-</v>
      </c>
      <c r="L364" s="91" t="str">
        <f>IF(SP_NORTE!AM365="","*",SP_NORTE!AM365)</f>
        <v>ZEC-2</v>
      </c>
      <c r="M364" s="91">
        <f>IF(SP_NORTE!AP365="","*",SP_NORTE!AP365)</f>
        <v>261.8</v>
      </c>
      <c r="N364" s="91" t="str">
        <f>IF(SP_NORTE!AM365="","*",SP_NORTE!AM365)</f>
        <v>ZEC-2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*</v>
      </c>
      <c r="G366" s="91" t="str">
        <f>IF(SP_NORTE!M367="","*",SP_NORTE!M367)</f>
        <v>*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>
        <f>IF(SP_NORTE!AK367="","*",SP_NORTE!AK367)</f>
        <v>0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>
        <f>IF(SP_NORTE!B374="","*",SP_NORTE!B374)</f>
        <v>45957</v>
      </c>
      <c r="B369" s="91" t="str">
        <f>IF(SP_NORTE!X374="","*",SP_NORTE!X374)</f>
        <v>Oportunidade</v>
      </c>
      <c r="C369" s="91" t="str">
        <f>IF(SP_NORTE!S374="","*",SP_NORTE!S374)</f>
        <v>SP NORTE</v>
      </c>
      <c r="D369" s="91" t="str">
        <f>IF(SP_NORTE!T374="","*",SP_NORTE!T374)</f>
        <v>ZCZ-ZTI</v>
      </c>
      <c r="E369" s="91" t="str">
        <f>IF(SP_NORTE!D374="","*",SP_NORTE!D374)</f>
        <v>V88</v>
      </c>
      <c r="F369" s="91" t="str">
        <f>IF(SP_NORTE!H374="","*",SP_NORTE!H374)</f>
        <v>ZMA2</v>
      </c>
      <c r="G369" s="91" t="str">
        <f>IF(SP_NORTE!M374="","*",SP_NORTE!M374)</f>
        <v>ZMA-ZLI</v>
      </c>
      <c r="H369" s="130">
        <f>IF(SP_NORTE!K374="","*",SP_NORTE!K374)</f>
        <v>42</v>
      </c>
      <c r="I369" s="127">
        <f>IF(SP_NORTE!O374="","*",SP_NORTE!O374)</f>
        <v>0.375</v>
      </c>
      <c r="J369" s="127">
        <f>IF(SP_NORTE!P374="","*",SP_NORTE!P374)</f>
        <v>4.1666666666666664E-2</v>
      </c>
      <c r="K369" s="91" t="str">
        <f>IF(SP_NORTE!AK374="","*",SP_NORTE!AK374)</f>
        <v>ZMA2</v>
      </c>
      <c r="L369" s="91" t="str">
        <f>IF(SP_NORTE!AM374="","*",SP_NORTE!AM374)</f>
        <v>ZMA-ZLI</v>
      </c>
      <c r="M369" s="91">
        <f>IF(SP_NORTE!AP374="","*",SP_NORTE!AP374)</f>
        <v>42</v>
      </c>
      <c r="N369" s="91" t="str">
        <f>IF(SP_NORTE!AM374="","*",SP_NORTE!AM374)</f>
        <v>ZMA-ZLI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V97</v>
      </c>
      <c r="F370" s="91" t="str">
        <f>IF(SP_NORTE!H375="","*",SP_NORTE!H375)</f>
        <v>ZDZ</v>
      </c>
      <c r="G370" s="91" t="str">
        <f>IF(SP_NORTE!M375="","*",SP_NORTE!M375)</f>
        <v>ZDZ-ZTT</v>
      </c>
      <c r="H370" s="130">
        <f>IF(SP_NORTE!K375="","*",SP_NORTE!K375)</f>
        <v>26</v>
      </c>
      <c r="I370" s="127">
        <f>IF(SP_NORTE!O375="","*",SP_NORTE!O375)</f>
        <v>0.35416666666666669</v>
      </c>
      <c r="J370" s="127">
        <f>IF(SP_NORTE!P375="","*",SP_NORTE!P375)</f>
        <v>4.1666666666666664E-2</v>
      </c>
      <c r="K370" s="91" t="str">
        <f>IF(SP_NORTE!AK375="","*",SP_NORTE!AK375)</f>
        <v>ZDZ</v>
      </c>
      <c r="L370" s="91" t="str">
        <f>IF(SP_NORTE!AM375="","*",SP_NORTE!AM375)</f>
        <v>ZDZ-ZTT</v>
      </c>
      <c r="M370" s="91">
        <f>IF(SP_NORTE!AP375="","*",SP_NORTE!AP375)</f>
        <v>26</v>
      </c>
      <c r="N370" s="91" t="str">
        <f>IF(SP_NORTE!AM375="","*",SP_NORTE!AM375)</f>
        <v>ZDZ-ZTT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>
        <f>IF(SP_NORTE!B376="","*",SP_NORTE!B376)</f>
        <v>45957</v>
      </c>
      <c r="B371" s="91" t="str">
        <f>IF(SP_NORTE!X376="","*",SP_NORTE!X376)</f>
        <v>Oportunidade</v>
      </c>
      <c r="C371" s="91" t="str">
        <f>IF(SP_NORTE!S376="","*",SP_NORTE!S376)</f>
        <v>SP NORTE</v>
      </c>
      <c r="D371" s="91" t="str">
        <f>IF(SP_NORTE!T376="","*",SP_NORTE!T376)</f>
        <v>ZCZ-ZTI</v>
      </c>
      <c r="E371" s="91" t="str">
        <f>IF(SP_NORTE!D376="","*",SP_NORTE!D376)</f>
        <v>ANTÔNIO (TP-713)</v>
      </c>
      <c r="F371" s="91" t="str">
        <f>IF(SP_NORTE!H376="","*",SP_NORTE!H376)</f>
        <v>-</v>
      </c>
      <c r="G371" s="91" t="str">
        <f>IF(SP_NORTE!M376="","*",SP_NORTE!M376)</f>
        <v>ZTO-ZOI</v>
      </c>
      <c r="H371" s="130">
        <f>IF(SP_NORTE!K376="","*",SP_NORTE!K376)</f>
        <v>244</v>
      </c>
      <c r="I371" s="127">
        <f>IF(SP_NORTE!O376="","*",SP_NORTE!O376)</f>
        <v>0.375</v>
      </c>
      <c r="J371" s="127">
        <f>IF(SP_NORTE!P376="","*",SP_NORTE!P376)</f>
        <v>6.25E-2</v>
      </c>
      <c r="K371" s="91" t="str">
        <f>IF(SP_NORTE!AK376="","*",SP_NORTE!AK376)</f>
        <v>-</v>
      </c>
      <c r="L371" s="91" t="str">
        <f>IF(SP_NORTE!AM376="","*",SP_NORTE!AM376)</f>
        <v>ZTO-ZOI</v>
      </c>
      <c r="M371" s="91">
        <f>IF(SP_NORTE!AP376="","*",SP_NORTE!AP376)</f>
        <v>244</v>
      </c>
      <c r="N371" s="91" t="str">
        <f>IF(SP_NORTE!AM376="","*",SP_NORTE!AM376)</f>
        <v>ZTO-ZOI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>
        <f>IF(SP_NORTE!B379="","*",SP_NORTE!B379)</f>
        <v>45957</v>
      </c>
      <c r="B374" s="91" t="str">
        <f>IF(SP_NORTE!X379="","*",SP_NORTE!X379)</f>
        <v>Oportunidade</v>
      </c>
      <c r="C374" s="91" t="str">
        <f>IF(SP_NORTE!S379="","*",SP_NORTE!S379)</f>
        <v>SP NORTE</v>
      </c>
      <c r="D374" s="91" t="str">
        <f>IF(SP_NORTE!T379="","*",SP_NORTE!T379)</f>
        <v>ZBV-ZTI</v>
      </c>
      <c r="E374" s="91" t="str">
        <f>IF(SP_NORTE!D379="","*",SP_NORTE!D379)</f>
        <v>N58</v>
      </c>
      <c r="F374" s="91" t="str">
        <f>IF(SP_NORTE!H379="","*",SP_NORTE!H379)</f>
        <v>ZSK</v>
      </c>
      <c r="G374" s="91" t="str">
        <f>IF(SP_NORTE!M379="","*",SP_NORTE!M379)</f>
        <v>ZSK-ZTO</v>
      </c>
      <c r="H374" s="130">
        <f>IF(SP_NORTE!K379="","*",SP_NORTE!K379)</f>
        <v>205</v>
      </c>
      <c r="I374" s="127">
        <f>IF(SP_NORTE!O379="","*",SP_NORTE!O379)</f>
        <v>0.5</v>
      </c>
      <c r="J374" s="127">
        <f>IF(SP_NORTE!P379="","*",SP_NORTE!P379)</f>
        <v>4.1666666666666664E-2</v>
      </c>
      <c r="K374" s="91" t="str">
        <f>IF(SP_NORTE!AK379="","*",SP_NORTE!AK379)</f>
        <v>ZSK</v>
      </c>
      <c r="L374" s="91" t="str">
        <f>IF(SP_NORTE!AM379="","*",SP_NORTE!AM379)</f>
        <v>ZSK-ZTO</v>
      </c>
      <c r="M374" s="91">
        <f>IF(SP_NORTE!AP379="","*",SP_NORTE!AP379)</f>
        <v>205</v>
      </c>
      <c r="N374" s="91" t="str">
        <f>IF(SP_NORTE!AM379="","*",SP_NORTE!AM379)</f>
        <v>ZSK-ZTO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1917</v>
      </c>
      <c r="C2" s="135" t="s">
        <v>1048</v>
      </c>
      <c r="D2" s="84" t="s">
        <v>1050</v>
      </c>
      <c r="E2" s="84" t="s">
        <v>1918</v>
      </c>
      <c r="F2" s="112" t="s">
        <v>1919</v>
      </c>
      <c r="G2" s="84" t="s">
        <v>1920</v>
      </c>
      <c r="H2" s="84" t="s">
        <v>1921</v>
      </c>
      <c r="I2" s="84" t="s">
        <v>1922</v>
      </c>
      <c r="J2" s="84" t="s">
        <v>1923</v>
      </c>
      <c r="K2" s="86" t="s">
        <v>1924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*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2025-10-26T13:49:02Z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