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99" documentId="120_S{118792C3-22EF-5104-A093-F22BFE3913F3}" xr6:coauthVersionLast="47" xr6:coauthVersionMax="47" xr10:uidLastSave="{1AA5A407-A479-412A-A08C-1A164F89629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3" i="1" l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N309" i="1" a="1"/>
  <c r="N309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L306" i="15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<sst xmlns="http://schemas.openxmlformats.org/spreadsheetml/2006/main" count="6838" uniqueCount="1482">
  <si>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</si>
  <si>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</si>
  <si>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</si>
  <si>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</si>
  <si>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</si>
  <si>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</si>
  <si>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</si>
  <si>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</si>
  <si>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</si>
  <si>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</si>
  <si>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</si>
  <si>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</si>
  <si>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</si>
  <si>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</si>
  <si>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</si>
  <si>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</si>
  <si>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</si>
  <si>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</si>
  <si>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</si>
  <si>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</si>
  <si>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</si>
  <si>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</si>
  <si>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</si>
  <si>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</si>
  <si>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</si>
  <si>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</si>
  <si>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</si>
  <si>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</si>
  <si>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</si>
  <si>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</si>
  <si>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</si>
  <si>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</si>
  <si>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</si>
  <si>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</si>
  <si>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</si>
  <si>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</si>
  <si>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</si>
  <si>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</si>
  <si>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</si>
  <si>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</si>
  <si>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</si>
  <si>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</si>
  <si>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</si>
  <si>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</si>
  <si>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</si>
  <si>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</si>
  <si>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</si>
  <si>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</si>
  <si>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</si>
  <si>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</si>
  <si>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</si>
  <si>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</si>
  <si>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</si>
  <si>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</si>
  <si>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</si>
  <si>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</si>
  <si>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</si>
  <si>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</si>
  <si>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</si>
  <si>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</si>
  <si>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</si>
  <si>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</si>
  <si>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</si>
  <si>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</si>
  <si>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</si>
  <si>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</si>
  <si>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</si>
  <si>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</si>
  <si>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</si>
  <si>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</si>
  <si>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</si>
  <si>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</si>
  <si>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</si>
  <si>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</si>
  <si>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</si>
  <si>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</si>
  <si>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</si>
  <si>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</si>
  <si>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</si>
  <si>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</si>
  <si>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</si>
  <si>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</si>
  <si>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</si>
  <si>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</si>
  <si>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</si>
  <si>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</si>
  <si>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</si>
  <si>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</si>
  <si>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</si>
  <si>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</si>
  <si>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</si>
  <si>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</si>
  <si>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</si>
  <si>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</si>
  <si>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</si>
  <si>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</si>
  <si>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</si>
  <si>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</si>
  <si>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</si>
  <si>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</si>
  <si>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</si>
  <si>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</si>
  <si>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</si>
  <si>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</si>
  <si>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</si>
  <si>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</si>
  <si>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</si>
  <si>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</si>
  <si>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</si>
  <si>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</si>
  <si>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</si>
  <si>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</si>
  <si>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</si>
  <si>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</si>
  <si>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</si>
  <si>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</si>
  <si>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</si>
  <si>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</si>
  <si>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</si>
  <si>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</si>
  <si>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</si>
  <si>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</si>
  <si>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</si>
  <si>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</si>
  <si>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</si>
  <si>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</si>
  <si>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</si>
  <si>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</si>
  <si>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</si>
  <si>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</si>
  <si>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</si>
  <si>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</si>
  <si>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</si>
  <si>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</si>
  <si>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</si>
  <si>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</si>
  <si>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</si>
  <si>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</si>
  <si>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</si>
  <si>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</si>
  <si>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</si>
  <si>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</si>
  <si>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</si>
  <si>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</si>
  <si>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</si>
  <si>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</si>
  <si>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</si>
  <si>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</si>
  <si>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</si>
  <si>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</si>
  <si>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</si>
  <si>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</si>
  <si>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</si>
  <si>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</si>
  <si>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</si>
  <si>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</si>
  <si>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</si>
  <si>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</si>
  <si>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</si>
  <si>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</si>
  <si>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</si>
  <si>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</si>
  <si>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</si>
  <si>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</si>
  <si>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</si>
  <si>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</si>
  <si>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</si>
  <si>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</si>
  <si>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</si>
  <si>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</si>
  <si>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</si>
  <si>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</si>
  <si>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</si>
  <si>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</si>
  <si>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</si>
  <si>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</si>
  <si>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</si>
  <si>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</si>
  <si>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</si>
  <si>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</si>
  <si>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</si>
  <si>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</si>
  <si>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</si>
  <si>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</si>
  <si>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</si>
  <si>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</si>
  <si>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</si>
  <si>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</si>
  <si>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</si>
  <si>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</si>
  <si>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</si>
  <si>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</si>
  <si>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</si>
  <si>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</si>
  <si>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</si>
  <si>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</si>
  <si>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</si>
  <si>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</si>
  <si>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</si>
  <si>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</si>
  <si>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</si>
  <si>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</si>
  <si>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</si>
  <si>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</si>
  <si>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</si>
  <si>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</si>
  <si>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</si>
  <si>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</si>
  <si>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</si>
  <si>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</si>
  <si>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</si>
  <si>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</si>
  <si>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</si>
  <si>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</si>
  <si>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</si>
  <si>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</si>
  <si>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</si>
  <si>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</si>
  <si>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</si>
  <si>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</si>
  <si>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</si>
  <si>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</si>
  <si>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</si>
  <si>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</si>
  <si>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</si>
  <si>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</si>
  <si>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</si>
  <si>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</si>
  <si>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</si>
  <si>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</si>
  <si>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</si>
  <si>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</si>
  <si>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</si>
  <si>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</si>
  <si>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</si>
  <si>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</si>
  <si>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</si>
  <si>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</si>
  <si>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</si>
  <si>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</si>
  <si>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</si>
  <si>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</si>
  <si>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</si>
  <si>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</si>
  <si>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</si>
  <si>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</si>
  <si>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</si>
  <si>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</si>
  <si>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</si>
  <si>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</si>
  <si>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</si>
  <si>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</si>
  <si>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</si>
  <si>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</si>
  <si>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</si>
  <si>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</si>
  <si>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</si>
  <si>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</si>
  <si>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</si>
  <si>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</si>
  <si>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</si>
  <si>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</si>
  <si>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</si>
  <si>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</si>
  <si>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</si>
  <si>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</si>
  <si>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</si>
  <si>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</si>
  <si>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</si>
  <si>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</si>
  <si>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</si>
  <si>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</si>
  <si>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</si>
  <si>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</si>
  <si>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</si>
  <si>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</si>
  <si>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</si>
  <si>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</si>
  <si>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</si>
  <si>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</si>
  <si>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</si>
  <si>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</si>
  <si>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</si>
  <si>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</si>
  <si>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</si>
  <si>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</si>
  <si>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</si>
  <si>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</si>
  <si>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</si>
  <si>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</si>
  <si>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</si>
  <si>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</si>
  <si>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</si>
  <si>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</si>
  <si>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</si>
  <si>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</si>
  <si>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</si>
  <si>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</si>
  <si>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</si>
  <si>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</si>
  <si>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</si>
  <si>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</si>
  <si>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</si>
  <si>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</si>
  <si>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</si>
  <si>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</si>
  <si>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</si>
  <si>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</si>
  <si>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</si>
  <si>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</si>
  <si>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</si>
  <si>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</si>
  <si>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</si>
  <si>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</si>
  <si>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</si>
  <si>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</si>
  <si>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</si>
  <si>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</si>
  <si>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</si>
  <si>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</si>
  <si>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</si>
  <si>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</si>
  <si>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</si>
  <si>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</si>
  <si>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</si>
  <si>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</si>
  <si>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</si>
  <si>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</si>
  <si>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</si>
  <si>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</si>
  <si>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</si>
  <si>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</si>
  <si>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</si>
  <si>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</si>
  <si>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</si>
  <si>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</si>
  <si>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</si>
  <si>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</si>
  <si>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</si>
  <si>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</si>
  <si>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</si>
  <si>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</si>
  <si>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</si>
  <si>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</si>
  <si>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</si>
  <si>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</si>
  <si>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</si>
  <si>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</si>
  <si>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</si>
  <si>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</si>
  <si>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</si>
  <si>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</si>
  <si>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</si>
  <si>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</si>
  <si>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</si>
  <si>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</si>
  <si>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</si>
  <si>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</si>
  <si>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</si>
  <si>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</si>
  <si>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</si>
  <si>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</si>
  <si>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</si>
  <si>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</si>
  <si>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</si>
  <si>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</si>
  <si>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</si>
  <si>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</si>
  <si>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</si>
  <si>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</si>
  <si>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</si>
  <si>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</si>
  <si>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</si>
  <si>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</si>
  <si>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</si>
  <si>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</si>
  <si>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</si>
  <si>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</si>
  <si>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</si>
  <si>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</si>
  <si>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</si>
  <si>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</si>
  <si>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</si>
  <si>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</si>
  <si>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</si>
  <si>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</si>
  <si>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</si>
  <si>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</si>
  <si>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</si>
  <si>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</si>
  <si>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</si>
  <si>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</si>
  <si>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</si>
  <si>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</si>
  <si>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</si>
  <si>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</si>
  <si>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</si>
  <si>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</si>
  <si>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</si>
  <si>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</si>
  <si>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</si>
  <si>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</si>
  <si>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</si>
  <si>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</si>
  <si>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</si>
  <si>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</si>
  <si>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</si>
  <si>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</si>
  <si>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</si>
  <si>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</si>
  <si>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</si>
  <si>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</si>
  <si>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</si>
  <si>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</si>
  <si>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</si>
  <si>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</si>
  <si>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</si>
  <si>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</si>
  <si>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</si>
  <si>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</si>
  <si>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</si>
  <si>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</si>
  <si>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</si>
  <si>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</si>
  <si>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</si>
  <si>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</si>
  <si>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</si>
  <si>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</si>
  <si>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</si>
  <si>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</si>
  <si>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</si>
  <si>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</si>
  <si>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</si>
  <si>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</si>
  <si>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</si>
  <si>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</si>
  <si>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</si>
  <si>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</si>
  <si>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</si>
  <si>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</si>
  <si>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</si>
  <si>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</si>
  <si>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</si>
  <si>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</si>
  <si>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</si>
  <si>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</si>
  <si>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</si>
  <si>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</si>
  <si>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</si>
  <si>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</si>
  <si>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</si>
  <si>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</si>
  <si>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</si>
  <si>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</si>
  <si>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</si>
  <si>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</si>
  <si>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</si>
  <si>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</si>
  <si>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</si>
  <si>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</si>
  <si>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</si>
  <si>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</si>
  <si>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</si>
  <si>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</si>
  <si>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</si>
  <si>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</si>
  <si>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</si>
  <si>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</si>
  <si>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</si>
  <si>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</si>
  <si>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</si>
  <si>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</si>
  <si>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</si>
  <si>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</si>
  <si>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</si>
  <si>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</si>
  <si>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</si>
  <si>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</si>
  <si>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</si>
  <si>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</si>
  <si>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</si>
  <si>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</si>
  <si>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</si>
  <si>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</si>
  <si>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</si>
  <si>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</si>
  <si>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</si>
  <si>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</si>
  <si>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</si>
  <si>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</si>
  <si>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</si>
  <si>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</si>
  <si>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</si>
  <si>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</si>
  <si>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</si>
  <si>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</si>
  <si>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</si>
  <si>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</si>
  <si>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</si>
  <si>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</si>
  <si>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</si>
  <si>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</si>
  <si>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</si>
  <si>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</si>
  <si>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</si>
  <si>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</si>
  <si>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</si>
  <si>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</si>
  <si>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</si>
  <si>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</si>
  <si>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</si>
  <si>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</si>
  <si>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</si>
  <si>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</si>
  <si>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</si>
  <si>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</si>
  <si>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</si>
  <si>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</si>
  <si>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</si>
  <si>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</si>
  <si>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</si>
  <si>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</si>
  <si>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</si>
  <si>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</si>
  <si>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</si>
  <si>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</si>
  <si>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</si>
  <si>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</si>
  <si>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</si>
  <si>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</si>
  <si>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</si>
  <si>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</si>
  <si>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</si>
  <si>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</si>
  <si>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</si>
  <si>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</si>
  <si>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</si>
  <si>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</si>
  <si>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</si>
  <si>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</si>
  <si>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</si>
  <si>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</si>
  <si>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</si>
  <si>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</si>
  <si>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</si>
  <si>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</si>
  <si>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</si>
  <si>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</si>
  <si>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</si>
  <si>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</si>
  <si>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</si>
  <si>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</si>
  <si>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</si>
  <si>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</si>
  <si>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</si>
  <si>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</si>
  <si>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</si>
  <si>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</si>
  <si>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</si>
  <si>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</si>
  <si>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</si>
  <si>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</si>
  <si>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</si>
  <si>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</si>
  <si>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</si>
  <si>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</si>
  <si>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</si>
  <si>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</si>
  <si>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</si>
  <si>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</si>
  <si>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</si>
  <si>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</si>
  <si>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</si>
  <si>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</si>
  <si>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</si>
  <si>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</si>
  <si>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</si>
  <si>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</si>
  <si>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</si>
  <si>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</si>
  <si>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</si>
  <si>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</si>
  <si>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</si>
  <si>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</si>
  <si>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</si>
  <si>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</si>
  <si>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</si>
  <si>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</si>
  <si>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</si>
  <si>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</si>
  <si>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</si>
  <si>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</si>
  <si>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</si>
  <si>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</si>
  <si>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</si>
  <si>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</si>
  <si>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</si>
  <si>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</si>
  <si>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</si>
  <si>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</si>
  <si>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</si>
  <si>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</si>
  <si>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</si>
  <si>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</si>
  <si>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</si>
  <si>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</si>
  <si>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</si>
  <si>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</si>
  <si>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</si>
  <si>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</si>
  <si>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</si>
  <si>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</si>
  <si>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</si>
  <si>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</si>
  <si>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</si>
  <si>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</si>
  <si>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</si>
  <si>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</si>
  <si>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</si>
  <si>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</si>
  <si>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</si>
  <si>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</si>
  <si>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</si>
  <si>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</si>
  <si>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</si>
  <si>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</si>
  <si>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</si>
  <si>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</si>
  <si>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</si>
  <si>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</si>
  <si>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</si>
  <si>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</si>
  <si>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</si>
  <si>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</si>
  <si>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</si>
  <si>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</si>
  <si>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</si>
  <si>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</si>
  <si>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</si>
  <si>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</si>
  <si>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</si>
  <si>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</si>
  <si>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</si>
  <si>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</si>
  <si>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</si>
  <si>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</si>
  <si>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</si>
  <si>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</si>
  <si>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</si>
  <si>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</si>
  <si>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</si>
  <si>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</si>
  <si>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</si>
  <si>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</si>
  <si>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</si>
  <si>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</si>
  <si>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</si>
  <si>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</si>
  <si>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</si>
  <si>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</si>
  <si>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</si>
  <si>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</si>
  <si>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</si>
  <si>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</si>
  <si>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</si>
  <si>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</si>
  <si>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</si>
  <si>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</si>
  <si>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</si>
  <si>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</si>
  <si>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</si>
  <si>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</si>
  <si>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</si>
  <si>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</si>
  <si>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</si>
  <si>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</si>
  <si>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</si>
  <si>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</si>
  <si>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</si>
  <si>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</si>
  <si>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</si>
  <si>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</si>
  <si>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</si>
  <si>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</si>
  <si>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</si>
  <si>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</si>
  <si>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</si>
  <si>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</si>
  <si>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</si>
  <si>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</si>
  <si>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</si>
  <si>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</si>
  <si>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</si>
  <si>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</si>
  <si>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</si>
  <si>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</si>
  <si>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</si>
  <si>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</si>
  <si>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</si>
  <si>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</si>
  <si>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</si>
  <si>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</si>
  <si>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</si>
  <si>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</si>
  <si>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</si>
  <si>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</si>
  <si>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</si>
  <si>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</si>
  <si>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</si>
  <si>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</si>
  <si>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</si>
  <si>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</si>
  <si>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</si>
  <si>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</si>
  <si>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</si>
  <si>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</si>
  <si>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</si>
  <si>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</si>
  <si>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</si>
  <si>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</si>
  <si>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</si>
  <si>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</si>
  <si>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</si>
  <si>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</si>
  <si>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</si>
  <si>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</si>
  <si>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</si>
  <si>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</si>
  <si>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</si>
  <si>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</si>
  <si>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</si>
  <si>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</si>
  <si>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</si>
  <si>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</si>
  <si>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</si>
  <si>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</si>
  <si>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</si>
  <si>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</si>
  <si>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</si>
  <si>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</si>
  <si>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</si>
  <si>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</si>
  <si>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</si>
  <si>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</si>
  <si>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</si>
  <si>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</si>
  <si>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</si>
  <si>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</si>
  <si>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</si>
  <si>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</si>
  <si>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</si>
  <si>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</si>
  <si>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</si>
  <si>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</si>
  <si>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</si>
  <si>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</si>
  <si>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</si>
  <si>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</si>
  <si>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</si>
  <si>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</si>
  <si>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</si>
  <si>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</si>
  <si>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</si>
  <si>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</si>
  <si>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</si>
  <si>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</si>
  <si>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</si>
  <si>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</si>
  <si>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</si>
  <si>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</si>
  <si>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</si>
  <si>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</si>
  <si>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</si>
  <si>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</si>
  <si>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</si>
  <si>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</si>
  <si>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</si>
  <si>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</si>
  <si>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</si>
  <si>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</si>
  <si>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</si>
  <si>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</si>
  <si>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</si>
  <si>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</si>
  <si>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</si>
  <si>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</si>
  <si>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</si>
  <si>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</si>
  <si>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</si>
  <si>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</si>
  <si>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</si>
  <si>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</si>
  <si>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</si>
  <si>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</si>
  <si>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</si>
  <si>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</si>
  <si>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</si>
  <si>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</si>
  <si>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</si>
  <si>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</si>
  <si>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</si>
  <si>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</si>
  <si>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</si>
  <si>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</si>
  <si>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</si>
  <si>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</si>
  <si>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</si>
  <si>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</si>
  <si>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</si>
  <si>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</si>
  <si>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</si>
  <si>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</si>
  <si>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</si>
  <si>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</si>
  <si>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</si>
  <si>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</si>
  <si>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</si>
  <si>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</si>
  <si>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</si>
  <si>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</si>
  <si>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</si>
  <si>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</si>
  <si>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</si>
  <si>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</si>
  <si>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</si>
  <si>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</si>
  <si>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</si>
  <si>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</si>
  <si>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</si>
  <si>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</si>
  <si>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</si>
  <si>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</si>
  <si>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</si>
  <si>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</si>
  <si>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</si>
  <si>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</si>
  <si>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</si>
  <si>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</si>
  <si>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</si>
  <si>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</si>
  <si>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</si>
  <si>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</si>
  <si>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</si>
  <si>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</si>
  <si>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</si>
  <si>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</si>
  <si>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</si>
  <si>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</si>
  <si>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</si>
  <si>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</si>
  <si>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</si>
  <si>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</si>
  <si>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</si>
  <si>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</si>
  <si>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</si>
  <si>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</si>
  <si>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</si>
  <si>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</si>
  <si>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</si>
  <si>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</si>
  <si>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</si>
  <si>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</si>
  <si>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</si>
  <si>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</si>
  <si>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</si>
  <si>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</si>
  <si>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</si>
  <si>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</si>
  <si>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</si>
  <si>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</si>
  <si>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</si>
  <si>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</si>
  <si>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</si>
  <si>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</si>
  <si>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</si>
  <si>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</si>
  <si>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</si>
  <si>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</si>
  <si>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</si>
  <si>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</si>
  <si>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</si>
  <si>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</si>
  <si>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</si>
  <si>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</si>
  <si>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</si>
  <si>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</si>
  <si>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</si>
  <si>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</si>
  <si>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</si>
  <si>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</si>
  <si>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</si>
  <si>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</si>
  <si>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</si>
  <si>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</si>
  <si>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</si>
  <si>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</si>
  <si>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</si>
  <si>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</si>
  <si>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</si>
  <si>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</si>
  <si>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</si>
  <si>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</si>
  <si>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</si>
  <si>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</si>
  <si>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</si>
  <si>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</si>
  <si>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</si>
  <si>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</si>
  <si>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</si>
  <si>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</si>
  <si>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</si>
  <si>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</si>
  <si>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</si>
  <si>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</si>
  <si>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</si>
  <si>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</si>
  <si>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</si>
  <si>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</si>
  <si>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</si>
  <si>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</si>
  <si>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</si>
  <si>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</si>
  <si>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</si>
  <si>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</si>
  <si>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</si>
  <si>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</si>
  <si>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</si>
  <si>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</si>
  <si>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</si>
  <si>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</si>
  <si>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</si>
  <si>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</si>
  <si>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</si>
  <si>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</si>
  <si>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</si>
  <si>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</si>
  <si>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</si>
  <si>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</si>
  <si>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</si>
  <si>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</si>
  <si>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</si>
  <si>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</si>
  <si>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</si>
  <si>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</si>
  <si>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</si>
  <si>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</si>
  <si>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</si>
  <si>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</si>
  <si>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</si>
  <si>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</si>
  <si>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</si>
  <si>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</si>
  <si>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</si>
  <si>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</si>
  <si>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</si>
  <si>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</si>
  <si>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</si>
  <si>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</si>
  <si>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</si>
  <si>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</si>
  <si>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</si>
  <si>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</si>
  <si>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</si>
  <si>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</si>
  <si>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</si>
  <si>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</si>
  <si>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</si>
  <si>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</si>
  <si>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</si>
  <si>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</si>
  <si>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</si>
  <si>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</si>
  <si>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</si>
  <si>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</si>
  <si>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</si>
  <si>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</si>
  <si>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</si>
  <si>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</si>
  <si>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</si>
  <si>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</si>
  <si>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</si>
  <si>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</si>
  <si>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</si>
  <si>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</si>
  <si>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</si>
  <si>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</si>
  <si>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</si>
  <si>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</si>
  <si>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</si>
  <si>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</si>
  <si>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</si>
  <si>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</si>
  <si>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</si>
  <si>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</si>
  <si>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</si>
  <si>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</si>
  <si>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</si>
  <si>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</si>
  <si>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</si>
  <si>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</si>
  <si>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</si>
  <si>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</si>
  <si>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</si>
  <si>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</si>
  <si>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</si>
  <si>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</si>
  <si>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</si>
  <si>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</si>
  <si>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</si>
  <si>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</si>
  <si>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</si>
  <si>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</si>
  <si>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</si>
  <si>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</si>
  <si>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</si>
  <si>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</si>
  <si>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</si>
  <si>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</si>
  <si>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</si>
  <si>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</si>
  <si>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</si>
  <si>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</si>
  <si>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</si>
  <si>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</si>
  <si>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</si>
  <si>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</si>
  <si>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</si>
  <si>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</si>
  <si>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</si>
  <si>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</si>
  <si>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</si>
  <si>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</si>
  <si>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</si>
  <si>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</si>
  <si>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</si>
  <si>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</si>
  <si>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</si>
  <si>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</si>
  <si>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</si>
  <si>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</si>
  <si>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</si>
  <si>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</si>
  <si>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</si>
  <si>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</si>
  <si>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</si>
  <si>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</si>
  <si>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</si>
  <si>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</si>
  <si>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</si>
  <si>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</si>
  <si>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</si>
  <si>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</si>
  <si>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</si>
  <si>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</si>
  <si>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</si>
  <si>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</si>
  <si>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</si>
  <si>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</si>
  <si>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</si>
  <si>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</si>
  <si>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</si>
  <si>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</si>
  <si>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</si>
  <si>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</si>
  <si>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</si>
  <si>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</si>
  <si>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</si>
  <si>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</si>
  <si>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</si>
  <si>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</si>
  <si>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</si>
  <si>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</si>
  <si>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</si>
  <si>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</si>
  <si>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</si>
  <si>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</si>
  <si>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</si>
  <si>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</si>
  <si>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</si>
  <si>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</si>
  <si>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</si>
  <si>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</si>
  <si>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</si>
  <si>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</si>
  <si>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</si>
  <si>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</si>
  <si>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</si>
  <si>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</si>
  <si>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</si>
  <si>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</si>
  <si>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</si>
  <si>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</si>
  <si>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</si>
  <si>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</si>
  <si>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</si>
  <si>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</si>
  <si>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</si>
  <si>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</si>
  <si>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</si>
  <si>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</si>
  <si>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</si>
  <si>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</si>
  <si>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</si>
  <si>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</si>
  <si>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</si>
  <si>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</si>
  <si>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</si>
  <si>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</si>
  <si>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</si>
  <si>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</si>
  <si>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</si>
  <si>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</si>
  <si>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</si>
  <si>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</si>
  <si>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</si>
  <si>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</si>
  <si>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</si>
  <si>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</si>
  <si>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</si>
  <si>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</si>
  <si>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</si>
  <si>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</si>
  <si>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</si>
  <si>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</si>
  <si>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</si>
  <si>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</si>
  <si>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</si>
  <si>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</si>
  <si>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</si>
  <si>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</si>
  <si>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</si>
  <si>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</si>
  <si>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</si>
  <si>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</si>
  <si>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</si>
  <si>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</si>
  <si>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</si>
  <si>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</si>
  <si>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</si>
  <si>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</si>
  <si>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</si>
  <si>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</si>
  <si>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</si>
  <si>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</si>
  <si>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</si>
  <si>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</si>
  <si>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</si>
  <si>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</si>
  <si>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</si>
  <si>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</si>
  <si>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</si>
  <si>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</si>
  <si>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</si>
  <si>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</si>
  <si>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</si>
  <si>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</si>
  <si>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</si>
  <si>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</si>
  <si>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</si>
  <si>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</si>
  <si>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</si>
  <si>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</si>
  <si>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</si>
  <si>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</si>
  <si>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</si>
  <si>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</si>
  <si>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</si>
  <si>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</si>
  <si>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</si>
  <si>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</si>
  <si>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</si>
  <si>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</si>
  <si>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</si>
  <si>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</si>
  <si>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</si>
  <si>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</si>
  <si>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</si>
  <si>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</si>
  <si>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</si>
  <si>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</si>
  <si>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</si>
  <si>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</si>
  <si>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</si>
  <si>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</si>
  <si>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</si>
  <si>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</si>
  <si>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</si>
  <si>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</si>
  <si>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</si>
  <si>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</si>
  <si>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</si>
  <si>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</si>
  <si>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</si>
  <si>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</si>
  <si>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</si>
  <si>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</si>
  <si>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</si>
  <si>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</si>
  <si>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</si>
  <si>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</si>
  <si>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</si>
  <si>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</si>
  <si>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</si>
  <si>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</si>
  <si>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</si>
  <si>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</si>
  <si>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</si>
  <si>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</si>
  <si>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</si>
  <si>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</si>
  <si>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</si>
  <si>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</si>
  <si>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</si>
  <si>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</si>
  <si>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</si>
  <si>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</si>
  <si>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</si>
  <si>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</si>
  <si>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</si>
  <si>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</si>
  <si>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</si>
  <si>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</si>
  <si>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</si>
  <si>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</si>
  <si>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</si>
  <si>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</si>
  <si>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</si>
  <si>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</si>
  <si>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</si>
  <si>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</si>
  <si>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</si>
  <si>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</si>
  <si>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</si>
  <si>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</si>
  <si>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</si>
  <si>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</si>
  <si>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</si>
  <si>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</si>
  <si>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</si>
  <si>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</si>
  <si>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</si>
  <si>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</si>
  <si>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</si>
  <si>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</si>
  <si>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</si>
  <si>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</si>
  <si>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</si>
  <si>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</si>
  <si>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</si>
  <si>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</si>
  <si>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</si>
  <si>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</si>
  <si>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</si>
  <si>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</si>
  <si>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</si>
  <si>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</si>
  <si>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</si>
  <si>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</si>
  <si>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</si>
  <si>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</si>
  <si>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</si>
  <si>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</si>
  <si>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</si>
  <si>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</si>
  <si>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</si>
  <si>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</si>
  <si>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</si>
  <si>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</si>
  <si>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</si>
  <si>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</si>
  <si>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</si>
  <si>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</si>
  <si>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</si>
  <si>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</si>
  <si>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</si>
  <si>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</si>
  <si>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</si>
  <si>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</si>
  <si>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</si>
  <si>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</si>
  <si>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</si>
  <si>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</si>
  <si>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</si>
  <si>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</si>
  <si>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</si>
  <si>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</si>
  <si>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</si>
  <si>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</si>
  <si>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</si>
  <si>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</si>
  <si>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</si>
  <si>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</si>
  <si>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</si>
  <si>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</si>
  <si>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</si>
  <si>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</si>
  <si>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</si>
  <si>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</si>
  <si>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</si>
  <si>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</si>
  <si>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</si>
  <si>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</si>
  <si>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</si>
  <si>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</si>
  <si>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</si>
  <si>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</si>
  <si>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</si>
  <si>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</si>
  <si>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</si>
  <si>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</si>
  <si>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</si>
  <si>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</si>
  <si>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</si>
  <si>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</si>
  <si>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</si>
  <si>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</si>
  <si>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</si>
  <si>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</si>
  <si>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</si>
  <si>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</si>
  <si>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</si>
  <si>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</si>
  <si>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</si>
  <si>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</si>
  <si>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</si>
  <si>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</si>
  <si>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</si>
  <si>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</si>
  <si>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</si>
  <si>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</si>
  <si>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</si>
  <si>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</si>
  <si>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</si>
  <si>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</si>
  <si>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</si>
  <si>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</si>
  <si>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</si>
  <si>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</si>
  <si>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</si>
  <si>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</si>
  <si>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</si>
  <si>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</si>
  <si>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</si>
  <si>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</si>
  <si>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</si>
  <si>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</si>
  <si>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</si>
  <si>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</si>
  <si>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</si>
  <si>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</si>
  <si>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</si>
  <si>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</si>
  <si>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</si>
  <si>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</si>
  <si>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</si>
  <si>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</si>
  <si>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</si>
  <si>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</si>
  <si>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</si>
  <si>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</si>
  <si>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</si>
  <si>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</si>
  <si>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</si>
  <si>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</si>
  <si>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</si>
  <si>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</si>
  <si>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</si>
  <si>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</si>
  <si>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</si>
  <si>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</si>
  <si>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</si>
  <si>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</si>
  <si>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</si>
  <si>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</si>
  <si>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</si>
  <si>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</si>
  <si>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</si>
  <si>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</si>
  <si>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</si>
  <si>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</si>
  <si>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</si>
  <si>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</si>
  <si>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</si>
  <si>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</si>
  <si>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</si>
  <si>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</si>
  <si>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</si>
  <si>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</si>
  <si>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</si>
  <si>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</si>
  <si>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</si>
  <si>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</si>
  <si>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</si>
  <si>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</si>
  <si>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</si>
  <si>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</si>
  <si>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</si>
  <si>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</si>
  <si>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</si>
  <si>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</si>
  <si>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</si>
  <si>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</si>
  <si>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</si>
  <si>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</si>
  <si>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</si>
  <si>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</si>
  <si>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</si>
  <si>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</si>
  <si>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</si>
  <si>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</si>
  <si>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</si>
  <si>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</si>
  <si>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</si>
  <si>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</si>
  <si>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ZPTZ1051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</si>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</sst>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315" activePane="bottomRight" state="frozen"/>
      <selection pane="bottomRight" activeCell="F324" sqref="F32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6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6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6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6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1389</v>
      </c>
      <c r="BK276" s="17" t="s">
        <v>1390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6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6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6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6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54.9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270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ZBM1</v>
      </c>
      <c r="AO296" s="105">
        <f>IF(BS_CONTROLE[[#This Row],[SUB]]=0, "-", BS_CONTROLE[[#This Row],[SUB]])</f>
        <v>68</v>
      </c>
      <c r="AP296" s="105">
        <f>BS_CONTROLE[[#This Row],[KM - Inicio]]</f>
        <v>54.9</v>
      </c>
      <c r="AQ296" s="105">
        <f>BS_CONTROLE[[#This Row],[KM - Inicio]]</f>
        <v>54.9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/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/>
      <c r="N304" s="127"/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/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/>
      <c r="N305" s="127"/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/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/>
      <c r="N306" s="127"/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1105</v>
      </c>
      <c r="N311" s="127" t="s">
        <v>1106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1408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1097</v>
      </c>
      <c r="I312" s="106" t="s">
        <v>1097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1409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1097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1410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1411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1391</v>
      </c>
      <c r="W315" s="151" t="s">
        <v>1412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1391</v>
      </c>
      <c r="W316" s="151" t="s">
        <v>1412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1013</v>
      </c>
      <c r="W318" s="151" t="s">
        <v>1413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1013</v>
      </c>
      <c r="W319" s="151" t="s">
        <v>1314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1013</v>
      </c>
      <c r="W320" s="151" t="s">
        <v>1318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1030</v>
      </c>
      <c r="W322" s="151" t="s">
        <v>1113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</v>
      </c>
      <c r="B323" s="102"/>
      <c r="C323" s="135" t="str">
        <f>IF(BS_CONTROLE[[#This Row],[DATA]]="","",WEEKNUM(BS_CONTROLE[[#This Row],[DATA]]))</f>
        <v/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>W62</v>
      </c>
      <c r="B324" s="102"/>
      <c r="C324" s="135" t="str">
        <f>IF(BS_CONTROLE[[#This Row],[DATA]]="","",WEEKNUM(BS_CONTROLE[[#This Row],[DATA]]))</f>
        <v/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1414</v>
      </c>
      <c r="I324" s="106" t="s">
        <v>1051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1415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1416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1416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4" operator="equal">
      <formula>"NÃO"</formula>
    </cfRule>
    <cfRule type="cellIs" dxfId="220" priority="11735" operator="equal">
      <formula>"SIM"</formula>
    </cfRule>
  </conditionalFormatting>
  <conditionalFormatting sqref="AZ6:AZ1001">
    <cfRule type="expression" dxfId="219" priority="54190">
      <formula>#REF!=1</formula>
    </cfRule>
  </conditionalFormatting>
  <conditionalFormatting sqref="BE6:BE1001 AY6:AY1001 U6:U1001">
    <cfRule type="cellIs" dxfId="218" priority="54174" operator="equal">
      <formula>"ERRO"</formula>
    </cfRule>
  </conditionalFormatting>
  <conditionalFormatting sqref="BQ6:BQ1001">
    <cfRule type="cellIs" dxfId="217" priority="54169" operator="equal">
      <formula>"Produção e Intervalo"</formula>
    </cfRule>
    <cfRule type="cellIs" dxfId="216" priority="54170" operator="equal">
      <formula>"Aderente"</formula>
    </cfRule>
    <cfRule type="cellIs" dxfId="215" priority="54171" operator="equal">
      <formula>"Intervalo"</formula>
    </cfRule>
    <cfRule type="cellIs" dxfId="214" priority="54172" operator="equal">
      <formula>"Produção"</formula>
    </cfRule>
    <cfRule type="cellIs" dxfId="213" priority="54173" operator="equal">
      <formula>"ERRO"</formula>
    </cfRule>
  </conditionalFormatting>
  <conditionalFormatting sqref="BR6:BS1001">
    <cfRule type="cellIs" dxfId="212" priority="54151" operator="equal">
      <formula>"*"</formula>
    </cfRule>
    <cfRule type="cellIs" dxfId="211" priority="54152" operator="greaterThanOrEqual">
      <formula>1</formula>
    </cfRule>
    <cfRule type="cellIs" dxfId="210" priority="54153" operator="lessThan">
      <formula>1</formula>
    </cfRule>
  </conditionalFormatting>
  <conditionalFormatting sqref="BK949 BK81 BK83:BK84 BK101 BK67 BK69 BK72:BK73 BJ9:BJ1001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7" operator="equal">
      <formula>"OPORTUNIDADE"</formula>
    </cfRule>
  </conditionalFormatting>
  <conditionalFormatting sqref="Y6:Z39">
    <cfRule type="cellIs" dxfId="208" priority="275" operator="equal">
      <formula>"NÃO"</formula>
    </cfRule>
    <cfRule type="cellIs" dxfId="207" priority="276" operator="equal">
      <formula>"SIM"</formula>
    </cfRule>
  </conditionalFormatting>
  <conditionalFormatting sqref="BH6:BH8">
    <cfRule type="iconSet" priority="273">
      <iconSet showValue="0">
        <cfvo type="percent" val="0"/>
        <cfvo type="num" val="1"/>
        <cfvo type="num" val="1" gte="0"/>
      </iconSet>
    </cfRule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5" operator="equal">
      <formula>"OPORTUNIDADE"</formula>
    </cfRule>
  </conditionalFormatting>
  <conditionalFormatting sqref="Y44:Z44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48:Z52">
    <cfRule type="cellIs" dxfId="203" priority="242" operator="equal">
      <formula>"OPORTUNIDADE"</formula>
    </cfRule>
  </conditionalFormatting>
  <conditionalFormatting sqref="Y48:Z52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Y68:Z68">
    <cfRule type="cellIs" dxfId="200" priority="236" operator="equal">
      <formula>"OPORTUNIDADE"</formula>
    </cfRule>
  </conditionalFormatting>
  <conditionalFormatting sqref="Y68:Z68">
    <cfRule type="cellIs" dxfId="199" priority="234" operator="equal">
      <formula>"NÃO"</formula>
    </cfRule>
    <cfRule type="cellIs" dxfId="198" priority="235" operator="equal">
      <formula>"SIM"</formula>
    </cfRule>
  </conditionalFormatting>
  <conditionalFormatting sqref="Y75:Z75">
    <cfRule type="cellIs" dxfId="197" priority="233" operator="equal">
      <formula>"OPORTUNIDADE"</formula>
    </cfRule>
  </conditionalFormatting>
  <conditionalFormatting sqref="Y75:Z75">
    <cfRule type="cellIs" dxfId="196" priority="231" operator="equal">
      <formula>"NÃO"</formula>
    </cfRule>
    <cfRule type="cellIs" dxfId="195" priority="232" operator="equal">
      <formula>"SIM"</formula>
    </cfRule>
  </conditionalFormatting>
  <conditionalFormatting sqref="Y77:Z78">
    <cfRule type="cellIs" dxfId="194" priority="230" operator="equal">
      <formula>"OPORTUNIDADE"</formula>
    </cfRule>
  </conditionalFormatting>
  <conditionalFormatting sqref="Y77:Z78">
    <cfRule type="cellIs" dxfId="193" priority="228" operator="equal">
      <formula>"NÃO"</formula>
    </cfRule>
    <cfRule type="cellIs" dxfId="192" priority="229" operator="equal">
      <formula>"SIM"</formula>
    </cfRule>
  </conditionalFormatting>
  <conditionalFormatting sqref="Y81:Z81">
    <cfRule type="cellIs" dxfId="191" priority="227" operator="equal">
      <formula>"OPORTUNIDADE"</formula>
    </cfRule>
  </conditionalFormatting>
  <conditionalFormatting sqref="Y81:Z81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Y82:Z82">
    <cfRule type="cellIs" dxfId="188" priority="224" operator="equal">
      <formula>"OPORTUNIDADE"</formula>
    </cfRule>
  </conditionalFormatting>
  <conditionalFormatting sqref="Y82:Z82">
    <cfRule type="cellIs" dxfId="187" priority="222" operator="equal">
      <formula>"NÃO"</formula>
    </cfRule>
    <cfRule type="cellIs" dxfId="186" priority="223" operator="equal">
      <formula>"SIM"</formula>
    </cfRule>
  </conditionalFormatting>
  <conditionalFormatting sqref="Y91:Z91">
    <cfRule type="cellIs" dxfId="185" priority="221" operator="equal">
      <formula>"OPORTUNIDADE"</formula>
    </cfRule>
  </conditionalFormatting>
  <conditionalFormatting sqref="Y91:Z91">
    <cfRule type="cellIs" dxfId="184" priority="219" operator="equal">
      <formula>"NÃO"</formula>
    </cfRule>
    <cfRule type="cellIs" dxfId="183" priority="220" operator="equal">
      <formula>"SIM"</formula>
    </cfRule>
  </conditionalFormatting>
  <conditionalFormatting sqref="Y93:Z93">
    <cfRule type="cellIs" dxfId="182" priority="218" operator="equal">
      <formula>"OPORTUNIDADE"</formula>
    </cfRule>
  </conditionalFormatting>
  <conditionalFormatting sqref="Y93:Z93">
    <cfRule type="cellIs" dxfId="181" priority="216" operator="equal">
      <formula>"NÃO"</formula>
    </cfRule>
    <cfRule type="cellIs" dxfId="180" priority="217" operator="equal">
      <formula>"SIM"</formula>
    </cfRule>
  </conditionalFormatting>
  <conditionalFormatting sqref="Y95:Z95">
    <cfRule type="cellIs" dxfId="179" priority="215" operator="equal">
      <formula>"OPORTUNIDADE"</formula>
    </cfRule>
  </conditionalFormatting>
  <conditionalFormatting sqref="Y95:Z95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Y96:Z97">
    <cfRule type="cellIs" dxfId="176" priority="212" operator="equal">
      <formula>"OPORTUNIDADE"</formula>
    </cfRule>
  </conditionalFormatting>
  <conditionalFormatting sqref="Y96:Z97">
    <cfRule type="cellIs" dxfId="175" priority="210" operator="equal">
      <formula>"NÃO"</formula>
    </cfRule>
    <cfRule type="cellIs" dxfId="174" priority="211" operator="equal">
      <formula>"SIM"</formula>
    </cfRule>
  </conditionalFormatting>
  <conditionalFormatting sqref="BK95:BK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1">
      <iconSet showValue="0">
        <cfvo type="percent" val="0"/>
        <cfvo type="num" val="1"/>
        <cfvo type="num" val="1" gte="0"/>
      </iconSet>
    </cfRule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5" operator="equal">
      <formula>"OPORTUNIDADE"</formula>
    </cfRule>
  </conditionalFormatting>
  <conditionalFormatting sqref="Z173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BP1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2" operator="equal">
      <formula>"OPORTUNIDADE"</formula>
    </cfRule>
  </conditionalFormatting>
  <conditionalFormatting sqref="Z201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202">
    <cfRule type="cellIs" dxfId="167" priority="109" operator="equal">
      <formula>"OPORTUNIDADE"</formula>
    </cfRule>
  </conditionalFormatting>
  <conditionalFormatting sqref="Z202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1" operator="equal">
      <formula>"OPORTUNIDADE"</formula>
    </cfRule>
  </conditionalFormatting>
  <conditionalFormatting sqref="Y201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K1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9" operator="equal">
      <formula>"OPORTUNIDADE"</formula>
    </cfRule>
  </conditionalFormatting>
  <conditionalFormatting sqref="Z245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P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3" operator="equal">
      <formula>"OPORTUNIDADE"</formula>
    </cfRule>
  </conditionalFormatting>
  <conditionalFormatting sqref="Z285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Z286">
    <cfRule type="cellIs" dxfId="155" priority="50" operator="equal">
      <formula>"OPORTUNIDADE"</formula>
    </cfRule>
  </conditionalFormatting>
  <conditionalFormatting sqref="Z286">
    <cfRule type="cellIs" dxfId="154" priority="48" operator="equal">
      <formula>"NÃO"</formula>
    </cfRule>
    <cfRule type="cellIs" dxfId="153" priority="49" operator="equal">
      <formula>"SIM"</formula>
    </cfRule>
  </conditionalFormatting>
  <conditionalFormatting sqref="BK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1417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1418</v>
      </c>
      <c r="C4" s="160" t="s">
        <v>1419</v>
      </c>
      <c r="D4" s="160" t="s">
        <v>1420</v>
      </c>
      <c r="E4" s="160" t="s">
        <v>1421</v>
      </c>
      <c r="F4" s="160" t="s">
        <v>4</v>
      </c>
      <c r="G4" s="160" t="s">
        <v>1422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1423</v>
      </c>
      <c r="C6" s="161">
        <v>407867</v>
      </c>
      <c r="D6" s="161" t="s">
        <v>1424</v>
      </c>
      <c r="E6" s="161" t="s">
        <v>789</v>
      </c>
      <c r="F6" s="161" t="s">
        <v>1425</v>
      </c>
      <c r="G6" s="162"/>
    </row>
    <row r="7" spans="2:7">
      <c r="B7" s="161" t="s">
        <v>1426</v>
      </c>
      <c r="C7" s="161">
        <v>293644</v>
      </c>
      <c r="D7" s="161" t="s">
        <v>1427</v>
      </c>
      <c r="E7" s="161" t="s">
        <v>789</v>
      </c>
      <c r="F7" s="161" t="s">
        <v>1425</v>
      </c>
      <c r="G7" s="162"/>
    </row>
    <row r="8" spans="2:7">
      <c r="B8" s="161" t="s">
        <v>1428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1429</v>
      </c>
      <c r="C9" s="161">
        <v>256790</v>
      </c>
      <c r="D9" s="161" t="s">
        <v>1430</v>
      </c>
      <c r="E9" s="161" t="s">
        <v>790</v>
      </c>
      <c r="F9" s="161" t="s">
        <v>1431</v>
      </c>
      <c r="G9" s="162">
        <v>46357</v>
      </c>
    </row>
    <row r="10" spans="2:7">
      <c r="B10" s="161" t="s">
        <v>1432</v>
      </c>
      <c r="C10" s="161">
        <v>265193</v>
      </c>
      <c r="D10" s="161" t="s">
        <v>1433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1434</v>
      </c>
      <c r="C11" s="161">
        <v>293716</v>
      </c>
      <c r="D11" s="161" t="s">
        <v>1435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1436</v>
      </c>
      <c r="C12" s="161">
        <v>257258</v>
      </c>
      <c r="D12" s="161" t="s">
        <v>1437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1438</v>
      </c>
      <c r="C13" s="161">
        <v>371147</v>
      </c>
      <c r="D13" s="161" t="s">
        <v>1439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1440</v>
      </c>
      <c r="C14" s="161">
        <v>259230</v>
      </c>
      <c r="D14" s="161" t="s">
        <v>1441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1442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1443</v>
      </c>
      <c r="C16" s="161">
        <v>258542</v>
      </c>
      <c r="D16" s="161" t="s">
        <v>1444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1445</v>
      </c>
      <c r="C17" s="161">
        <v>257050</v>
      </c>
      <c r="D17" s="161" t="s">
        <v>1446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1447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1448</v>
      </c>
      <c r="D4" s="163" t="s">
        <v>1449</v>
      </c>
      <c r="E4" s="163" t="s">
        <v>1450</v>
      </c>
      <c r="F4" s="160" t="s">
        <v>1451</v>
      </c>
      <c r="G4" s="163" t="s">
        <v>1452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1454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1455</v>
      </c>
      <c r="G9" s="167" t="s">
        <v>1456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1453</v>
      </c>
      <c r="G10" s="167"/>
    </row>
    <row r="11" spans="2:7">
      <c r="B11" s="167" t="s">
        <v>1457</v>
      </c>
      <c r="C11" s="167">
        <v>9038</v>
      </c>
      <c r="D11" s="168">
        <v>46085</v>
      </c>
      <c r="E11" s="167">
        <v>10520</v>
      </c>
      <c r="F11" s="169" t="s">
        <v>1458</v>
      </c>
      <c r="G11" s="167"/>
    </row>
    <row r="12" spans="2:7">
      <c r="B12" s="167" t="s">
        <v>709</v>
      </c>
      <c r="C12" s="167" t="s">
        <v>1459</v>
      </c>
      <c r="D12" s="168">
        <v>46086</v>
      </c>
      <c r="E12" s="167">
        <v>8.5</v>
      </c>
      <c r="F12" s="169" t="s">
        <v>1460</v>
      </c>
      <c r="G12" s="167"/>
    </row>
    <row r="13" spans="2:7">
      <c r="B13" s="167" t="s">
        <v>709</v>
      </c>
      <c r="C13" s="167" t="s">
        <v>1461</v>
      </c>
      <c r="D13" s="168">
        <v>46086</v>
      </c>
      <c r="E13" s="167">
        <v>10000</v>
      </c>
      <c r="F13" s="169" t="s">
        <v>1460</v>
      </c>
      <c r="G13" s="167"/>
    </row>
    <row r="14" spans="2:7">
      <c r="B14" s="167" t="s">
        <v>709</v>
      </c>
      <c r="C14" s="167" t="s">
        <v>1462</v>
      </c>
      <c r="D14" s="168">
        <v>46086</v>
      </c>
      <c r="E14" s="167">
        <v>8000</v>
      </c>
      <c r="F14" s="169" t="s">
        <v>1460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1463</v>
      </c>
      <c r="C2" s="121" t="s">
        <v>947</v>
      </c>
      <c r="D2" s="76" t="s">
        <v>949</v>
      </c>
      <c r="E2" s="76" t="s">
        <v>1464</v>
      </c>
      <c r="F2" s="99" t="s">
        <v>1465</v>
      </c>
      <c r="G2" s="76" t="s">
        <v>1466</v>
      </c>
      <c r="H2" s="76" t="s">
        <v>1467</v>
      </c>
      <c r="I2" s="76" t="s">
        <v>1468</v>
      </c>
      <c r="J2" s="76" t="s">
        <v>1469</v>
      </c>
      <c r="K2" s="78" t="s">
        <v>1470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*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*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*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1471</v>
      </c>
      <c r="V1" s="229"/>
      <c r="W1" s="229"/>
    </row>
    <row r="2" spans="1:23" ht="15" customHeight="1">
      <c r="A2" s="87" t="s">
        <v>1472</v>
      </c>
      <c r="B2" s="87" t="s">
        <v>1473</v>
      </c>
      <c r="C2" s="87" t="s">
        <v>376</v>
      </c>
      <c r="D2" s="88" t="s">
        <v>962</v>
      </c>
      <c r="E2" s="88" t="s">
        <v>4</v>
      </c>
      <c r="F2" s="88" t="s">
        <v>1474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1475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ZBM1</v>
      </c>
      <c r="M293" s="140">
        <f>IF(SP_SUL!J296="","*",SP_SUL!J296)</f>
        <v>68</v>
      </c>
      <c r="N293" s="144">
        <f>IF(SP_SUL!K296="","*",SP_SUL!K296)</f>
        <v>54.9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*</v>
      </c>
      <c r="L301" s="139" t="str">
        <f>IF(SP_SUL!N304="","*",SP_SUL!N304)</f>
        <v>*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*</v>
      </c>
      <c r="L302" s="139" t="str">
        <f>IF(SP_SUL!N305="","*",SP_SUL!N305)</f>
        <v>*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*</v>
      </c>
      <c r="L303" s="139" t="str">
        <f>IF(SP_SUL!N306="","*",SP_SUL!N306)</f>
        <v>*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Substituição de dormentes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 t="str">
        <f>IF(SP_SUL!B323="","*",SP_SUL!B323)</f>
        <v>*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 t="str">
        <f>IF(SP_SUL!B324="","*",SP_SUL!B324)</f>
        <v>*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1476</v>
      </c>
      <c r="D5" s="231"/>
      <c r="E5" s="231"/>
      <c r="F5" s="231"/>
      <c r="G5" s="231"/>
      <c r="H5" s="231"/>
      <c r="I5" s="231"/>
      <c r="J5" s="232"/>
      <c r="K5" s="233" t="s">
        <v>1477</v>
      </c>
      <c r="L5" s="234"/>
      <c r="M5" s="234"/>
      <c r="N5" s="234"/>
      <c r="O5" s="235" t="s">
        <v>1478</v>
      </c>
      <c r="P5" s="236"/>
    </row>
    <row r="6" spans="1:16" s="74" customFormat="1" ht="15" customHeight="1">
      <c r="A6" s="66" t="s">
        <v>1474</v>
      </c>
      <c r="B6" s="75" t="s">
        <v>1473</v>
      </c>
      <c r="C6" s="76" t="s">
        <v>962</v>
      </c>
      <c r="D6" s="77" t="s">
        <v>963</v>
      </c>
      <c r="E6" s="76" t="s">
        <v>1479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1480</v>
      </c>
      <c r="M6" s="80" t="s">
        <v>576</v>
      </c>
      <c r="N6" s="81" t="s">
        <v>957</v>
      </c>
      <c r="O6" s="158" t="s">
        <v>1000</v>
      </c>
      <c r="P6" s="133" t="s">
        <v>1481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54.9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54.9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*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*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*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2026-03-09T18:08:10Z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