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88" documentId="120_S{118792C3-22EF-5104-A093-F22BFE3913F3}" xr6:coauthVersionLast="47" xr6:coauthVersionMax="47" xr10:uidLastSave="{70B1F92A-4D02-4B55-B355-9BB46BCBA80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8" i="1" l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AM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L75" i="15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L76" i="15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B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 s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M86" i="1" a="1"/>
  <c r="M86" i="1" s="1"/>
  <c r="K83" i="15" s="1"/>
  <c r="N86" i="1" a="1"/>
  <c r="N86" i="1" s="1"/>
  <c r="L83" i="15" s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879" i="1" l="1"/>
  <c r="BQ810" i="1"/>
  <c r="BQ999" i="1"/>
  <c r="BQ1001" i="1"/>
  <c r="BQ878" i="1"/>
  <c r="BQ641" i="1"/>
  <c r="BQ635" i="1"/>
  <c r="BQ548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N583" i="10" s="1"/>
  <c r="K580" i="15"/>
  <c r="AM256" i="1"/>
  <c r="K253" i="15"/>
  <c r="AM253" i="1"/>
  <c r="K250" i="15"/>
  <c r="AM220" i="1"/>
  <c r="N220" i="10" s="1"/>
  <c r="K217" i="15"/>
  <c r="AM174" i="1"/>
  <c r="K171" i="15"/>
  <c r="AM171" i="1"/>
  <c r="K168" i="15"/>
  <c r="AM142" i="1"/>
  <c r="L142" i="10" s="1"/>
  <c r="K139" i="15"/>
  <c r="AM141" i="1"/>
  <c r="K138" i="15"/>
  <c r="AM140" i="1"/>
  <c r="K137" i="15"/>
  <c r="AM139" i="1"/>
  <c r="N139" i="10" s="1"/>
  <c r="K136" i="15"/>
  <c r="AM138" i="1"/>
  <c r="K135" i="15"/>
  <c r="AM137" i="1"/>
  <c r="K134" i="15"/>
  <c r="AM136" i="1"/>
  <c r="N136" i="10" s="1"/>
  <c r="K133" i="15"/>
  <c r="AM135" i="1"/>
  <c r="K132" i="15"/>
  <c r="AM134" i="1"/>
  <c r="K131" i="15"/>
  <c r="AM133" i="1"/>
  <c r="N133" i="10" s="1"/>
  <c r="K130" i="15"/>
  <c r="AM132" i="1"/>
  <c r="K129" i="15"/>
  <c r="AM131" i="1"/>
  <c r="K128" i="15"/>
  <c r="AM130" i="1"/>
  <c r="N130" i="10" s="1"/>
  <c r="K127" i="15"/>
  <c r="AM129" i="1"/>
  <c r="K126" i="15"/>
  <c r="AM128" i="1"/>
  <c r="K125" i="15"/>
  <c r="AM127" i="1"/>
  <c r="N127" i="10" s="1"/>
  <c r="K124" i="15"/>
  <c r="AM126" i="1"/>
  <c r="K123" i="15"/>
  <c r="AM125" i="1"/>
  <c r="K122" i="15"/>
  <c r="AM124" i="1"/>
  <c r="N124" i="10" s="1"/>
  <c r="K121" i="15"/>
  <c r="AM123" i="1"/>
  <c r="K120" i="15"/>
  <c r="AM122" i="1"/>
  <c r="K119" i="15"/>
  <c r="AM121" i="1"/>
  <c r="N121" i="10" s="1"/>
  <c r="K118" i="15"/>
  <c r="AM120" i="1"/>
  <c r="K117" i="15"/>
  <c r="AM119" i="1"/>
  <c r="K116" i="15"/>
  <c r="AM118" i="1"/>
  <c r="N118" i="10" s="1"/>
  <c r="K115" i="15"/>
  <c r="AM117" i="1"/>
  <c r="K114" i="15"/>
  <c r="AM116" i="1"/>
  <c r="K113" i="15"/>
  <c r="AM115" i="1"/>
  <c r="N115" i="10" s="1"/>
  <c r="K112" i="15"/>
  <c r="AM114" i="1"/>
  <c r="K111" i="15"/>
  <c r="AM113" i="1"/>
  <c r="K110" i="15"/>
  <c r="AM112" i="1"/>
  <c r="N112" i="10" s="1"/>
  <c r="K109" i="15"/>
  <c r="AM111" i="1"/>
  <c r="K108" i="15"/>
  <c r="AM110" i="1"/>
  <c r="K107" i="15"/>
  <c r="AM109" i="1"/>
  <c r="N109" i="10" s="1"/>
  <c r="K106" i="15"/>
  <c r="AM108" i="1"/>
  <c r="K105" i="15"/>
  <c r="AM107" i="1"/>
  <c r="K104" i="15"/>
  <c r="AM106" i="1"/>
  <c r="N106" i="10" s="1"/>
  <c r="K103" i="15"/>
  <c r="AM105" i="1"/>
  <c r="K102" i="15"/>
  <c r="AM104" i="1"/>
  <c r="K101" i="15"/>
  <c r="AM103" i="1"/>
  <c r="N103" i="10" s="1"/>
  <c r="K100" i="15"/>
  <c r="AM102" i="1"/>
  <c r="K99" i="15"/>
  <c r="AM101" i="1"/>
  <c r="K98" i="15"/>
  <c r="AM100" i="1"/>
  <c r="N100" i="10" s="1"/>
  <c r="K97" i="15"/>
  <c r="AM99" i="1"/>
  <c r="K96" i="15"/>
  <c r="AM98" i="1"/>
  <c r="K95" i="15"/>
  <c r="AM97" i="1"/>
  <c r="N97" i="10" s="1"/>
  <c r="K94" i="15"/>
  <c r="AM96" i="1"/>
  <c r="K93" i="15"/>
  <c r="AM95" i="1"/>
  <c r="K92" i="15"/>
  <c r="AM94" i="1"/>
  <c r="N94" i="10" s="1"/>
  <c r="K91" i="15"/>
  <c r="AM93" i="1"/>
  <c r="K90" i="15"/>
  <c r="AM92" i="1"/>
  <c r="K89" i="15"/>
  <c r="AM91" i="1"/>
  <c r="N91" i="10" s="1"/>
  <c r="K88" i="15"/>
  <c r="AM90" i="1"/>
  <c r="K87" i="15"/>
  <c r="AM89" i="1"/>
  <c r="K86" i="15"/>
  <c r="AM88" i="1"/>
  <c r="N88" i="10" s="1"/>
  <c r="K85" i="15"/>
  <c r="AM87" i="1"/>
  <c r="K84" i="15"/>
  <c r="AM85" i="1"/>
  <c r="K82" i="15"/>
  <c r="AM84" i="1"/>
  <c r="N84" i="10" s="1"/>
  <c r="K81" i="15"/>
  <c r="AM83" i="1"/>
  <c r="K80" i="15"/>
  <c r="AM82" i="1"/>
  <c r="K79" i="15"/>
  <c r="AM81" i="1"/>
  <c r="N81" i="10" s="1"/>
  <c r="K78" i="15"/>
  <c r="AM80" i="1"/>
  <c r="K77" i="15"/>
  <c r="AM79" i="1"/>
  <c r="K76" i="15"/>
  <c r="AM78" i="1"/>
  <c r="N78" i="10" s="1"/>
  <c r="K75" i="15"/>
  <c r="AM77" i="1"/>
  <c r="K74" i="15"/>
  <c r="AM76" i="1"/>
  <c r="K73" i="15"/>
  <c r="AM75" i="1"/>
  <c r="N75" i="10" s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20" i="10" l="1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<sst xmlns="http://schemas.openxmlformats.org/spreadsheetml/2006/main" count="3858" uniqueCount="1204">
  <si>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</si>
  <si>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</si>
  <si>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</si>
  <si>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</si>
  <si>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</si>
  <si>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</si>
  <si>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</si>
  <si>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</si>
  <si>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</si>
  <si>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</si>
  <si>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</si>
  <si>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</si>
  <si>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</si>
  <si>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</si>
  <si>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</si>
  <si>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</si>
  <si>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</si>
  <si>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</si>
  <si>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</si>
  <si>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</si>
  <si>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</si>
  <si>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</si>
  <si>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</si>
  <si>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</si>
  <si>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</si>
  <si>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</si>
  <si>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</si>
  <si>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</si>
  <si>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</si>
  <si>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</si>
  <si>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</si>
  <si>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</si>
  <si>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</si>
  <si>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</si>
  <si>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</si>
  <si>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</si>
  <si>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</si>
  <si>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</si>
  <si>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</si>
  <si>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</si>
  <si>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</si>
  <si>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</si>
  <si>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</si>
  <si>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</si>
  <si>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</si>
  <si>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</si>
  <si>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</si>
  <si>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</si>
  <si>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</si>
  <si>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</si>
  <si>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</si>
  <si>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</si>
  <si>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</si>
  <si>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</si>
  <si>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</si>
  <si>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</si>
  <si>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</si>
  <si>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</si>
  <si>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</si>
  <si>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</si>
  <si>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</si>
  <si>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</si>
  <si>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</si>
  <si>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</si>
  <si>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</si>
  <si>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</si>
  <si>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</si>
  <si>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</si>
  <si>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</si>
  <si>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</si>
  <si>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</si>
  <si>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</si>
  <si>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</si>
  <si>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</si>
  <si>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</si>
  <si>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</si>
  <si>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</si>
  <si>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</si>
  <si>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</si>
  <si>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</si>
  <si>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</si>
  <si>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</si>
  <si>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</si>
  <si>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</si>
  <si>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</si>
  <si>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</si>
  <si>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</si>
  <si>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</si>
  <si>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</si>
  <si>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</si>
  <si>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</si>
  <si>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</si>
  <si>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</si>
  <si>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</si>
  <si>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</si>
  <si>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</si>
  <si>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</si>
  <si>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</si>
  <si>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</si>
  <si>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</si>
  <si>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</si>
  <si>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</si>
  <si>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</si>
  <si>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</si>
  <si>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</si>
  <si>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</si>
  <si>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</si>
  <si>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</si>
  <si>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</si>
  <si>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</si>
  <si>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</si>
  <si>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</si>
  <si>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</si>
  <si>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</si>
  <si>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</si>
  <si>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</si>
  <si>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</si>
  <si>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</si>
  <si>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</si>
  <si>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</si>
  <si>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</si>
  <si>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</si>
  <si>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</si>
  <si>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</si>
  <si>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</si>
  <si>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</si>
  <si>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</si>
  <si>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</si>
  <si>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</si>
  <si>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</si>
  <si>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</si>
  <si>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</si>
  <si>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</si>
  <si>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</si>
  <si>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</si>
  <si>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</si>
  <si>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</si>
  <si>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</si>
  <si>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</si>
  <si>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</si>
  <si>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</si>
  <si>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</si>
  <si>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</si>
  <si>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</si>
  <si>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</si>
  <si>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</si>
  <si>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</si>
  <si>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</si>
  <si>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</si>
  <si>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</si>
  <si>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</si>
  <si>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</si>
  <si>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</si>
  <si>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</si>
  <si>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</si>
  <si>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</si>
  <si>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</si>
  <si>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</si>
  <si>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</si>
  <si>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</si>
  <si>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</si>
  <si>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</si>
  <si>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</si>
  <si>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</si>
  <si>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</si>
  <si>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</si>
  <si>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</si>
  <si>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</si>
  <si>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</si>
  <si>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</si>
  <si>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</si>
  <si>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</si>
  <si>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</si>
  <si>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</si>
  <si>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</si>
  <si>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</si>
  <si>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</si>
  <si>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</si>
  <si>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</si>
  <si>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</si>
  <si>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</si>
  <si>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</si>
  <si>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</si>
  <si>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</si>
  <si>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</si>
  <si>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</si>
  <si>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</si>
  <si>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</si>
  <si>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</si>
  <si>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</si>
  <si>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</si>
  <si>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</si>
  <si>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</si>
  <si>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</si>
  <si>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</si>
  <si>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</si>
  <si>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</si>
  <si>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</si>
  <si>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</si>
  <si>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</si>
  <si>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</si>
  <si>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</si>
  <si>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</si>
  <si>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</si>
  <si>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</si>
  <si>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</si>
  <si>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</si>
  <si>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</si>
  <si>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</si>
  <si>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</si>
  <si>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</si>
  <si>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</si>
  <si>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</si>
  <si>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</si>
  <si>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</si>
  <si>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</si>
  <si>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</si>
  <si>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</si>
  <si>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</si>
  <si>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</si>
  <si>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</si>
  <si>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</si>
  <si>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</si>
  <si>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</si>
  <si>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</si>
  <si>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</si>
  <si>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</si>
  <si>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</si>
  <si>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</si>
  <si>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</si>
  <si>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</si>
  <si>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</si>
  <si>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</si>
  <si>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</si>
  <si>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</si>
  <si>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</si>
  <si>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</si>
  <si>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</si>
  <si>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</si>
  <si>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</si>
  <si>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</si>
  <si>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</si>
  <si>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</si>
  <si>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</si>
  <si>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</si>
  <si>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</si>
  <si>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</si>
  <si>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</si>
  <si>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</si>
  <si>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</si>
  <si>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</si>
  <si>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</si>
  <si>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</si>
  <si>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</si>
  <si>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</si>
  <si>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</si>
  <si>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</si>
  <si>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</si>
  <si>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</si>
  <si>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</si>
  <si>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</si>
  <si>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</si>
  <si>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</si>
  <si>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</si>
  <si>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</si>
  <si>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</si>
  <si>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</si>
  <si>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</si>
  <si>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</si>
  <si>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</si>
  <si>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</si>
  <si>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</si>
  <si>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</si>
  <si>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</si>
  <si>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</si>
  <si>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</si>
  <si>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</si>
  <si>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</si>
  <si>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</si>
  <si>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</si>
  <si>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</si>
  <si>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</si>
  <si>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</si>
  <si>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</si>
  <si>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</si>
  <si>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</si>
  <si>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</si>
  <si>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</si>
  <si>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</si>
  <si>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</si>
  <si>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</si>
  <si>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</si>
  <si>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</si>
  <si>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</si>
  <si>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</si>
  <si>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</si>
  <si>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</si>
  <si>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</si>
  <si>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</si>
  <si>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</si>
  <si>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</si>
  <si>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</si>
  <si>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</si>
  <si>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</si>
  <si>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</si>
  <si>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</si>
  <si>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</si>
  <si>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</si>
  <si>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</si>
  <si>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</si>
  <si>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</si>
  <si>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</si>
  <si>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</si>
  <si>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</si>
  <si>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</si>
  <si>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</si>
  <si>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</si>
  <si>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</si>
  <si>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</si>
  <si>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</si>
  <si>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</si>
  <si>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</si>
  <si>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</si>
  <si>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</si>
  <si>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</si>
  <si>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</si>
  <si>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</si>
  <si>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</si>
  <si>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</si>
  <si>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</si>
  <si>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</si>
  <si>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</si>
  <si>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</si>
  <si>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</si>
  <si>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</si>
  <si>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</si>
  <si>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</si>
  <si>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</si>
  <si>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</si>
  <si>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</si>
  <si>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</si>
  <si>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</si>
  <si>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</si>
  <si>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</si>
  <si>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</si>
  <si>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</si>
  <si>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</si>
  <si>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</si>
  <si>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</si>
  <si>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</si>
  <si>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</si>
  <si>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</si>
  <si>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</si>
  <si>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</si>
  <si>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</si>
  <si>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</si>
  <si>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</si>
  <si>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</si>
  <si>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</si>
  <si>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</si>
  <si>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</si>
  <si>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</si>
  <si>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</si>
  <si>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</si>
  <si>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</si>
  <si>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</si>
  <si>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</si>
  <si>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</si>
  <si>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</si>
  <si>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</si>
  <si>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</si>
  <si>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</si>
  <si>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</si>
  <si>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</si>
  <si>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</si>
  <si>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</si>
  <si>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</si>
  <si>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</si>
  <si>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</si>
  <si>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</si>
  <si>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</si>
  <si>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</si>
  <si>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</si>
  <si>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</si>
  <si>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</si>
  <si>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</si>
  <si>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</si>
  <si>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</si>
  <si>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</si>
  <si>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</si>
  <si>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</si>
  <si>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</si>
  <si>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</si>
  <si>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</si>
  <si>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</si>
  <si>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</si>
  <si>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</si>
  <si>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</si>
  <si>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</si>
  <si>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</si>
  <si>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</si>
  <si>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</si>
  <si>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</si>
  <si>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</si>
  <si>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</si>
  <si>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</si>
  <si>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</si>
  <si>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</si>
  <si>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</si>
  <si>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</si>
  <si>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</si>
  <si>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</si>
  <si>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</si>
  <si>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</si>
  <si>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</si>
  <si>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</si>
  <si>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</si>
  <si>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</si>
  <si>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</si>
  <si>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</si>
  <si>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</si>
  <si>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</si>
  <si>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</si>
  <si>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</si>
  <si>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</si>
  <si>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</si>
  <si>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</si>
  <si>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</si>
  <si>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</si>
  <si>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</si>
  <si>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</si>
  <si>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</si>
  <si>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</si>
  <si>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</si>
  <si>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</si>
  <si>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</si>
  <si>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</si>
  <si>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</si>
  <si>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</si>
  <si>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</si>
  <si>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</si>
  <si>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</si>
  <si>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</si>
  <si>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</si>
  <si>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</si>
  <si>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</si>
  <si>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</si>
  <si>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</si>
  <si>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</si>
  <si>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</si>
  <si>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</si>
  <si>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</si>
  <si>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</si>
  <si>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</si>
  <si>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</si>
  <si>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</si>
  <si>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</si>
  <si>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</si>
  <si>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</si>
  <si>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</si>
  <si>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</si>
  <si>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</si>
  <si>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</si>
  <si>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</si>
  <si>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</si>
  <si>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</si>
  <si>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</si>
  <si>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</si>
  <si>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</si>
  <si>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</si>
  <si>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</si>
  <si>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</si>
  <si>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</si>
  <si>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</si>
  <si>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</si>
  <si>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</si>
  <si>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</si>
  <si>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</si>
  <si>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</si>
  <si>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</si>
  <si>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</si>
  <si>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</si>
  <si>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</si>
  <si>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</si>
  <si>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</si>
  <si>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</si>
  <si>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</si>
  <si>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</si>
  <si>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</si>
  <si>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</si>
  <si>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</si>
  <si>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</si>
  <si>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</si>
  <si>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</si>
  <si>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</si>
  <si>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</si>
  <si>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</si>
  <si>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</si>
  <si>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</si>
  <si>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</si>
  <si>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</si>
  <si>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</si>
  <si>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</si>
  <si>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</si>
  <si>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</si>
  <si>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</si>
  <si>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</si>
  <si>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</si>
  <si>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</si>
  <si>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</si>
  <si>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</si>
  <si>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</si>
  <si>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</si>
  <si>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</si>
  <si>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</si>
  <si>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</si>
  <si>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</si>
  <si>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</si>
  <si>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</si>
  <si>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</si>
  <si>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</si>
  <si>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</si>
  <si>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</si>
  <si>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</si>
  <si>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</si>
  <si>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</si>
  <si>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</si>
  <si>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</si>
  <si>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</si>
  <si>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</si>
  <si>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</si>
  <si>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</si>
  <si>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</si>
  <si>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</si>
  <si>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</si>
  <si>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</si>
  <si>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</si>
  <si>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</si>
  <si>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</si>
  <si>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</si>
  <si>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</si>
  <si>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</si>
  <si>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</si>
  <si>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</si>
  <si>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</si>
  <si>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</si>
  <si>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</si>
  <si>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</si>
  <si>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</si>
  <si>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</si>
  <si>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</si>
  <si>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</si>
  <si>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</si>
  <si>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</si>
  <si>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</si>
  <si>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</si>
  <si>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</si>
  <si>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</si>
  <si>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</si>
  <si>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</si>
  <si>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</si>
  <si>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</si>
  <si>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</si>
  <si>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</si>
  <si>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</si>
  <si>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</si>
  <si>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</si>
  <si>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</si>
  <si>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</si>
  <si>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</si>
  <si>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</si>
  <si>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</si>
  <si>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</si>
  <si>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</si>
  <si>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</si>
  <si>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</si>
  <si>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</si>
  <si>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</si>
  <si>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</si>
  <si>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</si>
  <si>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</si>
  <si>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</si>
  <si>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</si>
  <si>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</si>
  <si>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</si>
  <si>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</si>
  <si>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</si>
  <si>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</si>
  <si>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</si>
  <si>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</si>
  <si>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</si>
  <si>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</si>
  <si>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</si>
  <si>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</si>
  <si>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</si>
  <si>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</si>
  <si>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</si>
  <si>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</si>
  <si>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</si>
  <si>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</si>
  <si>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</si>
  <si>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</si>
  <si>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</si>
  <si>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</si>
  <si>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</si>
  <si>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</si>
  <si>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</si>
  <si>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</si>
  <si>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</si>
  <si>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</si>
  <si>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</si>
  <si>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</si>
  <si>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</si>
  <si>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</si>
  <si>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</si>
  <si>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</si>
  <si>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</si>
  <si>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</si>
  <si>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</si>
  <si>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</si>
  <si>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</si>
  <si>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</si>
  <si>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</si>
  <si>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</si>
  <si>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</si>
  <si>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</si>
  <si>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</si>
  <si>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</si>
  <si>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</si>
  <si>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</si>
  <si>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</si>
  <si>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</si>
  <si>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</si>
  <si>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</si>
  <si>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</si>
  <si>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</si>
  <si>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</si>
  <si>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</si>
  <si>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</si>
  <si>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</si>
  <si>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</si>
  <si>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</si>
  <si>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</si>
  <si>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</si>
  <si>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</si>
  <si>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</si>
  <si>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</si>
  <si>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</si>
  <si>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</si>
  <si>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</si>
  <si>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</si>
  <si>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</si>
  <si>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</si>
  <si>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</si>
  <si>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</si>
  <si>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</si>
  <si>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</si>
  <si>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</si>
  <si>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</si>
  <si>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</si>
  <si>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</si>
  <si>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</si>
  <si>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</si>
  <si>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</si>
  <si>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</si>
  <si>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</si>
  <si>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</si>
  <si>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</si>
  <si>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</si>
  <si>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</si>
  <si>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</si>
  <si>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</si>
  <si>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</si>
  <si>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</si>
  <si>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</si>
  <si>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</si>
  <si>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</si>
  <si>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</si>
  <si>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</si>
  <si>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</si>
  <si>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</si>
  <si>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</si>
  <si>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</si>
  <si>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</si>
  <si>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</si>
  <si>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</si>
  <si>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</si>
  <si>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</si>
  <si>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</si>
  <si>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</si>
  <si>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</si>
  <si>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</si>
  <si>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</si>
  <si>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</si>
  <si>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</si>
  <si>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</si>
  <si>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</si>
  <si>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</si>
  <si>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</si>
  <si>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</si>
  <si>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</si>
  <si>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</si>
  <si>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</si>
  <si>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</si>
  <si>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</si>
  <si>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</si>
  <si>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</si>
  <si>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</si>
  <si>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</si>
  <si>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</si>
  <si>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</si>
  <si>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</si>
  <si>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</si>
  <si>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</si>
  <si>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</si>
  <si>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</si>
  <si>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</si>
  <si>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</si>
  <si>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</si>
  <si>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</si>
  <si>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</si>
  <si>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</si>
  <si>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</si>
  <si>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</si>
  <si>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</si>
  <si>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</si>
  <si>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</si>
  <si>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</si>
  <si>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</si>
  <si>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</si>
  <si>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</si>
  <si>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</si>
  <si>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</si>
  <si>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</si>
  <si>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</si>
  <si>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</si>
  <si>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</si>
  <si>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</si>
  <si>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</si>
  <si>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</si>
  <si>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</si>
  <si>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</si>
  <si>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</si>
  <si>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</si>
  <si>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</si>
  <si>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</si>
  <si>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</si>
  <si>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</si>
  <si>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</si>
  <si>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</si>
  <si>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</si>
  <si>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</si>
  <si>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</si>
  <si>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</si>
  <si>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</si>
  <si>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</si>
  <si>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</si>
  <si>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</si>
  <si>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</si>
  <si>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</si>
  <si>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</si>
  <si>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</si>
  <si>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</si>
  <si>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</si>
  <si>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</si>
  <si>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</si>
  <si>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</si>
  <si>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</si>
  <si>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</si>
  <si>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</si>
  <si>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</si>
  <si>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</si>
  <si>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</si>
  <si>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</si>
  <si>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</si>
  <si>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</si>
  <si>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</si>
  <si>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</si>
  <si>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</si>
  <si>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</si>
  <si>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</si>
  <si>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</si>
  <si>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</si>
  <si>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</si>
  <si>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</si>
  <si>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</si>
  <si>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</si>
  <si>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</si>
  <si>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</si>
  <si>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</si>
  <si>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</si>
  <si>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</si>
  <si>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</si>
  <si>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</si>
  <si>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</si>
  <si>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</si>
  <si>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</si>
  <si>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</si>
  <si>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</si>
  <si>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</si>
  <si>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</si>
  <si>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</si>
  <si>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</si>
  <si>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</si>
  <si>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</si>
  <si>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</si>
  <si>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</si>
  <si>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</si>
  <si>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</si>
  <si>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</si>
  <si>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</si>
  <si>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</si>
  <si>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</si>
  <si>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</si>
  <si>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</si>
  <si>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</si>
  <si>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</si>
  <si>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</si>
  <si>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</si>
  <si>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</si>
  <si>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</si>
  <si>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</si>
  <si>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</si>
  <si>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</si>
  <si>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</si>
  <si>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</si>
  <si>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</si>
  <si>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</si>
  <si>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</si>
  <si>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</si>
  <si>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</si>
  <si>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</si>
  <si>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</si>
  <si>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</si>
  <si>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</si>
  <si>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</si>
  <si>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</si>
  <si>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</si>
  <si>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</si>
  <si>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</si>
  <si>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</si>
  <si>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</si>
  <si>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</si>
  <si>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</si>
  <si>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</si>
  <si>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</si>
  <si>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</si>
  <si>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</si>
  <si>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</si>
  <si>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</si>
  <si>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</si>
  <si>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</si>
  <si>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</si>
  <si>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</si>
  <si>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</si>
  <si>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</si>
  <si>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</si>
  <si>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</si>
  <si>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</si>
  <si>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</si>
  <si>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</si>
  <si>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</si>
  <si>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</si>
  <si>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</si>
  <si>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</si>
  <si>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</si>
  <si>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</si>
  <si>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</si>
  <si>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</si>
  <si>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</si>
  <si>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</si>
  <si>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</si>
  <si>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</si>
  <si>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</si>
  <si>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</si>
  <si>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</si>
  <si>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</si>
  <si>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</si>
  <si>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</si>
  <si>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</si>
  <si>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</si>
  <si>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</si>
  <si>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</si>
  <si>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</si>
  <si>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</si>
  <si>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</si>
  <si>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</si>
  <si>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</si>
  <si>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</si>
  <si>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</si>
  <si>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</si>
  <si>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</si>
  <si>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</si>
  <si>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</si>
  <si>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</si>
  <si>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</si>
  <si>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</si>
  <si>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</si>
  <si>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</si>
  <si>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</si>
  <si>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</si>
  <si>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</si>
  <si>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</si>
  <si>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</si>
  <si>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</si>
  <si>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</si>
  <si>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</si>
  <si>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</si>
  <si>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</si>
  <si>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</si>
  <si>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</si>
  <si>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</si>
  <si>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</si>
  <si>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</si>
  <si>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</si>
  <si>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</si>
  <si>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</si>
  <si>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</si>
  <si>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</si>
  <si>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</si>
  <si>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</si>
  <si>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</si>
  <si>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</si>
  <si>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</si>
  <si>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</si>
  <si>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</si>
  <si>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</si>
  <si>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</si>
  <si>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</si>
  <si>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</si>
  <si>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</si>
  <si>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</si>
  <si>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</si>
  <si>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</si>
  <si>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</si>
  <si>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</si>
  <si>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</si>
  <si>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</si>
  <si>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</si>
  <si>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</si>
  <si>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</si>
  <si>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</si>
  <si>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</si>
  <si>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</si>
  <si>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</si>
  <si>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</si>
  <si>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</si>
  <si>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</si>
  <si>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</si>
  <si>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</si>
  <si>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</si>
  <si>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</si>
  <si>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</si>
  <si>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</si>
  <si>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</si>
  <si>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</si>
  <si>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</si>
  <si>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</si>
  <si>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</si>
  <si>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</si>
  <si>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</si>
  <si>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</si>
  <si>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</si>
  <si>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</si>
  <si>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</si>
  <si>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</si>
  <si>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</si>
  <si>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</si>
  <si>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</si>
  <si>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</si>
  <si>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</si>
  <si>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</si>
  <si>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</si>
  <si>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</si>
  <si>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</si>
  <si>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</si>
  <si>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</si>
  <si>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</si>
  <si>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</si>
  <si>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</si>
  <si>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</si>
  <si>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</si>
  <si>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</si>
  <si>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</si>
  <si>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</si>
  <si>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</si>
  <si>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</si>
  <si>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</si>
  <si>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</si>
  <si>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</si>
  <si>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</si>
  <si>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</si>
  <si>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</si>
  <si>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</si>
  <si>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</si>
  <si>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</si>
  <si>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</si>
  <si>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</si>
  <si>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</si>
  <si>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</si>
  <si>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</si>
  <si>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</si>
  <si>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</si>
  <si>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</si>
  <si>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</si>
  <si>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</si>
  <si>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</si>
  <si>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</si>
  <si>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</si>
  <si>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</si>
  <si>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</si>
  <si>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</si>
  <si>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</si>
  <si>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</si>
  <si>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</si>
  <si>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</si>
  <si>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</si>
  <si>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</si>
  <si>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</si>
  <si>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</si>
  <si>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</si>
  <si>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</si>
  <si>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</si>
  <si>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</si>
  <si>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</si>
  <si>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</si>
  <si>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</si>
  <si>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</si>
  <si>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</si>
  <si>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</si>
  <si>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</si>
  <si>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</si>
  <si>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</si>
  <si>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</si>
  <si>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</si>
  <si>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</si>
  <si>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</si>
  <si>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</si>
  <si>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</si>
  <si>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</si>
  <si>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</si>
  <si>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</si>
  <si>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</si>
  <si>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</si>
  <si>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</si>
  <si>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</si>
  <si>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</si>
  <si>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</si>
  <si>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</si>
  <si>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</si>
  <si>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</si>
  <si>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</si>
  <si>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</si>
  <si>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</si>
  <si>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</si>
  <si>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</si>
  <si>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</si>
  <si>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</si>
  <si>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</si>
  <si>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</si>
  <si>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</si>
  <si>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</si>
  <si>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</si>
  <si>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</si>
  <si>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</si>
  <si>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</si>
  <si>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</si>
  <si>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</si>
  <si>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</si>
  <si>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</si>
  <si>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</si>
  <si>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</si>
  <si>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</si>
  <si>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</si>
  <si>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</si>
  <si>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</si>
  <si>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</si>
  <si>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</si>
  <si>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</si>
  <si>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</si>
  <si>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</si>
  <si>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</si>
  <si>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</si>
  <si>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</si>
  <si>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</si>
  <si>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</si>
  <si>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</si>
  <si>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</si>
  <si>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</si>
  <si>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</si>
  <si>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</si>
  <si>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</si>
  <si>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</si>
  <si>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</si>
  <si>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</si>
  <si>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</si>
  <si>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</si>
  <si>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</si>
  <si>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</si>
  <si>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</si>
  <si>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</si>
  <si>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</si>
  <si>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</si>
  <si>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</si>
  <si>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</si>
  <si>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</si>
  <si>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</si>
  <si>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</si>
  <si>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Previsão de solicitar MC1 12h00. /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</si>
  <si>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</si>
  <si>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</si>
  <si>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</si>
  <si>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</si>
  <si>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</si>
  <si>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</si>
  <si>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</si>
  <si>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</si>
  <si>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</si>
  <si>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</si>
  <si>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</si>
  <si>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</si>
  <si>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</si>
  <si>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</si>
  <si>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</si>
  <si>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</si>
  <si>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</si>
  <si>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</si>
  <si>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</si>
  <si>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</si>
  <si>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</si>
  <si>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Em intervalo das 12h40 até 14h00.</t>
  </si>
  <si>
    <t>MC1 08h57 / Sem oportundiade de faixa</t>
  </si>
  <si>
    <t>Em intervalo das 10h17 até 11h47.</t>
  </si>
  <si>
    <t>Realizado intervalo das 10h17 até 11h47.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</si>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</sst>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F1" activePane="topRight" state="frozen"/>
      <selection pane="topRight" activeCell="BP65" sqref="BP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1107</v>
      </c>
      <c r="BK58" s="18" t="s">
        <v>1091</v>
      </c>
      <c r="BL58" s="16"/>
      <c r="BM58" s="130" t="s">
        <v>422</v>
      </c>
      <c r="BN58" s="130" t="s">
        <v>446</v>
      </c>
      <c r="BO58" s="130" t="s">
        <v>446</v>
      </c>
      <c r="BP58" s="18" t="s">
        <v>1091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1108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1109</v>
      </c>
      <c r="BK62" s="18" t="s">
        <v>1109</v>
      </c>
      <c r="BL62" s="16"/>
      <c r="BM62" s="130" t="s">
        <v>422</v>
      </c>
      <c r="BN62" s="130" t="s">
        <v>438</v>
      </c>
      <c r="BO62" s="130" t="s">
        <v>524</v>
      </c>
      <c r="BP62" s="18" t="s">
        <v>1109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1109</v>
      </c>
      <c r="BK63" s="18" t="s">
        <v>1109</v>
      </c>
      <c r="BL63" s="16"/>
      <c r="BM63" s="130" t="s">
        <v>422</v>
      </c>
      <c r="BN63" s="130" t="s">
        <v>438</v>
      </c>
      <c r="BO63" s="130" t="s">
        <v>524</v>
      </c>
      <c r="BP63" s="18" t="s">
        <v>1109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7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1110</v>
      </c>
      <c r="BK64" s="18" t="s">
        <v>1111</v>
      </c>
      <c r="BL64" s="16"/>
      <c r="BM64" s="130" t="s">
        <v>422</v>
      </c>
      <c r="BN64" s="130" t="s">
        <v>446</v>
      </c>
      <c r="BO64" s="130" t="s">
        <v>446</v>
      </c>
      <c r="BP64" s="18" t="s">
        <v>1111</v>
      </c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7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1110</v>
      </c>
      <c r="BK65" s="18" t="s">
        <v>1111</v>
      </c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1112</v>
      </c>
      <c r="I66" s="106" t="s">
        <v>1112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1113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1114</v>
      </c>
      <c r="BK66" s="18" t="s">
        <v>1114</v>
      </c>
      <c r="BL66" s="16"/>
      <c r="BM66" s="130" t="s">
        <v>418</v>
      </c>
      <c r="BN66" s="130" t="s">
        <v>445</v>
      </c>
      <c r="BO66" s="130" t="s">
        <v>496</v>
      </c>
      <c r="BP66" s="18" t="s">
        <v>1114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1115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1116</v>
      </c>
      <c r="W67" s="151" t="s">
        <v>1117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1118</v>
      </c>
      <c r="BK67" s="18" t="s">
        <v>1118</v>
      </c>
      <c r="BL67" s="16"/>
      <c r="BM67" s="130" t="s">
        <v>415</v>
      </c>
      <c r="BN67" s="130" t="s">
        <v>435</v>
      </c>
      <c r="BO67" s="130" t="s">
        <v>532</v>
      </c>
      <c r="BP67" s="18" t="s">
        <v>1118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1115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1116</v>
      </c>
      <c r="W68" s="151" t="s">
        <v>1119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7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1120</v>
      </c>
      <c r="BK68" s="18" t="s">
        <v>1120</v>
      </c>
      <c r="BL68" s="16"/>
      <c r="BM68" s="130" t="s">
        <v>420</v>
      </c>
      <c r="BN68" s="130" t="s">
        <v>420</v>
      </c>
      <c r="BO68" s="130" t="s">
        <v>420</v>
      </c>
      <c r="BP68" s="18" t="s">
        <v>568</v>
      </c>
      <c r="BQ68" s="12" t="str">
        <f t="shared" si="3"/>
        <v>Aderente</v>
      </c>
      <c r="BR68" s="19">
        <f t="shared" si="4"/>
        <v>1</v>
      </c>
      <c r="BS68" s="19">
        <f t="shared" si="5"/>
        <v>1</v>
      </c>
      <c r="BT68" s="8" t="str">
        <f t="shared" si="6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1116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1118</v>
      </c>
      <c r="BK69" s="18" t="s">
        <v>1118</v>
      </c>
      <c r="BL69" s="16"/>
      <c r="BM69" s="130" t="s">
        <v>415</v>
      </c>
      <c r="BN69" s="130" t="s">
        <v>435</v>
      </c>
      <c r="BO69" s="130" t="s">
        <v>532</v>
      </c>
      <c r="BP69" s="18" t="s">
        <v>1118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1121</v>
      </c>
      <c r="I70" s="106" t="s">
        <v>1122</v>
      </c>
      <c r="J70" s="105">
        <v>54</v>
      </c>
      <c r="K70" s="105">
        <v>106.4</v>
      </c>
      <c r="L70" s="105" t="s">
        <v>568</v>
      </c>
      <c r="M70" s="127" t="s">
        <v>1123</v>
      </c>
      <c r="N70" s="127" t="s">
        <v>1124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1125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1126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1116</v>
      </c>
      <c r="W71" s="151" t="s">
        <v>1127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1118</v>
      </c>
      <c r="BK71" s="18" t="s">
        <v>1118</v>
      </c>
      <c r="BL71" s="16"/>
      <c r="BM71" s="130" t="s">
        <v>415</v>
      </c>
      <c r="BN71" s="130" t="s">
        <v>435</v>
      </c>
      <c r="BO71" s="130" t="s">
        <v>532</v>
      </c>
      <c r="BP71" s="18" t="s">
        <v>1118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1116</v>
      </c>
      <c r="W72" s="151" t="s">
        <v>1128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1118</v>
      </c>
      <c r="BK72" s="18" t="s">
        <v>1118</v>
      </c>
      <c r="BL72" s="16"/>
      <c r="BM72" s="130" t="s">
        <v>415</v>
      </c>
      <c r="BN72" s="130" t="s">
        <v>435</v>
      </c>
      <c r="BO72" s="130" t="s">
        <v>532</v>
      </c>
      <c r="BP72" s="18" t="s">
        <v>1118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9"/>
        <v>5.555555555555558E-2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1</v>
      </c>
      <c r="BI73" s="17"/>
      <c r="BJ73" s="17" t="s">
        <v>1129</v>
      </c>
      <c r="BK73" s="18" t="s">
        <v>1130</v>
      </c>
      <c r="BL73" s="16"/>
      <c r="BM73" s="130" t="s">
        <v>426</v>
      </c>
      <c r="BN73" s="130" t="s">
        <v>426</v>
      </c>
      <c r="BO73" s="130" t="s">
        <v>426</v>
      </c>
      <c r="BP73" s="18" t="s">
        <v>1129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SemOportunidadeSemOportunidade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1121</v>
      </c>
      <c r="I74" s="106" t="s">
        <v>1121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>
        <v>0</v>
      </c>
      <c r="AT74" s="108">
        <v>0</v>
      </c>
      <c r="AU74" s="136"/>
      <c r="AV74" s="136"/>
      <c r="AW74" s="14"/>
      <c r="AX74" s="14"/>
      <c r="AY74" s="164">
        <f t="shared" si="9"/>
        <v>0</v>
      </c>
      <c r="AZ74" s="153"/>
      <c r="BA74" s="109">
        <v>0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0</v>
      </c>
      <c r="BI74" s="17"/>
      <c r="BJ74" s="17" t="s">
        <v>1131</v>
      </c>
      <c r="BK74" s="18" t="s">
        <v>1131</v>
      </c>
      <c r="BL74" s="16"/>
      <c r="BM74" s="130" t="s">
        <v>426</v>
      </c>
      <c r="BN74" s="130" t="s">
        <v>426</v>
      </c>
      <c r="BO74" s="130" t="s">
        <v>426</v>
      </c>
      <c r="BP74" s="18" t="s">
        <v>1131</v>
      </c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>SemOportunidadeSemOportunidade</v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1132</v>
      </c>
      <c r="BK75" s="18" t="s">
        <v>1133</v>
      </c>
      <c r="BL75" s="16"/>
      <c r="BM75" s="130" t="s">
        <v>420</v>
      </c>
      <c r="BN75" s="130" t="s">
        <v>420</v>
      </c>
      <c r="BO75" s="130" t="s">
        <v>420</v>
      </c>
      <c r="BP75" s="18" t="s">
        <v>568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>EXPANSÃO TURMA 146057</v>
      </c>
      <c r="B78" s="102">
        <v>46057</v>
      </c>
      <c r="C78" s="135">
        <f>IF(BS_CONTROLE[[#This Row],[DATA]]="","",WEEKNUM(BS_CONTROLE[[#This Row],[DATA]]))</f>
        <v>6</v>
      </c>
      <c r="D78" s="104" t="s">
        <v>569</v>
      </c>
      <c r="E78" s="159"/>
      <c r="F78" s="126" t="s">
        <v>629</v>
      </c>
      <c r="G78" s="142" t="str">
        <f>IF(D78="","*",VLOOKUP(F78,BS_ATIVIDADE[],3,FALSE))</f>
        <v>EXPANSÃO</v>
      </c>
      <c r="H78" s="106" t="s">
        <v>568</v>
      </c>
      <c r="I78" s="106" t="s">
        <v>568</v>
      </c>
      <c r="J78" s="105">
        <v>70</v>
      </c>
      <c r="K78" s="105">
        <v>113.5</v>
      </c>
      <c r="L78" s="105" t="s">
        <v>568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1033</v>
      </c>
      <c r="W78" s="151" t="s">
        <v>1030</v>
      </c>
      <c r="X78" s="104" t="s">
        <v>396</v>
      </c>
      <c r="Y78" s="129"/>
      <c r="Z78" s="104"/>
      <c r="AA78" s="105" t="s">
        <v>568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ZLI-ZCD</v>
      </c>
      <c r="AN78" s="105" t="str">
        <f>IF(BS_CONTROLE[[#This Row],[SB]]=0, "-", BS_CONTROLE[[#This Row],[SB]])</f>
        <v>111ZCD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Produção e Intervalo</v>
      </c>
      <c r="BR78" s="19">
        <f t="shared" si="11"/>
        <v>0</v>
      </c>
      <c r="BS78" s="19">
        <f t="shared" si="12"/>
        <v>0</v>
      </c>
      <c r="BT78" s="8" t="str">
        <f t="shared" si="13"/>
        <v/>
      </c>
    </row>
    <row r="79" spans="1:72" hidden="1">
      <c r="A79" s="47" t="str">
        <f t="shared" si="8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569</v>
      </c>
      <c r="E79" s="159">
        <v>40</v>
      </c>
      <c r="F79" s="126" t="s">
        <v>593</v>
      </c>
      <c r="G79" s="142" t="str">
        <f>IF(D79="","*",VLOOKUP(F79,BS_ATIVIDADE[],3,FALSE))</f>
        <v>EXPANSÃO</v>
      </c>
      <c r="H79" s="106" t="s">
        <v>568</v>
      </c>
      <c r="I79" s="106" t="s">
        <v>568</v>
      </c>
      <c r="J79" s="105">
        <v>70</v>
      </c>
      <c r="K79" s="105">
        <v>110.35</v>
      </c>
      <c r="L79" s="105"/>
      <c r="M79" s="127" t="s">
        <v>322</v>
      </c>
      <c r="N79" s="127" t="s">
        <v>1092</v>
      </c>
      <c r="O79" s="106">
        <v>0.375</v>
      </c>
      <c r="P79" s="106">
        <v>8.3333333333333329E-2</v>
      </c>
      <c r="Q79" s="105">
        <v>624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5" t="s">
        <v>1033</v>
      </c>
      <c r="W79" s="151" t="s">
        <v>1093</v>
      </c>
      <c r="X79" s="104" t="s">
        <v>396</v>
      </c>
      <c r="Y79" s="129"/>
      <c r="Z79" s="104"/>
      <c r="AA79" s="105" t="s">
        <v>568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1134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1135</v>
      </c>
      <c r="C4" s="160" t="s">
        <v>1136</v>
      </c>
      <c r="D4" s="160" t="s">
        <v>1137</v>
      </c>
      <c r="E4" s="160" t="s">
        <v>1138</v>
      </c>
      <c r="F4" s="160" t="s">
        <v>4</v>
      </c>
      <c r="G4" s="160" t="s">
        <v>1139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1140</v>
      </c>
      <c r="C6" s="161">
        <v>407867</v>
      </c>
      <c r="D6" s="161" t="s">
        <v>1141</v>
      </c>
      <c r="E6" s="161" t="s">
        <v>799</v>
      </c>
      <c r="F6" s="161" t="s">
        <v>1142</v>
      </c>
      <c r="G6" s="162"/>
    </row>
    <row r="7" spans="2:7">
      <c r="B7" s="161" t="s">
        <v>1143</v>
      </c>
      <c r="C7" s="161">
        <v>293644</v>
      </c>
      <c r="D7" s="161" t="s">
        <v>1144</v>
      </c>
      <c r="E7" s="161" t="s">
        <v>799</v>
      </c>
      <c r="F7" s="161" t="s">
        <v>1142</v>
      </c>
      <c r="G7" s="162"/>
    </row>
    <row r="8" spans="2:7">
      <c r="B8" s="161" t="s">
        <v>1145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1146</v>
      </c>
      <c r="C9" s="161">
        <v>256790</v>
      </c>
      <c r="D9" s="161" t="s">
        <v>1147</v>
      </c>
      <c r="E9" s="161" t="s">
        <v>800</v>
      </c>
      <c r="F9" s="161" t="s">
        <v>1148</v>
      </c>
      <c r="G9" s="162">
        <v>46357</v>
      </c>
    </row>
    <row r="10" spans="2:7">
      <c r="B10" s="161" t="s">
        <v>1149</v>
      </c>
      <c r="C10" s="161">
        <v>265193</v>
      </c>
      <c r="D10" s="161" t="s">
        <v>1150</v>
      </c>
      <c r="E10" s="161" t="s">
        <v>801</v>
      </c>
      <c r="F10" s="161" t="s">
        <v>1151</v>
      </c>
      <c r="G10" s="161" t="s">
        <v>1152</v>
      </c>
    </row>
    <row r="11" spans="2:7">
      <c r="B11" s="161" t="s">
        <v>1153</v>
      </c>
      <c r="C11" s="161">
        <v>293716</v>
      </c>
      <c r="D11" s="161" t="s">
        <v>1154</v>
      </c>
      <c r="E11" s="161" t="s">
        <v>801</v>
      </c>
      <c r="F11" s="161" t="s">
        <v>1151</v>
      </c>
      <c r="G11" s="162">
        <v>46204</v>
      </c>
    </row>
    <row r="12" spans="2:7">
      <c r="B12" s="161" t="s">
        <v>1155</v>
      </c>
      <c r="C12" s="161">
        <v>257258</v>
      </c>
      <c r="D12" s="161" t="s">
        <v>1156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1157</v>
      </c>
      <c r="C13" s="161">
        <v>371147</v>
      </c>
      <c r="D13" s="161" t="s">
        <v>1158</v>
      </c>
      <c r="E13" s="161" t="s">
        <v>802</v>
      </c>
      <c r="F13" s="161" t="s">
        <v>128</v>
      </c>
      <c r="G13" s="161" t="s">
        <v>1152</v>
      </c>
    </row>
    <row r="14" spans="2:7">
      <c r="B14" s="161" t="s">
        <v>1159</v>
      </c>
      <c r="C14" s="161">
        <v>259230</v>
      </c>
      <c r="D14" s="161" t="s">
        <v>1160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1161</v>
      </c>
      <c r="C15" s="161">
        <v>370705</v>
      </c>
      <c r="D15" s="161"/>
      <c r="E15" s="161" t="s">
        <v>802</v>
      </c>
      <c r="F15" s="161" t="s">
        <v>128</v>
      </c>
      <c r="G15" s="161" t="s">
        <v>1152</v>
      </c>
    </row>
    <row r="16" spans="2:7">
      <c r="B16" s="161" t="s">
        <v>1162</v>
      </c>
      <c r="C16" s="161">
        <v>258542</v>
      </c>
      <c r="D16" s="161" t="s">
        <v>1163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1164</v>
      </c>
      <c r="C17" s="161">
        <v>257050</v>
      </c>
      <c r="D17" s="161" t="s">
        <v>1165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1166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1167</v>
      </c>
      <c r="D4" s="163" t="s">
        <v>1168</v>
      </c>
      <c r="E4" s="163" t="s">
        <v>1169</v>
      </c>
      <c r="F4" s="160" t="s">
        <v>1170</v>
      </c>
      <c r="G4" s="163" t="s">
        <v>1171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1172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1173</v>
      </c>
      <c r="G7" s="167" t="s">
        <v>1174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1172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1172</v>
      </c>
      <c r="G9" s="167"/>
    </row>
    <row r="10" spans="2:7" ht="19.5" customHeight="1">
      <c r="B10" s="167" t="s">
        <v>1175</v>
      </c>
      <c r="C10" s="167">
        <v>9038</v>
      </c>
      <c r="D10" s="168">
        <v>46049</v>
      </c>
      <c r="E10" s="167">
        <v>15098</v>
      </c>
      <c r="F10" s="169" t="s">
        <v>1176</v>
      </c>
      <c r="G10" s="167" t="s">
        <v>1177</v>
      </c>
    </row>
    <row r="11" spans="2:7" ht="19.5" customHeight="1">
      <c r="B11" s="167" t="s">
        <v>719</v>
      </c>
      <c r="C11" s="167" t="s">
        <v>1178</v>
      </c>
      <c r="D11" s="168">
        <v>46048</v>
      </c>
      <c r="E11" s="167">
        <v>11300</v>
      </c>
      <c r="F11" s="169" t="s">
        <v>1179</v>
      </c>
      <c r="G11" s="167" t="s">
        <v>1180</v>
      </c>
    </row>
    <row r="12" spans="2:7" ht="19.5" customHeight="1">
      <c r="B12" s="167" t="s">
        <v>719</v>
      </c>
      <c r="C12" s="167" t="s">
        <v>1181</v>
      </c>
      <c r="D12" s="168">
        <v>46048</v>
      </c>
      <c r="E12" s="167">
        <v>13300</v>
      </c>
      <c r="F12" s="169" t="s">
        <v>1179</v>
      </c>
      <c r="G12" s="167" t="s">
        <v>1182</v>
      </c>
    </row>
    <row r="13" spans="2:7" ht="19.5" customHeight="1">
      <c r="B13" s="167" t="s">
        <v>719</v>
      </c>
      <c r="C13" s="167" t="s">
        <v>1183</v>
      </c>
      <c r="D13" s="168">
        <v>46048</v>
      </c>
      <c r="E13" s="167">
        <v>10500</v>
      </c>
      <c r="F13" s="169" t="s">
        <v>1179</v>
      </c>
      <c r="G13" s="167"/>
    </row>
    <row r="14" spans="2:7" ht="19.5" customHeight="1">
      <c r="B14" s="167" t="s">
        <v>719</v>
      </c>
      <c r="C14" s="167" t="s">
        <v>1184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1185</v>
      </c>
      <c r="D5" s="213"/>
      <c r="E5" s="213"/>
      <c r="F5" s="213"/>
      <c r="G5" s="213"/>
      <c r="H5" s="213"/>
      <c r="I5" s="213"/>
      <c r="J5" s="214"/>
      <c r="K5" s="215" t="s">
        <v>1186</v>
      </c>
      <c r="L5" s="216"/>
      <c r="M5" s="216"/>
      <c r="N5" s="216"/>
      <c r="O5" s="217" t="s">
        <v>1187</v>
      </c>
      <c r="P5" s="218"/>
    </row>
    <row r="6" spans="1:16" s="74" customFormat="1" ht="15" customHeight="1">
      <c r="A6" s="66" t="s">
        <v>1188</v>
      </c>
      <c r="B6" s="75" t="s">
        <v>1189</v>
      </c>
      <c r="C6" s="76" t="s">
        <v>967</v>
      </c>
      <c r="D6" s="77" t="s">
        <v>968</v>
      </c>
      <c r="E6" s="76" t="s">
        <v>1190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1191</v>
      </c>
      <c r="M6" s="80" t="s">
        <v>586</v>
      </c>
      <c r="N6" s="81" t="s">
        <v>962</v>
      </c>
      <c r="O6" s="158" t="s">
        <v>1005</v>
      </c>
      <c r="P6" s="133" t="s">
        <v>1192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2</v>
      </c>
      <c r="P68" s="147" t="str">
        <f>IF($A$2=1,IF(SP_SUL!BJ68="","*",SP_SUL!BJ68),IF(SP_SUL!BK68="","*",SP_SUL!BK68))</f>
        <v xml:space="preserve">Devido cancelamento do bloco, alterado a programação para realizar o deslocamento das turmas até ZXW / MC1 09h37/ autorizado entrada na via 09h46 / Em deslocamento / 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1</v>
      </c>
      <c r="P73" s="147" t="str">
        <f>IF($A$2=1,IF(SP_SUL!BJ73="","*",SP_SUL!BJ73),IF(SP_SUL!BK73="","*",SP_SUL!BK73))</f>
        <v>TP pronto 10h40 / Em intervalo das 12h40 até 14h00.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>
        <f>IF(SP_SUL!BH74="","*",SP_SUL!BH74)</f>
        <v>0</v>
      </c>
      <c r="P74" s="147" t="str">
        <f>IF($A$2=1,IF(SP_SUL!BJ74="","*",SP_SUL!BJ74),IF(SP_SUL!BK74="","*",SP_SUL!BK74))</f>
        <v>MC1 08h57 / Sem oportundiade de faixa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>
        <f>IF(SP_SUL!B78="","*",SP_SUL!B78)</f>
        <v>46057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ZLI-ZCD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ZLI-ZCD</v>
      </c>
      <c r="M78" s="83">
        <f>IF(SP_SUL!AP78="","*",SP_SUL!AP78)</f>
        <v>113.5</v>
      </c>
      <c r="N78" s="83" t="str">
        <f>IF(SP_SUL!AM78="","*",SP_SUL!AM78)</f>
        <v>ZLI-ZCD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8.3333333333333329E-2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1193</v>
      </c>
      <c r="V1" s="224"/>
      <c r="W1" s="224"/>
    </row>
    <row r="2" spans="1:23" ht="15" customHeight="1">
      <c r="A2" s="87" t="s">
        <v>1194</v>
      </c>
      <c r="B2" s="87" t="s">
        <v>1189</v>
      </c>
      <c r="C2" s="87" t="s">
        <v>386</v>
      </c>
      <c r="D2" s="88" t="s">
        <v>967</v>
      </c>
      <c r="E2" s="88" t="s">
        <v>4</v>
      </c>
      <c r="F2" s="88" t="s">
        <v>1188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1195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>
        <f>IF(SP_SUL!B78="","*",SP_SUL!B78)</f>
        <v>46057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ZLI-ZCD</v>
      </c>
      <c r="L75" s="139" t="str">
        <f>IF(SP_SUL!N78="","*",SP_SUL!N78)</f>
        <v>111ZCD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624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1196</v>
      </c>
      <c r="C2" s="121" t="s">
        <v>952</v>
      </c>
      <c r="D2" s="76" t="s">
        <v>954</v>
      </c>
      <c r="E2" s="76" t="s">
        <v>1197</v>
      </c>
      <c r="F2" s="99" t="s">
        <v>1198</v>
      </c>
      <c r="G2" s="76" t="s">
        <v>1199</v>
      </c>
      <c r="H2" s="76" t="s">
        <v>1200</v>
      </c>
      <c r="I2" s="76" t="s">
        <v>1201</v>
      </c>
      <c r="J2" s="76" t="s">
        <v>1202</v>
      </c>
      <c r="K2" s="78" t="s">
        <v>1203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>
        <f>IF(SP_SUL!B78="","*",SP_SUL!B78)</f>
        <v>46057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ZLI-ZCD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2026-02-03T15:48:55Z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