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589" documentId="8_{B6337239-1A00-434D-AAD0-422EA1FEB5AE}" xr6:coauthVersionLast="47" xr6:coauthVersionMax="47" xr10:uidLastSave="{1DEEBAEC-CA0A-4E7D-900F-B9F77AF01040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1" i="1" l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<sst xmlns="http://schemas.openxmlformats.org/spreadsheetml/2006/main" count="12492" uniqueCount="1836">
  <si>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</si>
  <si>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</si>
  <si>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</si>
  <si>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</si>
  <si>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</si>
  <si>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</si>
  <si>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</si>
  <si>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</si>
  <si>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</si>
  <si>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</si>
  <si>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</si>
  <si>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</si>
  <si>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</si>
  <si>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</si>
  <si>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</si>
  <si>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</si>
  <si>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</si>
  <si>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</si>
  <si>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</si>
  <si>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</si>
  <si>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</si>
  <si>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</si>
  <si>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</si>
  <si>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</si>
  <si>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</si>
  <si>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</si>
  <si>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</si>
  <si>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</si>
  <si>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</si>
  <si>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</si>
  <si>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</si>
  <si>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</si>
  <si>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</si>
  <si>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</si>
  <si>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</si>
  <si>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</si>
  <si>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</si>
  <si>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</si>
  <si>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</si>
  <si>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</si>
  <si>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</si>
  <si>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</si>
  <si>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</si>
  <si>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</si>
  <si>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</si>
  <si>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</si>
  <si>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</si>
  <si>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</si>
  <si>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</si>
  <si>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</si>
  <si>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</si>
  <si>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</si>
  <si>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</si>
  <si>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</si>
  <si>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</si>
  <si>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</si>
  <si>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</si>
  <si>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</si>
  <si>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</si>
  <si>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</si>
  <si>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</si>
  <si>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</si>
  <si>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</si>
  <si>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</si>
  <si>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</si>
  <si>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</si>
  <si>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</si>
  <si>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</si>
  <si>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</si>
  <si>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</si>
  <si>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</si>
  <si>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</si>
  <si>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</si>
  <si>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</si>
  <si>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</si>
  <si>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</si>
  <si>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</si>
  <si>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</si>
  <si>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</si>
  <si>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</si>
  <si>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</si>
  <si>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</si>
  <si>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</si>
  <si>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</si>
  <si>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</si>
  <si>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</si>
  <si>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</si>
  <si>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</si>
  <si>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</si>
  <si>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</si>
  <si>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</si>
  <si>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</si>
  <si>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</si>
  <si>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</si>
  <si>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</si>
  <si>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</si>
  <si>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</si>
  <si>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</si>
  <si>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</si>
  <si>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</si>
  <si>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</si>
  <si>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</si>
  <si>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</si>
  <si>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</si>
  <si>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</si>
  <si>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</si>
  <si>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</si>
  <si>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</si>
  <si>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</si>
  <si>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</si>
  <si>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</si>
  <si>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</si>
  <si>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</si>
  <si>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</si>
  <si>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</si>
  <si>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</si>
  <si>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</si>
  <si>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</si>
  <si>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</si>
  <si>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</si>
  <si>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</si>
  <si>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</si>
  <si>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</si>
  <si>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</si>
  <si>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</si>
  <si>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</si>
  <si>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</si>
  <si>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</si>
  <si>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</si>
  <si>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</si>
  <si>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</si>
  <si>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</si>
  <si>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</si>
  <si>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</si>
  <si>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</si>
  <si>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</si>
  <si>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</si>
  <si>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</si>
  <si>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</si>
  <si>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</si>
  <si>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</si>
  <si>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</si>
  <si>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</si>
  <si>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</si>
  <si>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</si>
  <si>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</si>
  <si>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</si>
  <si>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</si>
  <si>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</si>
  <si>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</si>
  <si>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</si>
  <si>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</si>
  <si>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</si>
  <si>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</si>
  <si>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</si>
  <si>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</si>
  <si>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</si>
  <si>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</si>
  <si>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</si>
  <si>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</si>
  <si>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</si>
  <si>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</si>
  <si>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</si>
  <si>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</si>
  <si>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</si>
  <si>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</si>
  <si>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</si>
  <si>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</si>
  <si>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</si>
  <si>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</si>
  <si>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</si>
  <si>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</si>
  <si>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</si>
  <si>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</si>
  <si>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</si>
  <si>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</si>
  <si>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</si>
  <si>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</si>
  <si>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</si>
  <si>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</si>
  <si>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</si>
  <si>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</si>
  <si>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</si>
  <si>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</si>
  <si>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</si>
  <si>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</si>
  <si>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</si>
  <si>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</si>
  <si>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</si>
  <si>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</si>
  <si>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</si>
  <si>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</si>
  <si>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</si>
  <si>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</si>
  <si>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</si>
  <si>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</si>
  <si>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</si>
  <si>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</si>
  <si>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</si>
  <si>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</si>
  <si>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</si>
  <si>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</si>
  <si>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</si>
  <si>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</si>
  <si>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</si>
  <si>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</si>
  <si>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</si>
  <si>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</si>
  <si>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</si>
  <si>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</si>
  <si>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</si>
  <si>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</si>
  <si>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</si>
  <si>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</si>
  <si>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</si>
  <si>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</si>
  <si>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</si>
  <si>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</si>
  <si>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</si>
  <si>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</si>
  <si>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</si>
  <si>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</si>
  <si>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</si>
  <si>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</si>
  <si>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</si>
  <si>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</si>
  <si>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</si>
  <si>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</si>
  <si>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</si>
  <si>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</si>
  <si>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</si>
  <si>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</si>
  <si>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</si>
  <si>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</si>
  <si>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</si>
  <si>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</si>
  <si>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</si>
  <si>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</si>
  <si>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</si>
  <si>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</si>
  <si>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</si>
  <si>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</si>
  <si>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</si>
  <si>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</si>
  <si>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</si>
  <si>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</si>
  <si>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</si>
  <si>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</si>
  <si>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</si>
  <si>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</si>
  <si>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</si>
  <si>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</si>
  <si>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</si>
  <si>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</si>
  <si>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</si>
  <si>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</si>
  <si>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</si>
  <si>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</si>
  <si>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</si>
  <si>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</si>
  <si>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</si>
  <si>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</si>
  <si>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</si>
  <si>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</si>
  <si>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</si>
  <si>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</si>
  <si>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</si>
  <si>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</si>
  <si>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</si>
  <si>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</si>
  <si>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</si>
  <si>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</si>
  <si>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</si>
  <si>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</si>
  <si>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</si>
  <si>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</si>
  <si>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</si>
  <si>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</si>
  <si>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</si>
  <si>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</si>
  <si>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</si>
  <si>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</si>
  <si>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</si>
  <si>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</si>
  <si>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</si>
  <si>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</si>
  <si>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</si>
  <si>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</si>
  <si>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</si>
  <si>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</si>
  <si>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</si>
  <si>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</si>
  <si>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</si>
  <si>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</si>
  <si>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</si>
  <si>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</si>
  <si>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</si>
  <si>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</si>
  <si>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</si>
  <si>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</si>
  <si>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</si>
  <si>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</si>
  <si>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</si>
  <si>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</si>
  <si>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</si>
  <si>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</si>
  <si>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</si>
  <si>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</si>
  <si>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</si>
  <si>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</si>
  <si>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</si>
  <si>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</si>
  <si>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</si>
  <si>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</si>
  <si>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</si>
  <si>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</si>
  <si>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</si>
  <si>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</si>
  <si>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</si>
  <si>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</si>
  <si>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</si>
  <si>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</si>
  <si>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</si>
  <si>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</si>
  <si>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</si>
  <si>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</si>
  <si>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</si>
  <si>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</si>
  <si>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</si>
  <si>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</si>
  <si>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</si>
  <si>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</si>
  <si>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</si>
  <si>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</si>
  <si>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</si>
  <si>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</si>
  <si>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</si>
  <si>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</si>
  <si>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</si>
  <si>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</si>
  <si>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</si>
  <si>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</si>
  <si>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</si>
  <si>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</si>
  <si>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</si>
  <si>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</si>
  <si>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</si>
  <si>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</si>
  <si>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</si>
  <si>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</si>
  <si>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</si>
  <si>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</si>
  <si>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</si>
  <si>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</si>
  <si>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</si>
  <si>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</si>
  <si>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</si>
  <si>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</si>
  <si>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</si>
  <si>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</si>
  <si>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</si>
  <si>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</si>
  <si>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</si>
  <si>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</si>
  <si>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</si>
  <si>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</si>
  <si>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</si>
  <si>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</si>
  <si>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</si>
  <si>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</si>
  <si>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</si>
  <si>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</si>
  <si>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</si>
  <si>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</si>
  <si>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</si>
  <si>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</si>
  <si>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</si>
  <si>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</si>
  <si>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</si>
  <si>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</si>
  <si>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</si>
  <si>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</si>
  <si>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</si>
  <si>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</si>
  <si>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</si>
  <si>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</si>
  <si>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</si>
  <si>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</si>
  <si>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</si>
  <si>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</si>
  <si>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</si>
  <si>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</si>
  <si>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</si>
  <si>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</si>
  <si>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</si>
  <si>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</si>
  <si>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</si>
  <si>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</si>
  <si>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</si>
  <si>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</si>
  <si>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</si>
  <si>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</si>
  <si>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</si>
  <si>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</si>
  <si>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</si>
  <si>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</si>
  <si>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</si>
  <si>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</si>
  <si>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</si>
  <si>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</si>
  <si>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</si>
  <si>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</si>
  <si>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</si>
  <si>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</si>
  <si>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</si>
  <si>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</si>
  <si>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</si>
  <si>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</si>
  <si>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</si>
  <si>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</si>
  <si>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</si>
  <si>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</si>
  <si>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</si>
  <si>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</si>
  <si>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</si>
  <si>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</si>
  <si>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</si>
  <si>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</si>
  <si>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</si>
  <si>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</si>
  <si>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</si>
  <si>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</si>
  <si>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</si>
  <si>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</si>
  <si>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</si>
  <si>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</si>
  <si>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</si>
  <si>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</si>
  <si>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</si>
  <si>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</si>
  <si>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</si>
  <si>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</si>
  <si>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</si>
  <si>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</si>
  <si>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</si>
  <si>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</si>
  <si>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</si>
  <si>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</si>
  <si>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</si>
  <si>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</si>
  <si>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</si>
  <si>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</si>
  <si>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</si>
  <si>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</si>
  <si>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</si>
  <si>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</si>
  <si>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</si>
  <si>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</si>
  <si>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</si>
  <si>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</si>
  <si>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</si>
  <si>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</si>
  <si>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</si>
  <si>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</si>
  <si>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</si>
  <si>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</si>
  <si>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</si>
  <si>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</si>
  <si>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</si>
  <si>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</si>
  <si>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</si>
  <si>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</si>
  <si>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</si>
  <si>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</si>
  <si>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</si>
  <si>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</si>
  <si>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</si>
  <si>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</si>
  <si>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</si>
  <si>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</si>
  <si>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</si>
  <si>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</si>
  <si>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</si>
  <si>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</si>
  <si>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</si>
  <si>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</si>
  <si>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</si>
  <si>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</si>
  <si>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</si>
  <si>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</si>
  <si>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</si>
  <si>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</si>
  <si>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</si>
  <si>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</si>
  <si>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</si>
  <si>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</si>
  <si>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</si>
  <si>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</si>
  <si>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</si>
  <si>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</si>
  <si>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</si>
  <si>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</si>
  <si>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</si>
  <si>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</si>
  <si>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</si>
  <si>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</si>
  <si>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</si>
  <si>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</si>
  <si>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</si>
  <si>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</si>
  <si>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</si>
  <si>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</si>
  <si>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</si>
  <si>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</si>
  <si>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</si>
  <si>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</si>
  <si>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</si>
  <si>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</si>
  <si>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</si>
  <si>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</si>
  <si>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</si>
  <si>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</si>
  <si>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</si>
  <si>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</si>
  <si>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</si>
  <si>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</si>
  <si>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</si>
  <si>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</si>
  <si>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</si>
  <si>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</si>
  <si>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</si>
  <si>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</si>
  <si>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</si>
  <si>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</si>
  <si>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</si>
  <si>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</si>
  <si>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</si>
  <si>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</si>
  <si>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</si>
  <si>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</si>
  <si>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</si>
  <si>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</si>
  <si>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</si>
  <si>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</si>
  <si>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</si>
  <si>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</si>
  <si>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</si>
  <si>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</si>
  <si>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</si>
  <si>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</si>
  <si>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</si>
  <si>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</si>
  <si>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</si>
  <si>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</si>
  <si>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</si>
  <si>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</si>
  <si>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</si>
  <si>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</si>
  <si>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</si>
  <si>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</si>
  <si>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</si>
  <si>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</si>
  <si>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</si>
  <si>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</si>
  <si>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</si>
  <si>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</si>
  <si>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</si>
  <si>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</si>
  <si>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</si>
  <si>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</si>
  <si>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</si>
  <si>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</si>
  <si>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</si>
  <si>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</si>
  <si>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</si>
  <si>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</si>
  <si>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</si>
  <si>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</si>
  <si>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</si>
  <si>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</si>
  <si>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</si>
  <si>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</si>
  <si>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</si>
  <si>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</si>
  <si>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</si>
  <si>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</si>
  <si>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</si>
  <si>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</si>
  <si>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</si>
  <si>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</si>
  <si>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</si>
  <si>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</si>
  <si>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</si>
  <si>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</si>
  <si>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</si>
  <si>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</si>
  <si>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</si>
  <si>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</si>
  <si>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</si>
  <si>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</si>
  <si>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</si>
  <si>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</si>
  <si>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</si>
  <si>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</si>
  <si>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</si>
  <si>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</si>
  <si>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</si>
  <si>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</si>
  <si>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</si>
  <si>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</si>
  <si>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</si>
  <si>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</si>
  <si>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</si>
  <si>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</si>
  <si>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</si>
  <si>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</si>
  <si>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</si>
  <si>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</si>
  <si>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</si>
  <si>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</si>
  <si>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</si>
  <si>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</si>
  <si>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</si>
  <si>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</si>
  <si>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</si>
  <si>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</si>
  <si>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</si>
  <si>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</si>
  <si>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</si>
  <si>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</si>
  <si>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</si>
  <si>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</si>
  <si>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</si>
  <si>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</si>
  <si>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</si>
  <si>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</si>
  <si>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</si>
  <si>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</si>
  <si>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</si>
  <si>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</si>
  <si>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</si>
  <si>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</si>
  <si>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</si>
  <si>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</si>
  <si>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</si>
  <si>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</si>
  <si>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</si>
  <si>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</si>
  <si>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</si>
  <si>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</si>
  <si>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</si>
  <si>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</si>
  <si>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</si>
  <si>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</si>
  <si>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</si>
  <si>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</si>
  <si>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</si>
  <si>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</si>
  <si>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</si>
  <si>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</si>
  <si>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</si>
  <si>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</si>
  <si>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</si>
  <si>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</si>
  <si>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</si>
  <si>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</si>
  <si>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</si>
  <si>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</si>
  <si>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</si>
  <si>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</si>
  <si>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</si>
  <si>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</si>
  <si>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</si>
  <si>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</si>
  <si>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</si>
  <si>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</si>
  <si>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</si>
  <si>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</si>
  <si>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</si>
  <si>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</si>
  <si>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</si>
  <si>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</si>
  <si>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</si>
  <si>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</si>
  <si>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</si>
  <si>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</si>
  <si>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</si>
  <si>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</si>
  <si>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</si>
  <si>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</si>
  <si>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</si>
  <si>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</si>
  <si>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</si>
  <si>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</si>
  <si>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</si>
  <si>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</si>
  <si>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</si>
  <si>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</si>
  <si>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</si>
  <si>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</si>
  <si>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</si>
  <si>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</si>
  <si>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</si>
  <si>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</si>
  <si>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</si>
  <si>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</si>
  <si>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</si>
  <si>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</si>
  <si>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</si>
  <si>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</si>
  <si>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</si>
  <si>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</si>
  <si>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</si>
  <si>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</si>
  <si>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</si>
  <si>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</si>
  <si>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</si>
  <si>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</si>
  <si>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</si>
  <si>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</si>
  <si>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</si>
  <si>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</si>
  <si>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</si>
  <si>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</si>
  <si>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</si>
  <si>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</si>
  <si>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</si>
  <si>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</si>
  <si>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</si>
  <si>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</si>
  <si>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</si>
  <si>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</si>
  <si>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</si>
  <si>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</si>
  <si>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</si>
  <si>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</si>
  <si>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</si>
  <si>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</si>
  <si>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</si>
  <si>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</si>
  <si>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</si>
  <si>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</si>
  <si>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</si>
  <si>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</si>
  <si>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</si>
  <si>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</si>
  <si>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</si>
  <si>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</si>
  <si>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</si>
  <si>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</si>
  <si>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</si>
  <si>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</si>
  <si>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</si>
  <si>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</si>
  <si>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</si>
  <si>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</si>
  <si>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</si>
  <si>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</si>
  <si>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</si>
  <si>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</si>
  <si>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</si>
  <si>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</si>
  <si>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</si>
  <si>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</si>
  <si>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</si>
  <si>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</si>
  <si>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</si>
  <si>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</si>
  <si>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</si>
  <si>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</si>
  <si>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</si>
  <si>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</si>
  <si>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</si>
  <si>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</si>
  <si>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</si>
  <si>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</si>
  <si>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</si>
  <si>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</si>
  <si>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</si>
  <si>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</si>
  <si>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</si>
  <si>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</si>
  <si>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</si>
  <si>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</si>
  <si>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</si>
  <si>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</si>
  <si>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</si>
  <si>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</si>
  <si>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</si>
  <si>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</si>
  <si>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</si>
  <si>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</si>
  <si>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</si>
  <si>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</si>
  <si>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</si>
  <si>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</si>
  <si>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</si>
  <si>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</si>
  <si>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</si>
  <si>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</si>
  <si>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</si>
  <si>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</si>
  <si>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</si>
  <si>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</si>
  <si>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</si>
  <si>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</si>
  <si>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</si>
  <si>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</si>
  <si>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</si>
  <si>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</si>
  <si>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</si>
  <si>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</si>
  <si>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</si>
  <si>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</si>
  <si>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</si>
  <si>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</si>
  <si>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</si>
  <si>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</si>
  <si>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</si>
  <si>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</si>
  <si>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</si>
  <si>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</si>
  <si>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</si>
  <si>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</si>
  <si>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</si>
  <si>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</si>
  <si>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</si>
  <si>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</si>
  <si>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</si>
  <si>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</si>
  <si>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</si>
  <si>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</si>
  <si>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</si>
  <si>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</si>
  <si>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</si>
  <si>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</si>
  <si>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</si>
  <si>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</si>
  <si>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</si>
  <si>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</si>
  <si>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</si>
  <si>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</si>
  <si>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</si>
  <si>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</si>
  <si>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</si>
  <si>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</si>
  <si>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</si>
  <si>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</si>
  <si>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</si>
  <si>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</si>
  <si>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</si>
  <si>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</si>
  <si>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</si>
  <si>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</si>
  <si>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</si>
  <si>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</si>
  <si>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</si>
  <si>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</si>
  <si>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</si>
  <si>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</si>
  <si>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</si>
  <si>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</si>
  <si>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</si>
  <si>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</si>
  <si>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</si>
  <si>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</si>
  <si>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</si>
  <si>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</si>
  <si>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</si>
  <si>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</si>
  <si>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</si>
  <si>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</si>
  <si>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</si>
  <si>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</si>
  <si>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</si>
  <si>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</si>
  <si>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</si>
  <si>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</si>
  <si>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</si>
  <si>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</si>
  <si>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</si>
  <si>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</si>
  <si>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</si>
  <si>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</si>
  <si>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</si>
  <si>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</si>
  <si>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</si>
  <si>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</si>
  <si>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</si>
  <si>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</si>
  <si>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</si>
  <si>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</si>
  <si>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</si>
  <si>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</si>
  <si>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</si>
  <si>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</si>
  <si>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</si>
  <si>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</si>
  <si>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</si>
  <si>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</si>
  <si>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</si>
  <si>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</si>
  <si>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</si>
  <si>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</si>
  <si>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</si>
  <si>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</si>
  <si>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</si>
  <si>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</si>
  <si>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</si>
  <si>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</si>
  <si>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</si>
  <si>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</si>
  <si>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</si>
  <si>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</si>
  <si>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</si>
  <si>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</si>
  <si>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</si>
  <si>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</si>
  <si>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</si>
  <si>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</si>
  <si>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</si>
  <si>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</si>
  <si>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</si>
  <si>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</si>
  <si>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</si>
  <si>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</si>
  <si>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</si>
  <si>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</si>
  <si>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</si>
  <si>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</si>
  <si>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</si>
  <si>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</si>
  <si>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</si>
  <si>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</si>
  <si>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</si>
  <si>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</si>
  <si>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</si>
  <si>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</si>
  <si>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</si>
  <si>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</si>
  <si>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</si>
  <si>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</si>
  <si>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</si>
  <si>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</si>
  <si>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</si>
  <si>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</si>
  <si>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</si>
  <si>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</si>
  <si>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</si>
  <si>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</si>
  <si>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</si>
  <si>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</si>
  <si>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</si>
  <si>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</si>
  <si>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</si>
  <si>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</si>
  <si>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</si>
  <si>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</si>
  <si>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</si>
  <si>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</si>
  <si>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</si>
  <si>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</si>
  <si>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</si>
  <si>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</si>
  <si>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</si>
  <si>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</si>
  <si>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</si>
  <si>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</si>
  <si>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</si>
  <si>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</si>
  <si>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</si>
  <si>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</si>
  <si>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</si>
  <si>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</si>
  <si>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</si>
  <si>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</si>
  <si>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</si>
  <si>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</si>
  <si>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</si>
  <si>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</si>
  <si>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</si>
  <si>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</si>
  <si>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</si>
  <si>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</si>
  <si>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</si>
  <si>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</si>
  <si>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</si>
  <si>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</si>
  <si>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</si>
  <si>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</si>
  <si>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</si>
  <si>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</si>
  <si>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</si>
  <si>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</si>
  <si>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</si>
  <si>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</si>
  <si>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</si>
  <si>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</si>
  <si>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</si>
  <si>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</si>
  <si>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</si>
  <si>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</si>
  <si>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</si>
  <si>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</si>
  <si>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</si>
  <si>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</si>
  <si>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</si>
  <si>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</si>
  <si>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</si>
  <si>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</si>
  <si>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</si>
  <si>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</si>
  <si>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</si>
  <si>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</si>
  <si>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</si>
  <si>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</si>
  <si>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</si>
  <si>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</si>
  <si>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</si>
  <si>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</si>
  <si>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</si>
  <si>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</si>
  <si>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</si>
  <si>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</si>
  <si>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</si>
  <si>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</si>
  <si>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</si>
  <si>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</si>
  <si>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</si>
  <si>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</si>
  <si>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</si>
  <si>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</si>
  <si>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</si>
  <si>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</si>
  <si>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</si>
  <si>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</si>
  <si>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</si>
  <si>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</si>
  <si>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</si>
  <si>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</si>
  <si>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</si>
  <si>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</si>
  <si>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</si>
  <si>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</si>
  <si>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</si>
  <si>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</si>
  <si>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</si>
  <si>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</si>
  <si>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</si>
  <si>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</si>
  <si>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</si>
  <si>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</si>
  <si>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</si>
  <si>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</si>
  <si>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</si>
  <si>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</si>
  <si>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</si>
  <si>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</si>
  <si>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</si>
  <si>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</si>
  <si>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</si>
  <si>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</si>
  <si>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</si>
  <si>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</si>
  <si>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</si>
  <si>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</si>
  <si>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</si>
  <si>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</si>
  <si>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</si>
  <si>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</si>
  <si>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</si>
  <si>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</si>
  <si>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</si>
  <si>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</si>
  <si>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</si>
  <si>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</si>
  <si>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</si>
  <si>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</si>
  <si>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</si>
  <si>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</si>
  <si>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</si>
  <si>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</si>
  <si>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</si>
  <si>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</si>
  <si>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</si>
  <si>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</si>
  <si>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</si>
  <si>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</si>
  <si>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</si>
  <si>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</si>
  <si>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</si>
  <si>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</si>
  <si>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</si>
  <si>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</si>
  <si>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</si>
  <si>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</si>
  <si>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</si>
  <si>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</si>
  <si>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</si>
  <si>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</si>
  <si>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</si>
  <si>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</si>
  <si>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</si>
  <si>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</si>
  <si>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</si>
  <si>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</si>
  <si>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</si>
  <si>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</si>
  <si>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</si>
  <si>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</si>
  <si>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</si>
  <si>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</si>
  <si>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</si>
  <si>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</si>
  <si>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</si>
  <si>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</si>
  <si>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</si>
  <si>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</si>
  <si>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</si>
  <si>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</si>
  <si>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</si>
  <si>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</si>
  <si>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</si>
  <si>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</si>
  <si>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</si>
  <si>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</si>
  <si>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</si>
  <si>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</si>
  <si>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</si>
  <si>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</si>
  <si>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</si>
  <si>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</si>
  <si>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</si>
  <si>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</si>
  <si>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</si>
  <si>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</si>
  <si>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</si>
  <si>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</si>
  <si>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</si>
  <si>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</si>
  <si>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</si>
  <si>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</si>
  <si>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</si>
  <si>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</si>
  <si>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</si>
  <si>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</si>
  <si>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</si>
  <si>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</si>
  <si>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</si>
  <si>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</si>
  <si>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</si>
  <si>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</si>
  <si>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</si>
  <si>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</si>
  <si>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</si>
  <si>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</si>
  <si>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</si>
  <si>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</si>
  <si>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</si>
  <si>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</si>
  <si>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</si>
  <si>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</si>
  <si>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</si>
  <si>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</si>
  <si>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</si>
  <si>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</si>
  <si>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</si>
  <si>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</si>
  <si>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</si>
  <si>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</si>
  <si>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</si>
  <si>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</si>
  <si>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</si>
  <si>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</si>
  <si>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</si>
  <si>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</si>
  <si>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</si>
  <si>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</si>
  <si>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</si>
  <si>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</si>
  <si>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</si>
  <si>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</si>
  <si>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</si>
  <si>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</si>
  <si>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</si>
  <si>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</si>
  <si>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</si>
  <si>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</si>
  <si>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</si>
  <si>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</si>
  <si>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</si>
  <si>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</si>
  <si>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</si>
  <si>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</si>
  <si>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</si>
  <si>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</si>
  <si>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</si>
  <si>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</si>
  <si>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</si>
  <si>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</si>
  <si>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</si>
  <si>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</si>
  <si>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</si>
  <si>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</si>
  <si>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</si>
  <si>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</si>
  <si>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</si>
  <si>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</si>
  <si>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</si>
  <si>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</si>
  <si>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</si>
  <si>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</si>
  <si>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</si>
  <si>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</si>
  <si>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</si>
  <si>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</si>
  <si>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</si>
  <si>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</si>
  <si>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</si>
  <si>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</si>
  <si>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</si>
  <si>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</si>
  <si>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</si>
  <si>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</si>
  <si>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</si>
  <si>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</si>
  <si>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</si>
  <si>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</si>
  <si>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</si>
  <si>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</si>
  <si>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</si>
  <si>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</si>
  <si>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</si>
  <si>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</si>
  <si>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</si>
  <si>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</si>
  <si>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</si>
  <si>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</si>
  <si>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</si>
  <si>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</si>
  <si>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</si>
  <si>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</si>
  <si>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</si>
  <si>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</si>
  <si>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</si>
  <si>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</si>
  <si>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</si>
  <si>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</si>
  <si>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</si>
  <si>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</si>
  <si>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</si>
  <si>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</si>
  <si>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</si>
  <si>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</si>
  <si>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</si>
  <si>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</si>
  <si>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</si>
  <si>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</si>
  <si>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</si>
  <si>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</si>
  <si>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</si>
  <si>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</si>
  <si>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</si>
  <si>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</si>
  <si>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</si>
  <si>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</si>
  <si>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</si>
  <si>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</si>
  <si>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</si>
  <si>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</si>
  <si>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</si>
  <si>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</si>
  <si>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</si>
  <si>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</si>
  <si>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</si>
  <si>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</si>
  <si>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</si>
  <si>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</si>
  <si>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</si>
  <si>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</si>
  <si>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</si>
  <si>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</si>
  <si>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</si>
  <si>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</si>
  <si>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</si>
  <si>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</si>
  <si>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</si>
  <si>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</si>
  <si>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</si>
  <si>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</si>
  <si>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</si>
  <si>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</si>
  <si>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</si>
  <si>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</si>
  <si>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</si>
  <si>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</si>
  <si>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</si>
  <si>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</si>
  <si>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</si>
  <si>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</si>
  <si>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</si>
  <si>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</si>
  <si>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</si>
  <si>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</si>
  <si>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</si>
  <si>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</si>
  <si>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</si>
  <si>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</si>
  <si>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</si>
  <si>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</si>
  <si>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</si>
  <si>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</si>
  <si>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</si>
  <si>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</si>
  <si>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</si>
  <si>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</si>
  <si>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</si>
  <si>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</si>
  <si>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</si>
  <si>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</si>
  <si>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</si>
  <si>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</si>
  <si>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</si>
  <si>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</si>
  <si>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</si>
  <si>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</si>
  <si>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</si>
  <si>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</si>
  <si>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</si>
  <si>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</si>
  <si>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</si>
  <si>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</si>
  <si>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</si>
  <si>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</si>
  <si>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</si>
  <si>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</si>
  <si>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</si>
  <si>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</si>
  <si>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</si>
  <si>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</si>
  <si>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</si>
  <si>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</si>
  <si>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</si>
  <si>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</si>
  <si>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</si>
  <si>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</si>
  <si>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</si>
  <si>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</si>
  <si>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</si>
  <si>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</si>
  <si>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</si>
  <si>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</si>
  <si>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</si>
  <si>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</si>
  <si>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</si>
  <si>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</si>
  <si>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</si>
  <si>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</si>
  <si>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</si>
  <si>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</si>
  <si>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</si>
  <si>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</si>
  <si>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</si>
  <si>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</si>
  <si>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</si>
  <si>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</si>
  <si>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</si>
  <si>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</si>
  <si>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</si>
  <si>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</si>
  <si>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</si>
  <si>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</si>
  <si>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</si>
  <si>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</si>
  <si>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</si>
  <si>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</si>
  <si>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</si>
  <si>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</si>
  <si>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</si>
  <si>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</si>
  <si>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</si>
  <si>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</si>
  <si>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</si>
  <si>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</si>
  <si>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</si>
  <si>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</si>
  <si>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</si>
  <si>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</si>
  <si>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</si>
  <si>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</si>
  <si>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</si>
  <si>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</si>
  <si>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</si>
  <si>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</si>
  <si>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</si>
  <si>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</si>
  <si>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</si>
  <si>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</si>
  <si>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</si>
  <si>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</si>
  <si>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</si>
  <si>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</si>
  <si>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</si>
  <si>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</si>
  <si>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</si>
  <si>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</si>
  <si>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</si>
  <si>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</si>
  <si>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</si>
  <si>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</si>
  <si>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</si>
  <si>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</si>
  <si>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</si>
  <si>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</si>
  <si>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</si>
  <si>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</si>
  <si>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</si>
  <si>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</si>
  <si>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</si>
  <si>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</si>
  <si>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</si>
  <si>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</si>
  <si>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</si>
  <si>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</si>
  <si>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</si>
  <si>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</si>
  <si>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</si>
  <si>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</si>
  <si>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</si>
  <si>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</si>
  <si>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</si>
  <si>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</si>
  <si>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</si>
  <si>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</si>
  <si>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</si>
  <si>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</si>
  <si>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</si>
  <si>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</si>
  <si>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</si>
  <si>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</si>
  <si>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</si>
  <si>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</si>
  <si>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</si>
  <si>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</si>
  <si>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</si>
  <si>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</si>
  <si>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</si>
  <si>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</si>
  <si>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</si>
  <si>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</si>
  <si>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</si>
  <si>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</si>
  <si>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</si>
  <si>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</si>
  <si>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</si>
  <si>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</si>
  <si>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</si>
  <si>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</si>
  <si>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</si>
  <si>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</si>
  <si>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</si>
  <si>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</si>
  <si>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</si>
  <si>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</si>
  <si>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</si>
  <si>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</si>
  <si>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</si>
  <si>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</si>
  <si>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</si>
  <si>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</si>
  <si>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</si>
  <si>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</si>
  <si>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</si>
  <si>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</si>
  <si>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</si>
  <si>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</si>
  <si>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</si>
  <si>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</si>
  <si>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</si>
  <si>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</si>
  <si>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</si>
  <si>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</si>
  <si>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</si>
  <si>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</si>
  <si>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</si>
  <si>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</si>
  <si>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</si>
  <si>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</si>
  <si>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</si>
  <si>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</si>
  <si>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</si>
  <si>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</si>
  <si>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</si>
  <si>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</si>
  <si>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</si>
  <si>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</si>
  <si>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</si>
  <si>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</si>
  <si>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</si>
  <si>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</si>
  <si>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</si>
  <si>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</si>
  <si>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</si>
  <si>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</si>
  <si>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</si>
  <si>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</si>
  <si>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</si>
  <si>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</si>
  <si>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</si>
  <si>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</si>
  <si>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</si>
  <si>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</si>
  <si>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</si>
  <si>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</si>
  <si>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</si>
  <si>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</si>
  <si>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</si>
  <si>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</si>
  <si>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</si>
  <si>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</si>
  <si>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</si>
  <si>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</si>
  <si>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</si>
  <si>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</si>
  <si>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</si>
  <si>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</si>
  <si>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</si>
  <si>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</si>
  <si>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</si>
  <si>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</si>
  <si>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</si>
  <si>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</si>
  <si>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</si>
  <si>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</si>
  <si>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</si>
  <si>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</si>
  <si>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</si>
  <si>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</si>
  <si>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</si>
  <si>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</si>
  <si>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</si>
  <si>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</si>
  <si>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</si>
  <si>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</si>
  <si>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</si>
  <si>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</si>
  <si>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</si>
  <si>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</si>
  <si>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</si>
  <si>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</si>
  <si>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</si>
  <si>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</si>
  <si>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</si>
  <si>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</si>
  <si>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</si>
  <si>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</si>
  <si>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</si>
  <si>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</si>
  <si>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</si>
  <si>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</si>
  <si>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</si>
  <si>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</si>
  <si>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</si>
  <si>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</si>
  <si>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</si>
  <si>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</si>
  <si>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</si>
  <si>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</si>
  <si>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</si>
  <si>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</si>
  <si>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</si>
  <si>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</si>
  <si>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</si>
  <si>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</si>
  <si>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</si>
  <si>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</si>
  <si>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</si>
  <si>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</si>
  <si>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</si>
  <si>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</si>
  <si>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</si>
  <si>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</si>
  <si>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</si>
  <si>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</si>
  <si>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</si>
  <si>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</si>
  <si>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</si>
  <si>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</si>
  <si>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</si>
  <si>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</si>
  <si>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</si>
  <si>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</si>
  <si>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</si>
  <si>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</si>
  <si>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</si>
  <si>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</si>
  <si>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</si>
  <si>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</si>
  <si>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</si>
  <si>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</si>
  <si>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</si>
  <si>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</si>
  <si>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</si>
  <si>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</si>
  <si>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</si>
  <si>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</si>
  <si>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</si>
  <si>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</si>
  <si>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</si>
  <si>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</si>
  <si>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</si>
  <si>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</si>
  <si>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</si>
  <si>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</si>
  <si>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</si>
  <si>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</si>
  <si>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</si>
  <si>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</si>
  <si>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</si>
  <si>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</si>
  <si>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</si>
  <si>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</si>
  <si>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</si>
  <si>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</si>
  <si>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</si>
  <si>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</si>
  <si>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</si>
  <si>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</si>
  <si>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</si>
  <si>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</si>
  <si>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</si>
  <si>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</si>
  <si>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</si>
  <si>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</si>
  <si>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</si>
  <si>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</si>
  <si>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</si>
  <si>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</si>
  <si>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</si>
  <si>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</si>
  <si>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</si>
  <si>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</si>
  <si>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</si>
  <si>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</si>
  <si>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</si>
  <si>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</si>
  <si>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</si>
  <si>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</si>
  <si>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</si>
  <si>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</si>
  <si>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</si>
  <si>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</si>
  <si>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</si>
  <si>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</si>
  <si>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</si>
  <si>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</si>
  <si>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</si>
  <si>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</si>
  <si>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</si>
  <si>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</si>
  <si>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</si>
  <si>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</si>
  <si>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</si>
  <si>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</si>
  <si>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</si>
  <si>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</si>
  <si>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</si>
  <si>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</si>
  <si>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</si>
  <si>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</si>
  <si>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</si>
  <si>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</si>
  <si>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</si>
  <si>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</si>
  <si>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</si>
  <si>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</si>
  <si>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</si>
  <si>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</si>
  <si>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</si>
  <si>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</si>
  <si>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</si>
  <si>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</si>
  <si>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</si>
  <si>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</si>
  <si>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</si>
  <si>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</si>
  <si>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</si>
  <si>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</si>
  <si>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</si>
  <si>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</si>
  <si>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</si>
  <si>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</si>
  <si>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</si>
  <si>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</si>
  <si>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</si>
  <si>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</si>
  <si>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</si>
  <si>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</si>
  <si>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</si>
  <si>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</si>
  <si>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</si>
  <si>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</si>
  <si>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</si>
  <si>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</si>
  <si>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</si>
  <si>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</si>
  <si>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</si>
  <si>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</si>
  <si>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</si>
  <si>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</si>
  <si>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</si>
  <si>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</si>
  <si>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</si>
  <si>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</si>
  <si>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</si>
  <si>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</si>
  <si>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</si>
  <si>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</si>
  <si>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</si>
  <si>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</si>
  <si>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</si>
  <si>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</si>
  <si>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</si>
  <si>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</si>
  <si>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</si>
  <si>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</si>
  <si>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</si>
  <si>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</si>
  <si>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</si>
  <si>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</si>
  <si>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</si>
  <si>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</si>
  <si>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</si>
  <si>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</si>
  <si>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</si>
  <si>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</si>
  <si>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</si>
  <si>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</si>
  <si>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</si>
  <si>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</si>
  <si>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</si>
  <si>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</si>
  <si>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</si>
  <si>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</si>
  <si>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</si>
  <si>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</si>
  <si>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</si>
  <si>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</si>
  <si>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</si>
  <si>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</si>
  <si>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</si>
  <si>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</si>
  <si>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</si>
  <si>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ZKW-ZKE</t>
  </si>
  <si>
    <t>Inspeção Auto de linha</t>
  </si>
  <si>
    <t>fiXO</t>
  </si>
  <si>
    <t xml:space="preserve">MC1 08h45 / </t>
  </si>
  <si>
    <t>Sem maquinista auxiliar</t>
  </si>
  <si>
    <t>TP não solicita intervalo/ folga</t>
  </si>
  <si>
    <t>TP pronto 08h16 /  aguardando oportunidade de faixa</t>
  </si>
  <si>
    <t>Descarga de dormente</t>
  </si>
  <si>
    <t>Aguardando solicitar MC1.</t>
  </si>
  <si>
    <t>Em intervalo das 09h06 até 10h36</t>
  </si>
  <si>
    <t>MC1 08h14 / previsão de faixa após U54/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</si>
  <si>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</si>
  <si>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</si>
  <si>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aguardando C62 livrar para ser autorizado entrada na via</t>
  </si>
  <si>
    <t>Cancelado / TP em outra atividade</t>
  </si>
  <si>
    <t xml:space="preserve">MC1 08h24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</si>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</sst>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I571" activePane="bottomRight" state="frozen"/>
      <selection pane="bottomRight" activeCell="AS588" sqref="AS5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 t="str">
        <f>IF(D570="","*",IFERROR(IF(ISODD(COUNT(AS570:AX570)),"ERRO",SUM((AT570-AS570),(AV570-AU570),(AX570-AW570))),"ERRO"))</f>
        <v>*</v>
      </c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/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195</v>
      </c>
      <c r="I571" s="163" t="s">
        <v>195</v>
      </c>
      <c r="J571" s="223">
        <v>55</v>
      </c>
      <c r="K571" s="223">
        <v>102</v>
      </c>
      <c r="L571" s="178"/>
      <c r="M571" s="201" t="s">
        <v>1753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1754</v>
      </c>
      <c r="X571" s="241" t="s">
        <v>667</v>
      </c>
      <c r="Y571" s="180"/>
      <c r="Z571" s="180"/>
      <c r="AA571" s="178">
        <v>1</v>
      </c>
      <c r="AB571" s="161" t="s">
        <v>1755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102ZKW2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/>
      <c r="AT571" s="266"/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0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1</v>
      </c>
      <c r="BI571" s="244"/>
      <c r="BJ571" s="271" t="s">
        <v>1756</v>
      </c>
      <c r="BK571" s="245"/>
      <c r="BL571" s="185"/>
      <c r="BM571" s="180"/>
      <c r="BN571" s="180"/>
      <c r="BO571" s="164"/>
      <c r="BP571" s="245"/>
      <c r="BQ571" s="13" t="str">
        <f t="shared" si="52"/>
        <v>Produção e Intervalo</v>
      </c>
      <c r="BR571" s="19">
        <f t="shared" si="53"/>
        <v>0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1757</v>
      </c>
      <c r="BK572" s="245" t="s">
        <v>1757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1757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1758</v>
      </c>
      <c r="BK573" s="245" t="s">
        <v>1758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1758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1759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1760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1761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1762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1762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1762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1763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667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 e Intervalo</v>
      </c>
      <c r="BR583" s="19">
        <f t="shared" ref="BR583:BR600" si="59">IF(OR(B583="",F583=""),"*",AY583/P583)</f>
        <v>0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1764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1765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1764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1766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1767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994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 t="s">
        <v>994</v>
      </c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1768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1769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1770</v>
      </c>
      <c r="E3" s="309" t="s">
        <v>1771</v>
      </c>
      <c r="F3" s="309" t="s">
        <v>1772</v>
      </c>
      <c r="G3" s="314" t="s">
        <v>1773</v>
      </c>
      <c r="H3" s="309" t="s">
        <v>1774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1775</v>
      </c>
      <c r="E5" s="311">
        <v>46013</v>
      </c>
      <c r="F5" s="310">
        <v>7000</v>
      </c>
      <c r="G5" s="315" t="s">
        <v>1776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1777</v>
      </c>
      <c r="G6" s="315" t="s">
        <v>1776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1778</v>
      </c>
      <c r="G7" s="316" t="s">
        <v>1779</v>
      </c>
      <c r="H7" s="312" t="s">
        <v>1780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1781</v>
      </c>
      <c r="H8" s="310" t="s">
        <v>1782</v>
      </c>
    </row>
    <row r="9" spans="3:8">
      <c r="C9" s="310" t="s">
        <v>463</v>
      </c>
      <c r="D9" s="310" t="s">
        <v>1783</v>
      </c>
      <c r="E9" s="311">
        <v>45993</v>
      </c>
      <c r="F9" s="310">
        <v>12000</v>
      </c>
      <c r="G9" s="315" t="s">
        <v>1784</v>
      </c>
      <c r="H9" s="310"/>
    </row>
    <row r="10" spans="3:8" ht="29.25">
      <c r="C10" s="310" t="s">
        <v>463</v>
      </c>
      <c r="D10" s="310" t="s">
        <v>1785</v>
      </c>
      <c r="E10" s="311">
        <v>45993</v>
      </c>
      <c r="F10" s="310">
        <v>9000</v>
      </c>
      <c r="G10" s="315" t="s">
        <v>1786</v>
      </c>
      <c r="H10" s="310"/>
    </row>
    <row r="11" spans="3:8" ht="29.25">
      <c r="C11" s="310" t="s">
        <v>463</v>
      </c>
      <c r="D11" s="310" t="s">
        <v>1787</v>
      </c>
      <c r="E11" s="311">
        <v>45993</v>
      </c>
      <c r="F11" s="310">
        <v>10000</v>
      </c>
      <c r="G11" s="315" t="s">
        <v>1786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1788</v>
      </c>
      <c r="G12" s="315" t="s">
        <v>1789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1790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1791</v>
      </c>
      <c r="C4" s="314" t="s">
        <v>1792</v>
      </c>
      <c r="D4" s="314" t="s">
        <v>1793</v>
      </c>
      <c r="E4" s="314" t="s">
        <v>1794</v>
      </c>
      <c r="F4" s="314" t="s">
        <v>8</v>
      </c>
      <c r="G4" s="314" t="s">
        <v>1795</v>
      </c>
    </row>
    <row r="5" spans="2:8">
      <c r="B5" s="317" t="s">
        <v>1153</v>
      </c>
      <c r="C5" s="317">
        <v>314978</v>
      </c>
      <c r="D5" s="317" t="s">
        <v>1796</v>
      </c>
      <c r="E5" s="317" t="s">
        <v>541</v>
      </c>
      <c r="F5" s="317" t="s">
        <v>101</v>
      </c>
      <c r="G5" s="318">
        <v>46143</v>
      </c>
    </row>
    <row r="6" spans="2:8">
      <c r="B6" s="317" t="s">
        <v>1797</v>
      </c>
      <c r="C6" s="317">
        <v>256790</v>
      </c>
      <c r="D6" s="317" t="s">
        <v>1798</v>
      </c>
      <c r="E6" s="317" t="s">
        <v>541</v>
      </c>
      <c r="F6" s="317" t="s">
        <v>1799</v>
      </c>
      <c r="G6" s="318">
        <v>45992</v>
      </c>
    </row>
    <row r="7" spans="2:8">
      <c r="B7" s="317" t="s">
        <v>1800</v>
      </c>
      <c r="C7" s="317">
        <v>265193</v>
      </c>
      <c r="D7" s="317" t="s">
        <v>1801</v>
      </c>
      <c r="E7" s="317" t="s">
        <v>542</v>
      </c>
      <c r="F7" s="317" t="s">
        <v>1500</v>
      </c>
      <c r="G7" s="317" t="s">
        <v>1802</v>
      </c>
    </row>
    <row r="8" spans="2:8">
      <c r="B8" s="317" t="s">
        <v>1803</v>
      </c>
      <c r="C8" s="317">
        <v>293716</v>
      </c>
      <c r="D8" s="317" t="s">
        <v>1804</v>
      </c>
      <c r="E8" s="317" t="s">
        <v>542</v>
      </c>
      <c r="F8" s="317" t="s">
        <v>1500</v>
      </c>
      <c r="G8" s="318">
        <v>46204</v>
      </c>
    </row>
    <row r="9" spans="2:8">
      <c r="B9" s="317" t="s">
        <v>1805</v>
      </c>
      <c r="C9" s="317">
        <v>257258</v>
      </c>
      <c r="D9" s="317" t="s">
        <v>1806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1807</v>
      </c>
      <c r="C10" s="317">
        <v>371147</v>
      </c>
      <c r="D10" s="317" t="s">
        <v>1808</v>
      </c>
      <c r="E10" s="317" t="s">
        <v>543</v>
      </c>
      <c r="F10" s="317" t="s">
        <v>144</v>
      </c>
      <c r="G10" s="317" t="s">
        <v>1802</v>
      </c>
    </row>
    <row r="11" spans="2:8">
      <c r="B11" s="317" t="s">
        <v>1809</v>
      </c>
      <c r="C11" s="317">
        <v>259230</v>
      </c>
      <c r="D11" s="317" t="s">
        <v>1810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1811</v>
      </c>
      <c r="C12" s="317">
        <v>370705</v>
      </c>
      <c r="D12" s="317"/>
      <c r="E12" s="317" t="s">
        <v>543</v>
      </c>
      <c r="F12" s="317" t="s">
        <v>144</v>
      </c>
      <c r="G12" s="317" t="s">
        <v>1802</v>
      </c>
    </row>
    <row r="13" spans="2:8">
      <c r="B13" s="317" t="s">
        <v>1812</v>
      </c>
      <c r="C13" s="317">
        <v>258542</v>
      </c>
      <c r="D13" s="317" t="s">
        <v>1813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1814</v>
      </c>
      <c r="C14" s="317">
        <v>257050</v>
      </c>
      <c r="D14" s="317" t="s">
        <v>1815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1816</v>
      </c>
      <c r="D5" s="382"/>
      <c r="E5" s="382"/>
      <c r="F5" s="382"/>
      <c r="G5" s="382"/>
      <c r="H5" s="382"/>
      <c r="I5" s="382"/>
      <c r="J5" s="383"/>
      <c r="K5" s="384" t="s">
        <v>1817</v>
      </c>
      <c r="L5" s="385"/>
      <c r="M5" s="385"/>
      <c r="N5" s="385"/>
      <c r="O5" s="386" t="s">
        <v>1818</v>
      </c>
      <c r="P5" s="387"/>
      <c r="Q5" s="388"/>
    </row>
    <row r="6" spans="1:17" s="94" customFormat="1" ht="15.75" customHeight="1">
      <c r="A6" s="88" t="s">
        <v>1819</v>
      </c>
      <c r="B6" s="95" t="s">
        <v>1820</v>
      </c>
      <c r="C6" s="96" t="s">
        <v>874</v>
      </c>
      <c r="D6" s="97" t="s">
        <v>875</v>
      </c>
      <c r="E6" s="96" t="s">
        <v>1821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1822</v>
      </c>
      <c r="M6" s="139" t="s">
        <v>335</v>
      </c>
      <c r="N6" s="140" t="s">
        <v>869</v>
      </c>
      <c r="O6" s="234" t="s">
        <v>912</v>
      </c>
      <c r="P6" s="157"/>
      <c r="Q6" s="190" t="s">
        <v>1823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>
        <f>IF(SP_SUL!B571="","*",SP_SUL!B571)</f>
        <v>46017</v>
      </c>
      <c r="B553" s="99" t="str">
        <f>IF(SP_SUL!X571="","*",SP_SUL!X571)</f>
        <v>Oportunidade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102ZKW2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102ZKW2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 xml:space="preserve">MC1 08h45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pronto 08h16 /  aguardando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Aguardando solicitar MC1.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Em intervalo das 09h06 até 10h36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Em intervalo das 09h06 até 10h36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Em intervalo das 09h06 até 10h36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MC1 08h14 / previsão de faixa após U54/</v>
      </c>
    </row>
    <row r="565" spans="1:17" hidden="1">
      <c r="A565" s="98">
        <f>IF(SP_SUL!B583="","*",SP_SUL!B583)</f>
        <v>46017</v>
      </c>
      <c r="B565" s="99" t="str">
        <f>IF(SP_SUL!X583="","*",SP_SUL!X583)</f>
        <v>Oportunidade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aguardando C62 livrar para ser autorizado entrada na via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TP em preparação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>TP em preparação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 xml:space="preserve">MC1 08h24 / 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1823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1824</v>
      </c>
      <c r="W1" s="394"/>
      <c r="X1" s="394"/>
      <c r="Y1" s="104"/>
    </row>
    <row r="2" spans="1:25" s="101" customFormat="1" ht="11.25" customHeight="1">
      <c r="A2" s="105" t="s">
        <v>1825</v>
      </c>
      <c r="B2" s="105" t="s">
        <v>1820</v>
      </c>
      <c r="C2" s="105" t="s">
        <v>313</v>
      </c>
      <c r="D2" s="106" t="s">
        <v>874</v>
      </c>
      <c r="E2" s="106" t="s">
        <v>875</v>
      </c>
      <c r="F2" s="106" t="s">
        <v>1819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1826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Oportunidade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102ZKW2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Oportunidade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1827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1828</v>
      </c>
      <c r="C2" s="96" t="s">
        <v>859</v>
      </c>
      <c r="D2" s="96" t="s">
        <v>861</v>
      </c>
      <c r="E2" s="96" t="s">
        <v>1829</v>
      </c>
      <c r="F2" s="96" t="s">
        <v>1830</v>
      </c>
      <c r="G2" s="96" t="s">
        <v>1831</v>
      </c>
      <c r="H2" s="96" t="s">
        <v>1832</v>
      </c>
      <c r="I2" s="96" t="s">
        <v>1833</v>
      </c>
      <c r="J2" s="96" t="s">
        <v>1834</v>
      </c>
      <c r="K2" s="131" t="s">
        <v>1835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102ZKW2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2025-12-26T12:07:47Z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