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239" documentId="8_{B6337239-1A00-434D-AAD0-422EA1FEB5AE}" xr6:coauthVersionLast="47" xr6:coauthVersionMax="47" xr10:uidLastSave="{F22DD934-EA44-4D0E-BCDA-1009B9E6F635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Planilha1" sheetId="16" r:id="rId5"/>
    <sheet name="CONTROLE D" sheetId="11" r:id="rId6"/>
    <sheet name="CONTROLE D+1" sheetId="12" r:id="rId7"/>
    <sheet name="CONTROLE - MAQUINISTAS" sheetId="13" r:id="rId8"/>
    <sheet name="Maquinista" sheetId="14" r:id="rId9"/>
    <sheet name="Diesel" sheetId="15" r:id="rId10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5" hidden="1">'CONTROLE D'!$A$6:$R$1000</definedName>
    <definedName name="_xlnm._FilterDatabase" localSheetId="7" hidden="1">'CONTROLE - MAQUINISTAS'!$B$2:$K$3033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09" i="1" l="1" a="1"/>
  <c r="M109" i="1" s="1"/>
  <c r="N109" i="1" a="1"/>
  <c r="N109" i="1" s="1"/>
  <c r="H110" i="1" a="1"/>
  <c r="H110" i="1" s="1"/>
  <c r="M110" i="1" a="1"/>
  <c r="M110" i="1" s="1"/>
  <c r="N110" i="1" a="1"/>
  <c r="N110" i="1" s="1"/>
  <c r="M111" i="1" a="1"/>
  <c r="M111" i="1" s="1"/>
  <c r="N108" i="1" a="1"/>
  <c r="N108" i="1" s="1"/>
  <c r="M108" i="1" a="1"/>
  <c r="M108" i="1" s="1"/>
  <c r="N107" i="1" a="1"/>
  <c r="N107" i="1" s="1"/>
  <c r="M107" i="1" a="1"/>
  <c r="M107" i="1" s="1"/>
  <c r="H107" i="1" a="1"/>
  <c r="H107" i="1" s="1"/>
  <c r="H106" i="1" a="1"/>
  <c r="H106" i="1"/>
  <c r="M106" i="1" a="1"/>
  <c r="M106" i="1"/>
  <c r="N106" i="1" a="1"/>
  <c r="N106" i="1"/>
  <c r="N105" i="1" a="1"/>
  <c r="N105" i="1" s="1"/>
  <c r="M105" i="1" a="1"/>
  <c r="M105" i="1" s="1"/>
  <c r="A90" i="1"/>
  <c r="G93" i="1"/>
  <c r="M93" i="1" a="1"/>
  <c r="M93" i="1"/>
  <c r="N93" i="1" a="1"/>
  <c r="N93" i="1"/>
  <c r="H94" i="1" a="1"/>
  <c r="H94" i="1" s="1"/>
  <c r="M94" i="1" a="1"/>
  <c r="M94" i="1" s="1"/>
  <c r="N94" i="1" a="1"/>
  <c r="N94" i="1" s="1"/>
  <c r="M95" i="1" a="1"/>
  <c r="M95" i="1" s="1"/>
  <c r="M96" i="1" a="1"/>
  <c r="M96" i="1" s="1"/>
  <c r="N96" i="1" a="1"/>
  <c r="N96" i="1" s="1"/>
  <c r="H97" i="1" a="1"/>
  <c r="H97" i="1" s="1"/>
  <c r="M97" i="1" a="1"/>
  <c r="M97" i="1" s="1"/>
  <c r="N97" i="1" a="1"/>
  <c r="N97" i="1" s="1"/>
  <c r="M98" i="1" a="1"/>
  <c r="M98" i="1" s="1"/>
  <c r="M101" i="1" a="1"/>
  <c r="M101" i="1" s="1"/>
  <c r="N101" i="1" a="1"/>
  <c r="N101" i="1" s="1"/>
  <c r="M102" i="1" a="1"/>
  <c r="M102" i="1" s="1"/>
  <c r="N102" i="1" a="1"/>
  <c r="N102" i="1" s="1"/>
  <c r="G91" i="1"/>
  <c r="M91" i="1" a="1"/>
  <c r="M91" i="1"/>
  <c r="N91" i="1" a="1"/>
  <c r="N91" i="1"/>
  <c r="N89" i="1" a="1"/>
  <c r="N89" i="1" s="1"/>
  <c r="M89" i="1" a="1"/>
  <c r="M89" i="1" s="1"/>
  <c r="N88" i="1" a="1"/>
  <c r="N88" i="1" s="1"/>
  <c r="M88" i="1" a="1"/>
  <c r="M88" i="1" s="1"/>
  <c r="N80" i="1" a="1"/>
  <c r="N80" i="1" s="1"/>
  <c r="M80" i="1" a="1"/>
  <c r="M80" i="1" s="1"/>
  <c r="H80" i="1" a="1"/>
  <c r="H80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M77" i="1" a="1"/>
  <c r="M77" i="1" s="1"/>
  <c r="N87" i="1" a="1"/>
  <c r="N87" i="1" s="1"/>
  <c r="M87" i="1" a="1"/>
  <c r="M87" i="1" s="1"/>
  <c r="N83" i="1" a="1"/>
  <c r="N83" i="1" s="1"/>
  <c r="M83" i="1" a="1"/>
  <c r="M83" i="1" s="1"/>
  <c r="H83" i="1" a="1"/>
  <c r="H83" i="1" s="1"/>
  <c r="N82" i="1" a="1"/>
  <c r="N82" i="1" s="1"/>
  <c r="M82" i="1" a="1"/>
  <c r="M82" i="1" s="1"/>
  <c r="N85" i="1" a="1"/>
  <c r="N85" i="1" s="1"/>
  <c r="M85" i="1" a="1"/>
  <c r="M85" i="1" s="1"/>
  <c r="N92" i="1" a="1"/>
  <c r="N92" i="1" s="1"/>
  <c r="M92" i="1" a="1"/>
  <c r="M92" i="1" s="1"/>
  <c r="H92" i="1" a="1"/>
  <c r="H92" i="1" s="1"/>
  <c r="H73" i="1" a="1"/>
  <c r="H73" i="1" s="1"/>
  <c r="N72" i="1" a="1"/>
  <c r="N72" i="1" s="1"/>
  <c r="M72" i="1" a="1"/>
  <c r="M72" i="1" s="1"/>
  <c r="N62" i="1" a="1"/>
  <c r="N62" i="1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M66" i="1" a="1"/>
  <c r="M66" i="1" s="1"/>
  <c r="N65" i="1" a="1"/>
  <c r="N65" i="1" s="1"/>
  <c r="M65" i="1" a="1"/>
  <c r="M65" i="1" s="1"/>
  <c r="H64" i="1" a="1"/>
  <c r="H64" i="1" s="1"/>
  <c r="H61" i="1" a="1"/>
  <c r="H61" i="1" s="1"/>
  <c r="H60" i="1" a="1"/>
  <c r="H60" i="1" s="1"/>
  <c r="R56" i="1"/>
  <c r="H48" i="1" a="1"/>
  <c r="H48" i="1"/>
  <c r="M48" i="1" a="1"/>
  <c r="M48" i="1"/>
  <c r="N48" i="1" a="1"/>
  <c r="N48" i="1"/>
  <c r="M49" i="1" a="1"/>
  <c r="M49" i="1"/>
  <c r="N49" i="1" a="1"/>
  <c r="N49" i="1"/>
  <c r="M50" i="1" a="1"/>
  <c r="M50" i="1"/>
  <c r="N50" i="1" a="1"/>
  <c r="N50" i="1"/>
  <c r="M51" i="1" a="1"/>
  <c r="M51" i="1"/>
  <c r="N51" i="1" a="1"/>
  <c r="N51" i="1"/>
  <c r="M52" i="1" a="1"/>
  <c r="M52" i="1"/>
  <c r="N52" i="1" a="1"/>
  <c r="N52" i="1"/>
  <c r="H53" i="1" a="1"/>
  <c r="H53" i="1"/>
  <c r="M53" i="1" a="1"/>
  <c r="M53" i="1"/>
  <c r="N53" i="1" a="1"/>
  <c r="N53" i="1"/>
  <c r="M54" i="1" a="1"/>
  <c r="M54" i="1"/>
  <c r="N54" i="1" a="1"/>
  <c r="N54" i="1"/>
  <c r="N34" i="1" a="1"/>
  <c r="N34" i="1"/>
  <c r="M34" i="1" a="1"/>
  <c r="M34" i="1"/>
  <c r="H34" i="1" a="1"/>
  <c r="H34" i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N44" i="1" a="1"/>
  <c r="N44" i="1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 s="1"/>
  <c r="BD501" i="1" a="1"/>
  <c r="BD501" i="1" s="1"/>
  <c r="BE501" i="1"/>
  <c r="BF501" i="1"/>
  <c r="BR501" i="1"/>
  <c r="BS501" i="1"/>
  <c r="A502" i="1"/>
  <c r="G502" i="1"/>
  <c r="M502" i="1" a="1"/>
  <c r="M502" i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M502" i="1"/>
  <c r="AO502" i="1"/>
  <c r="BE502" i="1" s="1"/>
  <c r="AP502" i="1"/>
  <c r="AQ502" i="1"/>
  <c r="BB502" i="1"/>
  <c r="BC502" i="1" a="1"/>
  <c r="BC502" i="1" s="1"/>
  <c r="BD502" i="1" a="1"/>
  <c r="BD502" i="1"/>
  <c r="BF502" i="1"/>
  <c r="BR502" i="1"/>
  <c r="BS502" i="1"/>
  <c r="A503" i="1"/>
  <c r="G503" i="1"/>
  <c r="M503" i="1" a="1"/>
  <c r="M503" i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M503" i="1"/>
  <c r="AO503" i="1"/>
  <c r="BE503" i="1" s="1"/>
  <c r="AP503" i="1"/>
  <c r="AQ503" i="1"/>
  <c r="BB503" i="1"/>
  <c r="BC503" i="1" a="1"/>
  <c r="BC503" i="1" s="1"/>
  <c r="BD503" i="1" a="1"/>
  <c r="BD503" i="1"/>
  <c r="BF503" i="1"/>
  <c r="BR503" i="1"/>
  <c r="BS503" i="1"/>
  <c r="A504" i="1"/>
  <c r="G504" i="1"/>
  <c r="M504" i="1" a="1"/>
  <c r="M504" i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M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M510" i="1"/>
  <c r="AO510" i="1"/>
  <c r="BE510" i="1" s="1"/>
  <c r="AP510" i="1"/>
  <c r="AQ510" i="1"/>
  <c r="BC510" i="1" a="1"/>
  <c r="BC510" i="1" s="1"/>
  <c r="BD510" i="1" a="1"/>
  <c r="BD510" i="1" s="1"/>
  <c r="BF510" i="1"/>
  <c r="BR510" i="1"/>
  <c r="BS510" i="1"/>
  <c r="A511" i="1"/>
  <c r="G511" i="1"/>
  <c r="M511" i="1" a="1"/>
  <c r="M511" i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/>
  <c r="AM512" i="1" s="1"/>
  <c r="N512" i="1" a="1"/>
  <c r="N512" i="1" s="1"/>
  <c r="AN512" i="1" s="1"/>
  <c r="R512" i="1"/>
  <c r="S512" i="1" a="1"/>
  <c r="S512" i="1" s="1"/>
  <c r="T512" i="1" a="1"/>
  <c r="T512" i="1"/>
  <c r="U512" i="1"/>
  <c r="AI512" i="1"/>
  <c r="AJ512" i="1"/>
  <c r="AK512" i="1"/>
  <c r="AL512" i="1"/>
  <c r="AO512" i="1"/>
  <c r="BE512" i="1" s="1"/>
  <c r="AP512" i="1"/>
  <c r="AQ512" i="1"/>
  <c r="BB512" i="1"/>
  <c r="BC512" i="1" a="1"/>
  <c r="BC512" i="1" s="1"/>
  <c r="BF512" i="1"/>
  <c r="BR512" i="1"/>
  <c r="BS512" i="1"/>
  <c r="A513" i="1"/>
  <c r="G513" i="1"/>
  <c r="M513" i="1" a="1"/>
  <c r="M513" i="1"/>
  <c r="N513" i="1" a="1"/>
  <c r="N513" i="1" s="1"/>
  <c r="AN513" i="1" s="1"/>
  <c r="R513" i="1"/>
  <c r="S513" i="1" a="1"/>
  <c r="S513" i="1" s="1"/>
  <c r="T513" i="1" a="1"/>
  <c r="T513" i="1"/>
  <c r="U513" i="1"/>
  <c r="AI513" i="1"/>
  <c r="BB513" i="1" s="1"/>
  <c r="AJ513" i="1"/>
  <c r="AK513" i="1"/>
  <c r="AL513" i="1"/>
  <c r="AM513" i="1"/>
  <c r="AO513" i="1"/>
  <c r="BE513" i="1" s="1"/>
  <c r="AP513" i="1"/>
  <c r="AQ513" i="1"/>
  <c r="BC513" i="1" a="1"/>
  <c r="BC513" i="1" s="1"/>
  <c r="BD513" i="1" a="1"/>
  <c r="BD513" i="1" s="1"/>
  <c r="BF513" i="1"/>
  <c r="BR513" i="1"/>
  <c r="BS513" i="1"/>
  <c r="A514" i="1"/>
  <c r="G514" i="1"/>
  <c r="M514" i="1" a="1"/>
  <c r="M514" i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/>
  <c r="AM515" i="1" s="1"/>
  <c r="N515" i="1" a="1"/>
  <c r="N515" i="1" s="1"/>
  <c r="AN515" i="1" s="1"/>
  <c r="R515" i="1"/>
  <c r="S515" i="1" a="1"/>
  <c r="S515" i="1" s="1"/>
  <c r="T515" i="1" a="1"/>
  <c r="T515" i="1"/>
  <c r="U515" i="1"/>
  <c r="AI515" i="1"/>
  <c r="AJ515" i="1"/>
  <c r="AK515" i="1"/>
  <c r="AL515" i="1"/>
  <c r="AO515" i="1"/>
  <c r="BE515" i="1" s="1"/>
  <c r="AP515" i="1"/>
  <c r="AQ515" i="1"/>
  <c r="BB515" i="1"/>
  <c r="BC515" i="1" a="1"/>
  <c r="BC515" i="1" s="1"/>
  <c r="BF515" i="1"/>
  <c r="BR515" i="1"/>
  <c r="BS515" i="1"/>
  <c r="A516" i="1"/>
  <c r="G516" i="1"/>
  <c r="M516" i="1" a="1"/>
  <c r="M516" i="1"/>
  <c r="N516" i="1" a="1"/>
  <c r="N516" i="1" s="1"/>
  <c r="AN516" i="1" s="1"/>
  <c r="R516" i="1"/>
  <c r="S516" i="1" a="1"/>
  <c r="S516" i="1" s="1"/>
  <c r="T516" i="1" a="1"/>
  <c r="T516" i="1"/>
  <c r="U516" i="1"/>
  <c r="AI516" i="1"/>
  <c r="BB516" i="1" s="1"/>
  <c r="AJ516" i="1"/>
  <c r="AK516" i="1"/>
  <c r="AL516" i="1"/>
  <c r="AM516" i="1"/>
  <c r="AO516" i="1"/>
  <c r="BE516" i="1" s="1"/>
  <c r="AP516" i="1"/>
  <c r="AQ516" i="1"/>
  <c r="BC516" i="1" a="1"/>
  <c r="BC516" i="1" s="1"/>
  <c r="BD516" i="1" a="1"/>
  <c r="BD516" i="1" s="1"/>
  <c r="BF516" i="1"/>
  <c r="BR516" i="1"/>
  <c r="BS516" i="1"/>
  <c r="A517" i="1"/>
  <c r="G517" i="1"/>
  <c r="M517" i="1" a="1"/>
  <c r="M517" i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/>
  <c r="AM518" i="1" s="1"/>
  <c r="N518" i="1" a="1"/>
  <c r="N518" i="1" s="1"/>
  <c r="AN518" i="1" s="1"/>
  <c r="R518" i="1"/>
  <c r="S518" i="1" a="1"/>
  <c r="S518" i="1" s="1"/>
  <c r="T518" i="1" a="1"/>
  <c r="T518" i="1"/>
  <c r="U518" i="1"/>
  <c r="AI518" i="1"/>
  <c r="AJ518" i="1"/>
  <c r="AK518" i="1"/>
  <c r="AL518" i="1"/>
  <c r="AO518" i="1"/>
  <c r="BD518" i="1" s="1" a="1"/>
  <c r="BD518" i="1" s="1"/>
  <c r="AP518" i="1"/>
  <c r="AQ518" i="1"/>
  <c r="BB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AP519" i="1"/>
  <c r="AQ519" i="1"/>
  <c r="BB519" i="1"/>
  <c r="BC519" i="1" a="1"/>
  <c r="BC519" i="1" s="1"/>
  <c r="BD519" i="1" a="1"/>
  <c r="BD519" i="1"/>
  <c r="BE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D520" i="1" a="1"/>
  <c r="BD520" i="1"/>
  <c r="BF520" i="1"/>
  <c r="BR520" i="1"/>
  <c r="BS520" i="1"/>
  <c r="A521" i="1"/>
  <c r="G521" i="1"/>
  <c r="M521" i="1" a="1"/>
  <c r="M521" i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M521" i="1"/>
  <c r="AO521" i="1"/>
  <c r="BE521" i="1" s="1"/>
  <c r="AP521" i="1"/>
  <c r="AQ521" i="1"/>
  <c r="BB521" i="1"/>
  <c r="BC521" i="1" a="1"/>
  <c r="BC521" i="1" s="1"/>
  <c r="BD521" i="1" a="1"/>
  <c r="BD521" i="1"/>
  <c r="BF521" i="1"/>
  <c r="BR521" i="1"/>
  <c r="BS521" i="1"/>
  <c r="A522" i="1"/>
  <c r="G522" i="1"/>
  <c r="M522" i="1" a="1"/>
  <c r="M522" i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E522" i="1" s="1"/>
  <c r="AP522" i="1"/>
  <c r="AQ522" i="1"/>
  <c r="BB522" i="1"/>
  <c r="BC522" i="1" a="1"/>
  <c r="BC522" i="1" s="1"/>
  <c r="BD522" i="1" a="1"/>
  <c r="BD522" i="1"/>
  <c r="BF522" i="1"/>
  <c r="BR522" i="1"/>
  <c r="BS522" i="1"/>
  <c r="A523" i="1"/>
  <c r="G523" i="1"/>
  <c r="M523" i="1" a="1"/>
  <c r="M523" i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M523" i="1"/>
  <c r="AO523" i="1"/>
  <c r="BE523" i="1" s="1"/>
  <c r="AP523" i="1"/>
  <c r="AQ523" i="1"/>
  <c r="BB523" i="1"/>
  <c r="BC523" i="1" a="1"/>
  <c r="BC523" i="1" s="1"/>
  <c r="BD523" i="1" a="1"/>
  <c r="BD523" i="1"/>
  <c r="BF523" i="1"/>
  <c r="BR523" i="1"/>
  <c r="BS523" i="1"/>
  <c r="A524" i="1"/>
  <c r="G524" i="1"/>
  <c r="M524" i="1" a="1"/>
  <c r="M524" i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M524" i="1"/>
  <c r="AO524" i="1"/>
  <c r="BE524" i="1" s="1"/>
  <c r="AP524" i="1"/>
  <c r="AQ524" i="1"/>
  <c r="BB524" i="1"/>
  <c r="BC524" i="1" a="1"/>
  <c r="BC524" i="1" s="1"/>
  <c r="BD524" i="1" a="1"/>
  <c r="BD524" i="1"/>
  <c r="BF524" i="1"/>
  <c r="BR524" i="1"/>
  <c r="BS524" i="1"/>
  <c r="A525" i="1"/>
  <c r="G525" i="1"/>
  <c r="M525" i="1" a="1"/>
  <c r="M525" i="1"/>
  <c r="N525" i="1" a="1"/>
  <c r="N525" i="1" s="1"/>
  <c r="AN525" i="1" s="1"/>
  <c r="R525" i="1"/>
  <c r="S525" i="1" a="1"/>
  <c r="S525" i="1" s="1"/>
  <c r="T525" i="1" a="1"/>
  <c r="T525" i="1"/>
  <c r="U525" i="1"/>
  <c r="AI525" i="1"/>
  <c r="AJ525" i="1"/>
  <c r="AK525" i="1"/>
  <c r="AL525" i="1"/>
  <c r="AM525" i="1"/>
  <c r="AO525" i="1"/>
  <c r="BE525" i="1" s="1"/>
  <c r="AP525" i="1"/>
  <c r="AQ525" i="1"/>
  <c r="BB525" i="1"/>
  <c r="BC525" i="1" a="1"/>
  <c r="BC525" i="1" s="1"/>
  <c r="BD525" i="1" a="1"/>
  <c r="BD525" i="1"/>
  <c r="BF525" i="1"/>
  <c r="BR525" i="1"/>
  <c r="BS525" i="1"/>
  <c r="A526" i="1"/>
  <c r="G526" i="1"/>
  <c r="M526" i="1" a="1"/>
  <c r="M526" i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M526" i="1"/>
  <c r="AO526" i="1"/>
  <c r="BE526" i="1" s="1"/>
  <c r="AP526" i="1"/>
  <c r="AQ526" i="1"/>
  <c r="BB526" i="1"/>
  <c r="BC526" i="1" a="1"/>
  <c r="BC526" i="1" s="1"/>
  <c r="BD526" i="1" a="1"/>
  <c r="BD526" i="1"/>
  <c r="BF526" i="1"/>
  <c r="BR526" i="1"/>
  <c r="BS526" i="1"/>
  <c r="A527" i="1"/>
  <c r="G527" i="1"/>
  <c r="M527" i="1" a="1"/>
  <c r="M527" i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M527" i="1"/>
  <c r="AO527" i="1"/>
  <c r="BE527" i="1" s="1"/>
  <c r="AP527" i="1"/>
  <c r="AQ527" i="1"/>
  <c r="BB527" i="1"/>
  <c r="BC527" i="1" a="1"/>
  <c r="BC527" i="1" s="1"/>
  <c r="BD527" i="1" a="1"/>
  <c r="BD527" i="1"/>
  <c r="BF527" i="1"/>
  <c r="BR527" i="1"/>
  <c r="BS527" i="1"/>
  <c r="A528" i="1"/>
  <c r="G528" i="1"/>
  <c r="M528" i="1" a="1"/>
  <c r="M528" i="1"/>
  <c r="N528" i="1" a="1"/>
  <c r="N528" i="1" s="1"/>
  <c r="AN528" i="1" s="1"/>
  <c r="R528" i="1"/>
  <c r="S528" i="1" a="1"/>
  <c r="S528" i="1" s="1"/>
  <c r="T528" i="1" a="1"/>
  <c r="T528" i="1"/>
  <c r="U528" i="1"/>
  <c r="AI528" i="1"/>
  <c r="AJ528" i="1"/>
  <c r="AK528" i="1"/>
  <c r="AL528" i="1"/>
  <c r="AM528" i="1"/>
  <c r="AO528" i="1"/>
  <c r="BE528" i="1" s="1"/>
  <c r="AP528" i="1"/>
  <c r="AQ528" i="1"/>
  <c r="BB528" i="1"/>
  <c r="BC528" i="1" a="1"/>
  <c r="BC528" i="1" s="1"/>
  <c r="BD528" i="1" a="1"/>
  <c r="BD528" i="1"/>
  <c r="BF528" i="1"/>
  <c r="BR528" i="1"/>
  <c r="BS528" i="1"/>
  <c r="A529" i="1"/>
  <c r="G529" i="1"/>
  <c r="M529" i="1" a="1"/>
  <c r="M529" i="1"/>
  <c r="N529" i="1" a="1"/>
  <c r="N529" i="1" s="1"/>
  <c r="AN529" i="1" s="1"/>
  <c r="R529" i="1"/>
  <c r="S529" i="1" a="1"/>
  <c r="S529" i="1" s="1"/>
  <c r="T529" i="1" a="1"/>
  <c r="T529" i="1"/>
  <c r="U529" i="1"/>
  <c r="AI529" i="1"/>
  <c r="AJ529" i="1"/>
  <c r="AK529" i="1"/>
  <c r="AL529" i="1"/>
  <c r="AM529" i="1"/>
  <c r="AO529" i="1"/>
  <c r="BE529" i="1" s="1"/>
  <c r="AP529" i="1"/>
  <c r="AQ529" i="1"/>
  <c r="BB529" i="1"/>
  <c r="BC529" i="1" a="1"/>
  <c r="BC529" i="1" s="1"/>
  <c r="BD529" i="1" a="1"/>
  <c r="BD529" i="1"/>
  <c r="BF529" i="1"/>
  <c r="BR529" i="1"/>
  <c r="BS529" i="1"/>
  <c r="A530" i="1"/>
  <c r="G530" i="1"/>
  <c r="M530" i="1" a="1"/>
  <c r="M530" i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M530" i="1"/>
  <c r="AO530" i="1"/>
  <c r="BE530" i="1" s="1"/>
  <c r="AP530" i="1"/>
  <c r="AQ530" i="1"/>
  <c r="BC530" i="1" a="1"/>
  <c r="BC530" i="1" s="1"/>
  <c r="BD530" i="1" a="1"/>
  <c r="BD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/>
  <c r="U535" i="1"/>
  <c r="AI535" i="1"/>
  <c r="AJ535" i="1"/>
  <c r="AK535" i="1"/>
  <c r="AL535" i="1"/>
  <c r="AO535" i="1"/>
  <c r="BE535" i="1" s="1"/>
  <c r="AP535" i="1"/>
  <c r="AQ535" i="1"/>
  <c r="BB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/>
  <c r="U538" i="1"/>
  <c r="AI538" i="1"/>
  <c r="AJ538" i="1"/>
  <c r="AK538" i="1"/>
  <c r="AL538" i="1"/>
  <c r="AO538" i="1"/>
  <c r="BE538" i="1" s="1"/>
  <c r="AP538" i="1"/>
  <c r="AQ538" i="1"/>
  <c r="BB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AJ540" i="1"/>
  <c r="AK540" i="1"/>
  <c r="AL540" i="1"/>
  <c r="AO540" i="1"/>
  <c r="BE540" i="1" s="1"/>
  <c r="AP540" i="1"/>
  <c r="AQ540" i="1"/>
  <c r="BB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D541" i="1" a="1"/>
  <c r="BD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AJ543" i="1"/>
  <c r="AK543" i="1"/>
  <c r="AL543" i="1"/>
  <c r="AO543" i="1"/>
  <c r="BE543" i="1" s="1"/>
  <c r="AP543" i="1"/>
  <c r="AQ543" i="1"/>
  <c r="BB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E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A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E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A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8" i="12" s="1"/>
  <c r="T311" i="1" a="1"/>
  <c r="T311" i="1" s="1"/>
  <c r="E308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3" i="12" s="1"/>
  <c r="T316" i="1" a="1"/>
  <c r="T316" i="1" s="1"/>
  <c r="E313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E315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7" i="12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2" i="12" s="1"/>
  <c r="T325" i="1" a="1"/>
  <c r="T325" i="1" s="1"/>
  <c r="E322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8" i="12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1" i="12" s="1"/>
  <c r="T334" i="1" a="1"/>
  <c r="T334" i="1" s="1"/>
  <c r="E331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8" i="12" s="1"/>
  <c r="T341" i="1" a="1"/>
  <c r="T341" i="1" s="1"/>
  <c r="E338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8" i="12" s="1"/>
  <c r="T351" i="1" a="1"/>
  <c r="T351" i="1" s="1"/>
  <c r="E348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1" i="12" s="1"/>
  <c r="T354" i="1" a="1"/>
  <c r="T354" i="1" s="1"/>
  <c r="E351" i="12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E354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A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E357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0" i="12" s="1"/>
  <c r="T363" i="1" a="1"/>
  <c r="T363" i="1" s="1"/>
  <c r="E360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3" i="12" s="1"/>
  <c r="T366" i="1" a="1"/>
  <c r="T366" i="1" s="1"/>
  <c r="E363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R367" i="1"/>
  <c r="S367" i="1" a="1"/>
  <c r="S367" i="1" s="1"/>
  <c r="D364" i="12" s="1"/>
  <c r="T367" i="1" a="1"/>
  <c r="T367" i="1" s="1"/>
  <c r="E364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D365" i="12" s="1"/>
  <c r="T368" i="1" a="1"/>
  <c r="T368" i="1" s="1"/>
  <c r="E365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6" i="12" s="1"/>
  <c r="T369" i="1" a="1"/>
  <c r="T369" i="1" s="1"/>
  <c r="E366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E368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D370" i="12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72" i="12" s="1"/>
  <c r="T375" i="1" a="1"/>
  <c r="T375" i="1" s="1"/>
  <c r="E372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E378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AJ402" i="1" s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BB403" i="1" s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J405" i="1" s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AJ407" i="1" s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AM408" i="1"/>
  <c r="AN408" i="1"/>
  <c r="R408" i="1"/>
  <c r="S408" i="1" a="1"/>
  <c r="S408" i="1" s="1"/>
  <c r="T408" i="1" a="1"/>
  <c r="T408" i="1" s="1"/>
  <c r="U408" i="1"/>
  <c r="AI408" i="1"/>
  <c r="BB408" i="1" s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R190" i="1"/>
  <c r="S190" i="1" a="1"/>
  <c r="S190" i="1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E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2" i="11" s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1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5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M228" i="11" s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E228" i="12" s="1"/>
  <c r="U231" i="1"/>
  <c r="AI231" i="1"/>
  <c r="BB231" i="1" s="1"/>
  <c r="AJ231" i="1"/>
  <c r="AK231" i="1"/>
  <c r="K230" i="11" s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E231" i="12" s="1"/>
  <c r="U234" i="1"/>
  <c r="AI234" i="1"/>
  <c r="BB234" i="1" s="1"/>
  <c r="AJ234" i="1"/>
  <c r="AK234" i="1"/>
  <c r="K233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M234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K236" i="11" s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5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37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6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K239" i="11" s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M240" i="11" s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K242" i="11" s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M243" i="11" s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D245" i="12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8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49" i="12" s="1"/>
  <c r="U252" i="1"/>
  <c r="AI252" i="1"/>
  <c r="BB252" i="1" s="1"/>
  <c r="AJ252" i="1"/>
  <c r="AK252" i="1"/>
  <c r="AL252" i="1"/>
  <c r="AO252" i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M251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U258" i="1"/>
  <c r="AI258" i="1"/>
  <c r="BB258" i="1" s="1"/>
  <c r="AJ258" i="1"/>
  <c r="AK258" i="1"/>
  <c r="AL258" i="1"/>
  <c r="AO258" i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U260" i="1"/>
  <c r="AI260" i="1"/>
  <c r="BB260" i="1" s="1"/>
  <c r="AJ260" i="1"/>
  <c r="AK260" i="1"/>
  <c r="AL260" i="1"/>
  <c r="AO260" i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R261" i="1"/>
  <c r="S261" i="1" a="1"/>
  <c r="S261" i="1" s="1"/>
  <c r="D258" i="12" s="1"/>
  <c r="T261" i="1" a="1"/>
  <c r="T261" i="1" s="1"/>
  <c r="U261" i="1"/>
  <c r="AI261" i="1"/>
  <c r="BB261" i="1" s="1"/>
  <c r="AJ261" i="1"/>
  <c r="AK261" i="1"/>
  <c r="K255" i="11" s="1"/>
  <c r="AL261" i="1"/>
  <c r="AN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E259" i="12" s="1"/>
  <c r="U262" i="1"/>
  <c r="AI262" i="1"/>
  <c r="BB262" i="1" s="1"/>
  <c r="AJ262" i="1"/>
  <c r="AK262" i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S263" i="1" a="1"/>
  <c r="S263" i="1" s="1"/>
  <c r="T263" i="1" a="1"/>
  <c r="T263" i="1" s="1"/>
  <c r="U263" i="1"/>
  <c r="AI263" i="1"/>
  <c r="BB263" i="1" s="1"/>
  <c r="AJ263" i="1"/>
  <c r="AK263" i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D262" i="12" s="1"/>
  <c r="T265" i="1" a="1"/>
  <c r="T265" i="1" s="1"/>
  <c r="U265" i="1"/>
  <c r="AI265" i="1"/>
  <c r="BB265" i="1" s="1"/>
  <c r="AJ265" i="1"/>
  <c r="AK265" i="1"/>
  <c r="AL265" i="1"/>
  <c r="AO265" i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T267" i="1" a="1"/>
  <c r="T267" i="1" s="1"/>
  <c r="U267" i="1"/>
  <c r="AI267" i="1"/>
  <c r="BB267" i="1" s="1"/>
  <c r="AJ267" i="1"/>
  <c r="AK267" i="1"/>
  <c r="AL267" i="1"/>
  <c r="AO267" i="1"/>
  <c r="BD267" i="1" s="1" a="1"/>
  <c r="BD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K262" i="11" s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T270" i="1" a="1"/>
  <c r="T270" i="1" s="1"/>
  <c r="U270" i="1"/>
  <c r="AI270" i="1"/>
  <c r="BB270" i="1" s="1"/>
  <c r="AJ270" i="1"/>
  <c r="AK270" i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T272" i="1" a="1"/>
  <c r="T272" i="1" s="1"/>
  <c r="U272" i="1"/>
  <c r="AI272" i="1"/>
  <c r="BB272" i="1" s="1"/>
  <c r="AJ272" i="1"/>
  <c r="AK272" i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N273" i="1"/>
  <c r="AO273" i="1"/>
  <c r="BD273" i="1" s="1" a="1"/>
  <c r="BD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U275" i="1"/>
  <c r="AI275" i="1"/>
  <c r="BB275" i="1" s="1"/>
  <c r="AJ275" i="1"/>
  <c r="AK275" i="1"/>
  <c r="K269" i="11" s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L273" i="12" s="1"/>
  <c r="R276" i="1"/>
  <c r="S276" i="1" a="1"/>
  <c r="S276" i="1" s="1"/>
  <c r="T276" i="1" a="1"/>
  <c r="T276" i="1" s="1"/>
  <c r="E273" i="12" s="1"/>
  <c r="U276" i="1"/>
  <c r="AI276" i="1"/>
  <c r="BB276" i="1" s="1"/>
  <c r="AJ276" i="1"/>
  <c r="AK276" i="1"/>
  <c r="K270" i="11" s="1"/>
  <c r="AL276" i="1"/>
  <c r="AN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U278" i="1"/>
  <c r="AI278" i="1"/>
  <c r="BB278" i="1" s="1"/>
  <c r="AJ278" i="1"/>
  <c r="AK278" i="1"/>
  <c r="K272" i="11" s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R279" i="1"/>
  <c r="S279" i="1" a="1"/>
  <c r="S279" i="1" s="1"/>
  <c r="T279" i="1" a="1"/>
  <c r="T279" i="1" s="1"/>
  <c r="E276" i="12" s="1"/>
  <c r="U279" i="1"/>
  <c r="AI279" i="1"/>
  <c r="BB279" i="1" s="1"/>
  <c r="AJ279" i="1"/>
  <c r="AK279" i="1"/>
  <c r="AL279" i="1"/>
  <c r="AN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A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N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AM284" i="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N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2" i="1"/>
  <c r="C102" i="1"/>
  <c r="G102" i="1"/>
  <c r="AM102" i="1"/>
  <c r="AN102" i="1"/>
  <c r="R102" i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AM106" i="1"/>
  <c r="AN106" i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AM107" i="1"/>
  <c r="AN107" i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AM108" i="1"/>
  <c r="R108" i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AM112" i="1"/>
  <c r="AN112" i="1"/>
  <c r="R112" i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AM113" i="1"/>
  <c r="R113" i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N114" i="1" a="1"/>
  <c r="N114" i="1" s="1"/>
  <c r="AN114" i="1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AN115" i="1" s="1"/>
  <c r="R115" i="1"/>
  <c r="S115" i="1" a="1"/>
  <c r="S115" i="1" s="1"/>
  <c r="D112" i="12" s="1"/>
  <c r="T115" i="1" a="1"/>
  <c r="T115" i="1" s="1"/>
  <c r="E112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AN120" i="1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G123" i="11" s="1"/>
  <c r="N122" i="1" a="1"/>
  <c r="N122" i="1" s="1"/>
  <c r="AN122" i="1" s="1"/>
  <c r="R122" i="1"/>
  <c r="S122" i="1" a="1"/>
  <c r="S122" i="1" s="1"/>
  <c r="D119" i="12" s="1"/>
  <c r="T122" i="1" a="1"/>
  <c r="T122" i="1" s="1"/>
  <c r="E119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J123" i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1" i="12" s="1"/>
  <c r="T124" i="1" a="1"/>
  <c r="T124" i="1" s="1"/>
  <c r="E121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K126" i="11" s="1"/>
  <c r="AL125" i="1"/>
  <c r="AO125" i="1"/>
  <c r="BD125" i="1" s="1" a="1"/>
  <c r="BD125" i="1" s="1"/>
  <c r="AP125" i="1"/>
  <c r="M126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J127" i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AN128" i="1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AM129" i="1" s="1"/>
  <c r="N129" i="1" a="1"/>
  <c r="N129" i="1" s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J129" i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G131" i="11" s="1"/>
  <c r="N130" i="1" a="1"/>
  <c r="N130" i="1" s="1"/>
  <c r="AN130" i="1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J131" i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J132" i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K134" i="11" s="1"/>
  <c r="AL133" i="1"/>
  <c r="AO133" i="1"/>
  <c r="BE133" i="1" s="1"/>
  <c r="AP133" i="1"/>
  <c r="M134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AN134" i="1" s="1"/>
  <c r="R134" i="1"/>
  <c r="S134" i="1" a="1"/>
  <c r="S134" i="1" s="1"/>
  <c r="D131" i="12" s="1"/>
  <c r="T134" i="1" a="1"/>
  <c r="T134" i="1" s="1"/>
  <c r="E131" i="12" s="1"/>
  <c r="U134" i="1"/>
  <c r="AI134" i="1"/>
  <c r="BB134" i="1" s="1"/>
  <c r="AJ134" i="1"/>
  <c r="AK134" i="1"/>
  <c r="K135" i="11" s="1"/>
  <c r="AL134" i="1"/>
  <c r="AO134" i="1"/>
  <c r="BD134" i="1" s="1" a="1"/>
  <c r="BD134" i="1" s="1"/>
  <c r="AP134" i="1"/>
  <c r="M135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J135" i="1"/>
  <c r="AK135" i="1"/>
  <c r="K136" i="11" s="1"/>
  <c r="AL135" i="1"/>
  <c r="AO135" i="1"/>
  <c r="BE135" i="1" s="1"/>
  <c r="AP135" i="1"/>
  <c r="M136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J137" i="1"/>
  <c r="AK137" i="1"/>
  <c r="K138" i="11" s="1"/>
  <c r="AL137" i="1"/>
  <c r="AO137" i="1"/>
  <c r="BD137" i="1" s="1" a="1"/>
  <c r="BD137" i="1" s="1"/>
  <c r="AP137" i="1"/>
  <c r="M138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J138" i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J139" i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AN140" i="1" s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J140" i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AM141" i="1" s="1"/>
  <c r="N141" i="1" a="1"/>
  <c r="N141" i="1" s="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J141" i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G143" i="1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AN143" i="1" s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J143" i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J145" i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J146" i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AM147" i="1" s="1"/>
  <c r="N147" i="1" a="1"/>
  <c r="N147" i="1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49" i="11" s="1"/>
  <c r="N148" i="1" a="1"/>
  <c r="N148" i="1" s="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J148" i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G150" i="11" s="1"/>
  <c r="N149" i="1" a="1"/>
  <c r="N149" i="1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8" i="12" s="1"/>
  <c r="T151" i="1" a="1"/>
  <c r="T151" i="1" s="1"/>
  <c r="E148" i="12" s="1"/>
  <c r="U151" i="1"/>
  <c r="AI151" i="1"/>
  <c r="BB151" i="1" s="1"/>
  <c r="AJ151" i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AM152" i="1" s="1"/>
  <c r="N152" i="1" a="1"/>
  <c r="N152" i="1" s="1"/>
  <c r="AN152" i="1" s="1"/>
  <c r="R152" i="1"/>
  <c r="S152" i="1" a="1"/>
  <c r="S152" i="1" s="1"/>
  <c r="D149" i="12" s="1"/>
  <c r="T152" i="1" a="1"/>
  <c r="T152" i="1" s="1"/>
  <c r="E149" i="12" s="1"/>
  <c r="U152" i="1"/>
  <c r="AI152" i="1"/>
  <c r="BB152" i="1" s="1"/>
  <c r="AJ152" i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G155" i="11" s="1"/>
  <c r="N154" i="1" a="1"/>
  <c r="N154" i="1" s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J159" i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AN160" i="1" s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AN163" i="1" s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AM164" i="1" s="1"/>
  <c r="N164" i="1" a="1"/>
  <c r="N164" i="1" s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J164" i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Q37" i="1" s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Q38" i="1" s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Q39" i="1" s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Q40" i="1" s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Q41" i="1" s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L57" i="11" s="1"/>
  <c r="AN55" i="1"/>
  <c r="R55" i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G71" i="1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8" i="12" s="1"/>
  <c r="S91" i="1" a="1"/>
  <c r="S91" i="1" s="1"/>
  <c r="D88" i="12" s="1"/>
  <c r="T91" i="1" a="1"/>
  <c r="T91" i="1" s="1"/>
  <c r="E88" i="12" s="1"/>
  <c r="U91" i="1"/>
  <c r="AI91" i="1"/>
  <c r="BB91" i="1" s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2" i="1" a="1"/>
  <c r="S92" i="1" s="1"/>
  <c r="D89" i="12" s="1"/>
  <c r="T92" i="1" a="1"/>
  <c r="T92" i="1" s="1"/>
  <c r="E89" i="12" s="1"/>
  <c r="U92" i="1"/>
  <c r="AI92" i="1"/>
  <c r="BB92" i="1" s="1"/>
  <c r="AK92" i="1"/>
  <c r="K93" i="11" s="1"/>
  <c r="AL92" i="1"/>
  <c r="AO92" i="1"/>
  <c r="BE92" i="1" s="1"/>
  <c r="AP92" i="1"/>
  <c r="M93" i="11" s="1"/>
  <c r="AQ92" i="1"/>
  <c r="BC92" i="1" a="1"/>
  <c r="BC92" i="1" s="1"/>
  <c r="BF92" i="1"/>
  <c r="BR92" i="1"/>
  <c r="BS92" i="1"/>
  <c r="BT92" i="1"/>
  <c r="A93" i="1"/>
  <c r="C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94" i="11" s="1"/>
  <c r="AL93" i="1"/>
  <c r="AO93" i="1"/>
  <c r="BE93" i="1" s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1" i="12" s="1"/>
  <c r="T94" i="1" a="1"/>
  <c r="T94" i="1" s="1"/>
  <c r="E91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R95" i="1"/>
  <c r="S95" i="1" a="1"/>
  <c r="S95" i="1" s="1"/>
  <c r="D92" i="12" s="1"/>
  <c r="T95" i="1" a="1"/>
  <c r="T95" i="1" s="1"/>
  <c r="E92" i="12" s="1"/>
  <c r="U95" i="1"/>
  <c r="AI95" i="1"/>
  <c r="BB95" i="1" s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R97" i="1"/>
  <c r="S94" i="12" s="1"/>
  <c r="S97" i="1" a="1"/>
  <c r="S97" i="1" s="1"/>
  <c r="D94" i="12" s="1"/>
  <c r="T97" i="1" a="1"/>
  <c r="T97" i="1" s="1"/>
  <c r="E94" i="12" s="1"/>
  <c r="U97" i="1"/>
  <c r="AI97" i="1"/>
  <c r="BB97" i="1" s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R98" i="1"/>
  <c r="S95" i="12" s="1"/>
  <c r="S98" i="1" a="1"/>
  <c r="S98" i="1" s="1"/>
  <c r="D95" i="12" s="1"/>
  <c r="T98" i="1" a="1"/>
  <c r="T98" i="1" s="1"/>
  <c r="E95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6" i="12" s="1"/>
  <c r="S99" i="1" a="1"/>
  <c r="S99" i="1" s="1"/>
  <c r="D96" i="12" s="1"/>
  <c r="T99" i="1" a="1"/>
  <c r="T99" i="1" s="1"/>
  <c r="E96" i="12" s="1"/>
  <c r="U99" i="1"/>
  <c r="AI99" i="1"/>
  <c r="BB99" i="1" s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76" i="12"/>
  <c r="K276" i="12"/>
  <c r="L299" i="12"/>
  <c r="K281" i="12"/>
  <c r="K272" i="12"/>
  <c r="L270" i="12"/>
  <c r="L269" i="12"/>
  <c r="E222" i="12"/>
  <c r="D222" i="12"/>
  <c r="E216" i="12"/>
  <c r="D216" i="12"/>
  <c r="E187" i="12"/>
  <c r="D187" i="12"/>
  <c r="E191" i="12"/>
  <c r="D191" i="12"/>
  <c r="D248" i="12"/>
  <c r="E226" i="12"/>
  <c r="E220" i="12"/>
  <c r="D220" i="12"/>
  <c r="E241" i="12"/>
  <c r="D241" i="12"/>
  <c r="E240" i="12"/>
  <c r="D240" i="12"/>
  <c r="E239" i="12"/>
  <c r="D239" i="12"/>
  <c r="E238" i="12"/>
  <c r="D238" i="12"/>
  <c r="E242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D236" i="12"/>
  <c r="E189" i="12"/>
  <c r="D189" i="12"/>
  <c r="E234" i="12"/>
  <c r="D234" i="12"/>
  <c r="E182" i="12"/>
  <c r="D182" i="12"/>
  <c r="E215" i="12"/>
  <c r="D215" i="12"/>
  <c r="E208" i="12"/>
  <c r="D208" i="12"/>
  <c r="E186" i="12"/>
  <c r="D186" i="12"/>
  <c r="E170" i="12"/>
  <c r="D170" i="12"/>
  <c r="E171" i="12"/>
  <c r="D171" i="12"/>
  <c r="E183" i="12"/>
  <c r="D183" i="12"/>
  <c r="E235" i="12"/>
  <c r="E213" i="12"/>
  <c r="D213" i="12"/>
  <c r="E201" i="12"/>
  <c r="D201" i="12"/>
  <c r="E181" i="12"/>
  <c r="D181" i="12"/>
  <c r="E230" i="12"/>
  <c r="D230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D285" i="12"/>
  <c r="D276" i="12"/>
  <c r="E275" i="12"/>
  <c r="D274" i="12"/>
  <c r="D273" i="12"/>
  <c r="E272" i="12"/>
  <c r="E271" i="12"/>
  <c r="D271" i="12"/>
  <c r="E269" i="12"/>
  <c r="D269" i="12"/>
  <c r="E267" i="12"/>
  <c r="D267" i="12"/>
  <c r="E266" i="12"/>
  <c r="D266" i="12"/>
  <c r="E265" i="12"/>
  <c r="D265" i="12"/>
  <c r="E264" i="12"/>
  <c r="D264" i="12"/>
  <c r="E262" i="12"/>
  <c r="E260" i="12"/>
  <c r="D260" i="12"/>
  <c r="D259" i="12"/>
  <c r="E258" i="12"/>
  <c r="E257" i="12"/>
  <c r="D256" i="12"/>
  <c r="E255" i="12"/>
  <c r="D254" i="12"/>
  <c r="D253" i="12"/>
  <c r="E251" i="12"/>
  <c r="D251" i="12"/>
  <c r="E247" i="12"/>
  <c r="D247" i="12"/>
  <c r="D246" i="12"/>
  <c r="E245" i="12"/>
  <c r="D237" i="12"/>
  <c r="D231" i="12"/>
  <c r="E229" i="12"/>
  <c r="D228" i="12"/>
  <c r="E227" i="12"/>
  <c r="E225" i="12"/>
  <c r="D225" i="12"/>
  <c r="E224" i="12"/>
  <c r="D224" i="12"/>
  <c r="E223" i="12"/>
  <c r="D223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57" i="12"/>
  <c r="L256" i="12"/>
  <c r="L254" i="12"/>
  <c r="L252" i="12"/>
  <c r="L245" i="12"/>
  <c r="L229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K106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M222" i="11"/>
  <c r="K223" i="11"/>
  <c r="M223" i="11"/>
  <c r="K224" i="11"/>
  <c r="M224" i="11"/>
  <c r="M225" i="11"/>
  <c r="M226" i="11"/>
  <c r="K227" i="11"/>
  <c r="M227" i="11"/>
  <c r="K228" i="11"/>
  <c r="K229" i="11"/>
  <c r="M229" i="11"/>
  <c r="M230" i="11"/>
  <c r="K231" i="11"/>
  <c r="K232" i="11"/>
  <c r="M232" i="11"/>
  <c r="M233" i="11"/>
  <c r="K234" i="11"/>
  <c r="K235" i="11"/>
  <c r="M235" i="11"/>
  <c r="M236" i="11"/>
  <c r="K237" i="11"/>
  <c r="K238" i="11"/>
  <c r="M238" i="11"/>
  <c r="M239" i="11"/>
  <c r="K240" i="11"/>
  <c r="K241" i="11"/>
  <c r="M241" i="11"/>
  <c r="M242" i="11"/>
  <c r="K243" i="11"/>
  <c r="K244" i="11"/>
  <c r="M244" i="11"/>
  <c r="K245" i="11"/>
  <c r="M245" i="11"/>
  <c r="K246" i="11"/>
  <c r="M247" i="11"/>
  <c r="M248" i="11"/>
  <c r="M249" i="11"/>
  <c r="M250" i="11"/>
  <c r="K251" i="11"/>
  <c r="K252" i="11"/>
  <c r="M252" i="11"/>
  <c r="K254" i="11"/>
  <c r="M254" i="11"/>
  <c r="M255" i="11"/>
  <c r="K256" i="11"/>
  <c r="K257" i="11"/>
  <c r="K258" i="11"/>
  <c r="K259" i="11"/>
  <c r="M259" i="11"/>
  <c r="K260" i="11"/>
  <c r="K261" i="11"/>
  <c r="M261" i="11"/>
  <c r="M262" i="11"/>
  <c r="K263" i="11"/>
  <c r="K264" i="11"/>
  <c r="K265" i="11"/>
  <c r="M265" i="11"/>
  <c r="K266" i="11"/>
  <c r="M267" i="11"/>
  <c r="K268" i="11"/>
  <c r="M269" i="11"/>
  <c r="M270" i="11"/>
  <c r="M271" i="11"/>
  <c r="M272" i="11"/>
  <c r="K273" i="11"/>
  <c r="K275" i="11"/>
  <c r="M276" i="11"/>
  <c r="M28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4" i="12"/>
  <c r="S55" i="12"/>
  <c r="S58" i="12"/>
  <c r="S63" i="12"/>
  <c r="S282" i="12"/>
  <c r="S283" i="12"/>
  <c r="S59" i="12"/>
  <c r="S57" i="12"/>
  <c r="S62" i="12"/>
  <c r="S69" i="12"/>
  <c r="S71" i="12"/>
  <c r="S65" i="12"/>
  <c r="S72" i="12"/>
  <c r="S68" i="12"/>
  <c r="S73" i="12"/>
  <c r="S74" i="12"/>
  <c r="S66" i="12"/>
  <c r="S70" i="12"/>
  <c r="S292" i="12"/>
  <c r="S75" i="12"/>
  <c r="S293" i="12"/>
  <c r="S80" i="12"/>
  <c r="S79" i="12"/>
  <c r="S78" i="12"/>
  <c r="S84" i="12"/>
  <c r="S85" i="12"/>
  <c r="S81" i="12"/>
  <c r="S294" i="12"/>
  <c r="S295" i="12"/>
  <c r="S296" i="12"/>
  <c r="S91" i="12"/>
  <c r="S87" i="12"/>
  <c r="S89" i="12"/>
  <c r="S92" i="12"/>
  <c r="S297" i="12"/>
  <c r="S107" i="12"/>
  <c r="S100" i="12"/>
  <c r="S104" i="12"/>
  <c r="S105" i="12"/>
  <c r="S106" i="12"/>
  <c r="S99" i="12"/>
  <c r="S98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C414" i="11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14" i="1" l="1"/>
  <c r="AJ113" i="1"/>
  <c r="AJ112" i="1"/>
  <c r="AJ111" i="1"/>
  <c r="AJ110" i="1"/>
  <c r="AJ108" i="1"/>
  <c r="AJ107" i="1"/>
  <c r="AJ106" i="1"/>
  <c r="L242" i="12"/>
  <c r="L227" i="12"/>
  <c r="L251" i="12"/>
  <c r="L255" i="12"/>
  <c r="L271" i="12"/>
  <c r="L283" i="12"/>
  <c r="L278" i="12"/>
  <c r="K268" i="12"/>
  <c r="K264" i="12"/>
  <c r="K262" i="12"/>
  <c r="K260" i="12"/>
  <c r="L233" i="12"/>
  <c r="L230" i="12"/>
  <c r="K226" i="12"/>
  <c r="AJ105" i="1"/>
  <c r="AJ109" i="1"/>
  <c r="AJ102" i="1"/>
  <c r="AJ101" i="1"/>
  <c r="AJ89" i="1"/>
  <c r="AJ77" i="1"/>
  <c r="BE304" i="1"/>
  <c r="BD303" i="1" a="1"/>
  <c r="BD303" i="1" s="1"/>
  <c r="BD309" i="1" a="1"/>
  <c r="BD309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K296" i="12"/>
  <c r="AJ92" i="1"/>
  <c r="AJ78" i="1"/>
  <c r="AJ80" i="1"/>
  <c r="AJ79" i="1"/>
  <c r="G278" i="11"/>
  <c r="K99" i="12"/>
  <c r="AJ74" i="1"/>
  <c r="AJ73" i="1"/>
  <c r="AJ72" i="1"/>
  <c r="AJ71" i="1"/>
  <c r="K298" i="12"/>
  <c r="G287" i="11"/>
  <c r="L285" i="12"/>
  <c r="AJ70" i="1"/>
  <c r="AN305" i="1"/>
  <c r="L302" i="12"/>
  <c r="AN303" i="1"/>
  <c r="L300" i="12"/>
  <c r="AM302" i="1"/>
  <c r="K299" i="12"/>
  <c r="BD302" i="1" a="1"/>
  <c r="BD302" i="1" s="1"/>
  <c r="AJ69" i="1"/>
  <c r="AN315" i="1"/>
  <c r="L312" i="12"/>
  <c r="AN313" i="1"/>
  <c r="L310" i="12"/>
  <c r="AM329" i="1"/>
  <c r="K326" i="12"/>
  <c r="BE553" i="1"/>
  <c r="BD553" i="1" a="1"/>
  <c r="BD553" i="1" s="1"/>
  <c r="BD305" i="1" a="1"/>
  <c r="BD305" i="1" s="1"/>
  <c r="BE550" i="1"/>
  <c r="BE536" i="1"/>
  <c r="BD536" i="1" a="1"/>
  <c r="BD536" i="1" s="1"/>
  <c r="BD329" i="1" a="1"/>
  <c r="BD329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05" i="1"/>
  <c r="K302" i="12"/>
  <c r="BE549" i="1"/>
  <c r="BD537" i="1" a="1"/>
  <c r="BD537" i="1" s="1"/>
  <c r="BD534" i="1" a="1"/>
  <c r="BD534" i="1" s="1"/>
  <c r="AN267" i="1"/>
  <c r="L274" i="12"/>
  <c r="K287" i="12"/>
  <c r="L277" i="12"/>
  <c r="K263" i="12"/>
  <c r="K249" i="12"/>
  <c r="BD321" i="1" a="1"/>
  <c r="BD321" i="1" s="1"/>
  <c r="BE312" i="1"/>
  <c r="BE307" i="1"/>
  <c r="BD552" i="1" a="1"/>
  <c r="BD552" i="1" s="1"/>
  <c r="BD310" i="1" a="1"/>
  <c r="BD310" i="1" s="1"/>
  <c r="BD306" i="1" a="1"/>
  <c r="BD306" i="1" s="1"/>
  <c r="BD551" i="1" a="1"/>
  <c r="BD551" i="1" s="1"/>
  <c r="BD535" i="1" a="1"/>
  <c r="BD535" i="1" s="1"/>
  <c r="BD532" i="1" a="1"/>
  <c r="BD532" i="1" s="1"/>
  <c r="BD531" i="1" a="1"/>
  <c r="BD531" i="1" s="1"/>
  <c r="AJ68" i="1"/>
  <c r="G103" i="1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09" i="1"/>
  <c r="AN312" i="1"/>
  <c r="L309" i="12"/>
  <c r="AM308" i="1"/>
  <c r="K305" i="12"/>
  <c r="L303" i="12"/>
  <c r="AN306" i="1"/>
  <c r="BD320" i="1" a="1"/>
  <c r="BD320" i="1" s="1"/>
  <c r="BD317" i="1" a="1"/>
  <c r="BD317" i="1" s="1"/>
  <c r="BD314" i="1" a="1"/>
  <c r="BD314" i="1" s="1"/>
  <c r="BD328" i="1" a="1"/>
  <c r="BD328" i="1" s="1"/>
  <c r="BE324" i="1"/>
  <c r="BD316" i="1" a="1"/>
  <c r="BD316" i="1" s="1"/>
  <c r="BD313" i="1" a="1"/>
  <c r="BD313" i="1" s="1"/>
  <c r="BE311" i="1"/>
  <c r="BD308" i="1" a="1"/>
  <c r="BD308" i="1" s="1"/>
  <c r="AN327" i="1"/>
  <c r="L324" i="12"/>
  <c r="AN317" i="1"/>
  <c r="L314" i="12"/>
  <c r="AN314" i="1"/>
  <c r="L311" i="12"/>
  <c r="L307" i="12"/>
  <c r="AN310" i="1"/>
  <c r="AM304" i="1"/>
  <c r="K301" i="12"/>
  <c r="AM325" i="1"/>
  <c r="K322" i="12"/>
  <c r="AN311" i="1"/>
  <c r="L308" i="12"/>
  <c r="AM310" i="1"/>
  <c r="K307" i="12"/>
  <c r="AM309" i="1"/>
  <c r="K306" i="12"/>
  <c r="AN308" i="1"/>
  <c r="L305" i="12"/>
  <c r="K303" i="12"/>
  <c r="AM306" i="1"/>
  <c r="AM303" i="1"/>
  <c r="K300" i="12"/>
  <c r="AN323" i="1"/>
  <c r="L320" i="12"/>
  <c r="AN304" i="1"/>
  <c r="L301" i="12"/>
  <c r="BE330" i="1"/>
  <c r="BD327" i="1" a="1"/>
  <c r="BD327" i="1" s="1"/>
  <c r="BD326" i="1" a="1"/>
  <c r="BD326" i="1" s="1"/>
  <c r="BD322" i="1" a="1"/>
  <c r="BD322" i="1" s="1"/>
  <c r="BD319" i="1" a="1"/>
  <c r="BD319" i="1" s="1"/>
  <c r="BE318" i="1"/>
  <c r="BD315" i="1" a="1"/>
  <c r="BD315" i="1" s="1"/>
  <c r="BD545" i="1" a="1"/>
  <c r="BD545" i="1" s="1"/>
  <c r="BD542" i="1" a="1"/>
  <c r="BD542" i="1" s="1"/>
  <c r="BD539" i="1" a="1"/>
  <c r="BD539" i="1" s="1"/>
  <c r="BE333" i="1"/>
  <c r="BD332" i="1" a="1"/>
  <c r="BD332" i="1" s="1"/>
  <c r="BD323" i="1" a="1"/>
  <c r="BD323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34" i="1"/>
  <c r="K331" i="12"/>
  <c r="AN332" i="1"/>
  <c r="L329" i="12"/>
  <c r="BD331" i="1" a="1"/>
  <c r="BD331" i="1" s="1"/>
  <c r="L326" i="12"/>
  <c r="AN329" i="1"/>
  <c r="L317" i="12"/>
  <c r="AN320" i="1"/>
  <c r="AN335" i="1"/>
  <c r="L332" i="12"/>
  <c r="AN333" i="1"/>
  <c r="L330" i="12"/>
  <c r="AM332" i="1"/>
  <c r="K329" i="12"/>
  <c r="AM331" i="1"/>
  <c r="K328" i="12"/>
  <c r="L327" i="12"/>
  <c r="AN330" i="1"/>
  <c r="K325" i="12"/>
  <c r="AM328" i="1"/>
  <c r="AN326" i="1"/>
  <c r="L323" i="12"/>
  <c r="AN324" i="1"/>
  <c r="L321" i="12"/>
  <c r="AM323" i="1"/>
  <c r="K320" i="12"/>
  <c r="AM322" i="1"/>
  <c r="K319" i="12"/>
  <c r="AN321" i="1"/>
  <c r="L318" i="12"/>
  <c r="AM319" i="1"/>
  <c r="K316" i="12"/>
  <c r="AM335" i="1"/>
  <c r="K332" i="12"/>
  <c r="AM326" i="1"/>
  <c r="K323" i="12"/>
  <c r="AN318" i="1"/>
  <c r="L315" i="12"/>
  <c r="BE336" i="1"/>
  <c r="BD334" i="1" a="1"/>
  <c r="BD334" i="1" s="1"/>
  <c r="BD325" i="1" a="1"/>
  <c r="BD325" i="1" s="1"/>
  <c r="AN334" i="1"/>
  <c r="L331" i="12"/>
  <c r="AM327" i="1"/>
  <c r="K324" i="12"/>
  <c r="AN325" i="1"/>
  <c r="L322" i="12"/>
  <c r="AM317" i="1"/>
  <c r="K314" i="12"/>
  <c r="AM316" i="1"/>
  <c r="K313" i="12"/>
  <c r="G305" i="11"/>
  <c r="AM311" i="1"/>
  <c r="K308" i="12"/>
  <c r="AN336" i="1"/>
  <c r="L333" i="12"/>
  <c r="K330" i="12"/>
  <c r="AM333" i="1"/>
  <c r="AN331" i="1"/>
  <c r="L328" i="12"/>
  <c r="AM324" i="1"/>
  <c r="K321" i="12"/>
  <c r="L319" i="12"/>
  <c r="AN322" i="1"/>
  <c r="AM320" i="1"/>
  <c r="K317" i="12"/>
  <c r="L316" i="12"/>
  <c r="AN319" i="1"/>
  <c r="AM318" i="1"/>
  <c r="K315" i="12"/>
  <c r="K312" i="12"/>
  <c r="AM315" i="1"/>
  <c r="AM313" i="1"/>
  <c r="K310" i="12"/>
  <c r="AM312" i="1"/>
  <c r="K309" i="12"/>
  <c r="AM330" i="1"/>
  <c r="K327" i="12"/>
  <c r="AN328" i="1"/>
  <c r="L325" i="12"/>
  <c r="AM321" i="1"/>
  <c r="K318" i="12"/>
  <c r="AN316" i="1"/>
  <c r="L313" i="12"/>
  <c r="AM314" i="1"/>
  <c r="K311" i="12"/>
  <c r="BD335" i="1" a="1"/>
  <c r="BD335" i="1" s="1"/>
  <c r="AJ33" i="1"/>
  <c r="AJ34" i="1"/>
  <c r="AJ35" i="1"/>
  <c r="AJ44" i="1"/>
  <c r="G110" i="11"/>
  <c r="L292" i="12"/>
  <c r="AM336" i="1"/>
  <c r="K333" i="12"/>
  <c r="AJ43" i="1"/>
  <c r="AN337" i="1"/>
  <c r="L334" i="12"/>
  <c r="AM338" i="1"/>
  <c r="K335" i="12"/>
  <c r="BE337" i="1"/>
  <c r="AJ42" i="1"/>
  <c r="AJ41" i="1"/>
  <c r="AJ36" i="1"/>
  <c r="L286" i="12"/>
  <c r="L298" i="12"/>
  <c r="G109" i="11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9" i="1"/>
  <c r="L336" i="12"/>
  <c r="AN338" i="1"/>
  <c r="L335" i="12"/>
  <c r="BE340" i="1"/>
  <c r="BD338" i="1" a="1"/>
  <c r="BD338" i="1" s="1"/>
  <c r="BD354" i="1" a="1"/>
  <c r="BD354" i="1" s="1"/>
  <c r="BE344" i="1"/>
  <c r="G122" i="11"/>
  <c r="K124" i="12"/>
  <c r="AN340" i="1"/>
  <c r="L337" i="12"/>
  <c r="AM339" i="1"/>
  <c r="K336" i="12"/>
  <c r="AM337" i="1"/>
  <c r="K334" i="12"/>
  <c r="BE347" i="1"/>
  <c r="BE349" i="1"/>
  <c r="BE341" i="1"/>
  <c r="BD339" i="1" a="1"/>
  <c r="BD339" i="1" s="1"/>
  <c r="AN43" i="1"/>
  <c r="L41" i="12"/>
  <c r="AM43" i="1"/>
  <c r="K41" i="12"/>
  <c r="AN42" i="1"/>
  <c r="L40" i="12"/>
  <c r="AM42" i="1"/>
  <c r="K40" i="12"/>
  <c r="AN41" i="1"/>
  <c r="L39" i="12"/>
  <c r="AM41" i="1"/>
  <c r="L43" i="11" s="1"/>
  <c r="K39" i="12"/>
  <c r="AN40" i="1"/>
  <c r="L38" i="12"/>
  <c r="AM40" i="1"/>
  <c r="K38" i="12"/>
  <c r="AN39" i="1"/>
  <c r="L37" i="12"/>
  <c r="AM39" i="1"/>
  <c r="K37" i="12"/>
  <c r="AN38" i="1"/>
  <c r="L36" i="12"/>
  <c r="AM38" i="1"/>
  <c r="L40" i="11" s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L23" i="11" s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1" i="1"/>
  <c r="L338" i="12"/>
  <c r="AN342" i="1"/>
  <c r="L339" i="12"/>
  <c r="BE351" i="1"/>
  <c r="BE350" i="1"/>
  <c r="BE346" i="1"/>
  <c r="BE343" i="1"/>
  <c r="AJ31" i="1"/>
  <c r="AN346" i="1"/>
  <c r="L343" i="12"/>
  <c r="L341" i="12"/>
  <c r="AN344" i="1"/>
  <c r="AN350" i="1"/>
  <c r="L347" i="12"/>
  <c r="AN345" i="1"/>
  <c r="L342" i="12"/>
  <c r="AM341" i="1"/>
  <c r="K338" i="12"/>
  <c r="BD352" i="1" a="1"/>
  <c r="BD352" i="1" s="1"/>
  <c r="BE342" i="1"/>
  <c r="BE357" i="1"/>
  <c r="AN355" i="1"/>
  <c r="L352" i="12"/>
  <c r="BE364" i="1"/>
  <c r="AN351" i="1"/>
  <c r="L348" i="12"/>
  <c r="AN348" i="1"/>
  <c r="L345" i="12"/>
  <c r="L340" i="12"/>
  <c r="AN343" i="1"/>
  <c r="AN353" i="1"/>
  <c r="L350" i="12"/>
  <c r="L344" i="12"/>
  <c r="AN347" i="1"/>
  <c r="BD345" i="1" a="1"/>
  <c r="BD345" i="1" s="1"/>
  <c r="BD356" i="1" a="1"/>
  <c r="BD356" i="1" s="1"/>
  <c r="BE348" i="1"/>
  <c r="AJ30" i="1"/>
  <c r="AJ26" i="1"/>
  <c r="AJ28" i="1"/>
  <c r="AJ27" i="1"/>
  <c r="G138" i="11"/>
  <c r="G130" i="11"/>
  <c r="K132" i="12"/>
  <c r="AJ29" i="1"/>
  <c r="G128" i="11"/>
  <c r="K123" i="12"/>
  <c r="AN158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7" i="1"/>
  <c r="BD360" i="1" a="1"/>
  <c r="BD360" i="1" s="1"/>
  <c r="BE361" i="1"/>
  <c r="AJ19" i="1"/>
  <c r="AJ20" i="1"/>
  <c r="AJ22" i="1"/>
  <c r="G148" i="11"/>
  <c r="G145" i="11"/>
  <c r="L349" i="12"/>
  <c r="AN352" i="1"/>
  <c r="AN349" i="1"/>
  <c r="L346" i="12"/>
  <c r="K344" i="12"/>
  <c r="AM347" i="1"/>
  <c r="BE355" i="1"/>
  <c r="BE353" i="1"/>
  <c r="BE358" i="1"/>
  <c r="AN357" i="1"/>
  <c r="L354" i="12"/>
  <c r="AN354" i="1"/>
  <c r="L351" i="12"/>
  <c r="BD366" i="1" a="1"/>
  <c r="BD366" i="1" s="1"/>
  <c r="BD363" i="1" a="1"/>
  <c r="BD363" i="1" s="1"/>
  <c r="BD359" i="1" a="1"/>
  <c r="BD359" i="1" s="1"/>
  <c r="BD372" i="1" a="1"/>
  <c r="BD372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8" i="1"/>
  <c r="K355" i="12"/>
  <c r="L358" i="12"/>
  <c r="AN361" i="1"/>
  <c r="AN360" i="1"/>
  <c r="L357" i="12"/>
  <c r="AN356" i="1"/>
  <c r="L353" i="12"/>
  <c r="BD383" i="1" a="1"/>
  <c r="BD383" i="1" s="1"/>
  <c r="BE365" i="1"/>
  <c r="BE362" i="1"/>
  <c r="AN367" i="1"/>
  <c r="L364" i="12"/>
  <c r="AN364" i="1"/>
  <c r="L361" i="12"/>
  <c r="BE371" i="1"/>
  <c r="BE377" i="1"/>
  <c r="BD375" i="1" a="1"/>
  <c r="BD375" i="1" s="1"/>
  <c r="BD370" i="1" a="1"/>
  <c r="BD370" i="1" s="1"/>
  <c r="L125" i="12"/>
  <c r="L120" i="12"/>
  <c r="AM362" i="1"/>
  <c r="K359" i="12"/>
  <c r="AN369" i="1"/>
  <c r="L366" i="12"/>
  <c r="AN366" i="1"/>
  <c r="L363" i="12"/>
  <c r="L360" i="12"/>
  <c r="AN363" i="1"/>
  <c r="BD380" i="1" a="1"/>
  <c r="BD380" i="1" s="1"/>
  <c r="BD374" i="1" a="1"/>
  <c r="BD374" i="1" s="1"/>
  <c r="BD369" i="1" a="1"/>
  <c r="BD369" i="1" s="1"/>
  <c r="BE368" i="1"/>
  <c r="K156" i="12"/>
  <c r="L128" i="12"/>
  <c r="L124" i="12"/>
  <c r="BE386" i="1"/>
  <c r="BE401" i="1"/>
  <c r="BE388" i="1"/>
  <c r="BD392" i="1" a="1"/>
  <c r="BD392" i="1" s="1"/>
  <c r="BE407" i="1"/>
  <c r="BD393" i="1" a="1"/>
  <c r="BD393" i="1" s="1"/>
  <c r="BE391" i="1"/>
  <c r="BE382" i="1"/>
  <c r="BE379" i="1"/>
  <c r="BE373" i="1"/>
  <c r="BD389" i="1" a="1"/>
  <c r="BD389" i="1" s="1"/>
  <c r="BE381" i="1"/>
  <c r="BD378" i="1" a="1"/>
  <c r="BD378" i="1" s="1"/>
  <c r="G22" i="11"/>
  <c r="BE390" i="1"/>
  <c r="BD387" i="1" a="1"/>
  <c r="BD387" i="1" s="1"/>
  <c r="BD384" i="1" a="1"/>
  <c r="BD384" i="1" s="1"/>
  <c r="AJ7" i="1"/>
  <c r="BD405" i="1" a="1"/>
  <c r="BD405" i="1" s="1"/>
  <c r="BD404" i="1" a="1"/>
  <c r="BD404" i="1" s="1"/>
  <c r="BD399" i="1" a="1"/>
  <c r="BD399" i="1" s="1"/>
  <c r="L160" i="12"/>
  <c r="K138" i="12"/>
  <c r="AJ15" i="1"/>
  <c r="AJ14" i="1"/>
  <c r="AJ13" i="1"/>
  <c r="G33" i="11"/>
  <c r="G160" i="11"/>
  <c r="BD420" i="1" a="1"/>
  <c r="BD420" i="1" s="1"/>
  <c r="BE422" i="1"/>
  <c r="BE419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2" i="1"/>
  <c r="AN376" i="1"/>
  <c r="L373" i="12"/>
  <c r="L367" i="12"/>
  <c r="AN370" i="1"/>
  <c r="BD416" i="1" a="1"/>
  <c r="BD416" i="1" s="1"/>
  <c r="BD263" i="1" a="1"/>
  <c r="BD263" i="1" s="1"/>
  <c r="BD410" i="1" a="1"/>
  <c r="BD410" i="1" s="1"/>
  <c r="BE398" i="1"/>
  <c r="L58" i="12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L56" i="12"/>
  <c r="BE29" i="1"/>
  <c r="BE9" i="1"/>
  <c r="BD118" i="1" a="1"/>
  <c r="BD118" i="1" s="1"/>
  <c r="BD246" i="1" a="1"/>
  <c r="BD246" i="1" s="1"/>
  <c r="BE449" i="1"/>
  <c r="BD432" i="1" a="1"/>
  <c r="BD432" i="1" s="1"/>
  <c r="G43" i="11"/>
  <c r="G9" i="11"/>
  <c r="BD102" i="1" a="1"/>
  <c r="BD102" i="1" s="1"/>
  <c r="BE270" i="1"/>
  <c r="BE261" i="1"/>
  <c r="G19" i="11"/>
  <c r="L71" i="12"/>
  <c r="L53" i="12"/>
  <c r="BD129" i="1" a="1"/>
  <c r="BD129" i="1" s="1"/>
  <c r="BE108" i="1"/>
  <c r="BD284" i="1" a="1"/>
  <c r="BD284" i="1" s="1"/>
  <c r="BD240" i="1" a="1"/>
  <c r="BD240" i="1" s="1"/>
  <c r="K144" i="12"/>
  <c r="BD43" i="1" a="1"/>
  <c r="BD43" i="1" s="1"/>
  <c r="BE41" i="1"/>
  <c r="BE141" i="1"/>
  <c r="BE124" i="1"/>
  <c r="BD299" i="1" a="1"/>
  <c r="BD299" i="1" s="1"/>
  <c r="BE254" i="1"/>
  <c r="BD221" i="1" a="1"/>
  <c r="BD221" i="1" s="1"/>
  <c r="G84" i="11"/>
  <c r="L61" i="12"/>
  <c r="K56" i="12"/>
  <c r="BE251" i="1"/>
  <c r="BD209" i="1" a="1"/>
  <c r="BD209" i="1" s="1"/>
  <c r="BE199" i="1"/>
  <c r="BE167" i="1"/>
  <c r="L67" i="12"/>
  <c r="BD55" i="1" a="1"/>
  <c r="BD55" i="1" s="1"/>
  <c r="BD130" i="1" a="1"/>
  <c r="BD130" i="1" s="1"/>
  <c r="BE128" i="1"/>
  <c r="BE115" i="1"/>
  <c r="BD290" i="1" a="1"/>
  <c r="BD290" i="1" s="1"/>
  <c r="BE195" i="1"/>
  <c r="BE179" i="1"/>
  <c r="BD435" i="1" a="1"/>
  <c r="BD435" i="1" s="1"/>
  <c r="BE425" i="1"/>
  <c r="BD411" i="1" a="1"/>
  <c r="BD411" i="1" s="1"/>
  <c r="BE409" i="1"/>
  <c r="L372" i="12"/>
  <c r="AN375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291" i="1"/>
  <c r="BE288" i="1"/>
  <c r="BE255" i="1"/>
  <c r="BD230" i="1" a="1"/>
  <c r="BD230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D413" i="1" a="1"/>
  <c r="BD413" i="1" s="1"/>
  <c r="BD408" i="1" a="1"/>
  <c r="BD408" i="1" s="1"/>
  <c r="BD402" i="1" a="1"/>
  <c r="BD402" i="1" s="1"/>
  <c r="BE397" i="1"/>
  <c r="BD396" i="1" a="1"/>
  <c r="BD396" i="1" s="1"/>
  <c r="BE385" i="1"/>
  <c r="BE376" i="1"/>
  <c r="G57" i="11"/>
  <c r="K80" i="12"/>
  <c r="BB404" i="1"/>
  <c r="AN149" i="1"/>
  <c r="L146" i="12"/>
  <c r="BE156" i="1"/>
  <c r="BE151" i="1"/>
  <c r="BE148" i="1"/>
  <c r="BD287" i="1" a="1"/>
  <c r="BD287" i="1" s="1"/>
  <c r="BD283" i="1" a="1"/>
  <c r="BD283" i="1" s="1"/>
  <c r="BE243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J408" i="1"/>
  <c r="G82" i="11"/>
  <c r="AN190" i="1"/>
  <c r="L187" i="12"/>
  <c r="BB407" i="1"/>
  <c r="BE137" i="1"/>
  <c r="BD293" i="1" a="1"/>
  <c r="BD293" i="1" s="1"/>
  <c r="BD275" i="1" a="1"/>
  <c r="BD275" i="1" s="1"/>
  <c r="BE245" i="1"/>
  <c r="BE233" i="1"/>
  <c r="BE224" i="1"/>
  <c r="BD204" i="1" a="1"/>
  <c r="BD204" i="1" s="1"/>
  <c r="BE193" i="1"/>
  <c r="BD185" i="1" a="1"/>
  <c r="BD185" i="1" s="1"/>
  <c r="BE177" i="1"/>
  <c r="BD175" i="1" a="1"/>
  <c r="BD175" i="1" s="1"/>
  <c r="BE165" i="1"/>
  <c r="BE421" i="1"/>
  <c r="BE406" i="1"/>
  <c r="BB405" i="1"/>
  <c r="BE403" i="1"/>
  <c r="BB402" i="1"/>
  <c r="BE400" i="1"/>
  <c r="AM156" i="1"/>
  <c r="K153" i="12"/>
  <c r="G157" i="11"/>
  <c r="AM289" i="1"/>
  <c r="K286" i="12"/>
  <c r="F266" i="13"/>
  <c r="AM288" i="1"/>
  <c r="K285" i="12"/>
  <c r="F265" i="13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6" i="1" a="1"/>
  <c r="BD296" i="1" s="1"/>
  <c r="BD289" i="1" a="1"/>
  <c r="BD289" i="1" s="1"/>
  <c r="BE258" i="1"/>
  <c r="BD258" i="1" a="1"/>
  <c r="BD258" i="1" s="1"/>
  <c r="BE282" i="1"/>
  <c r="BE276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52" i="1" a="1"/>
  <c r="BD252" i="1" s="1"/>
  <c r="BE252" i="1"/>
  <c r="BD214" i="1" a="1"/>
  <c r="BD214" i="1" s="1"/>
  <c r="BE415" i="1"/>
  <c r="BE412" i="1"/>
  <c r="BB406" i="1"/>
  <c r="AJ406" i="1"/>
  <c r="BE249" i="1"/>
  <c r="BD236" i="1" a="1"/>
  <c r="BD236" i="1" s="1"/>
  <c r="BE229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AJ403" i="1"/>
  <c r="BD395" i="1" a="1"/>
  <c r="BD395" i="1" s="1"/>
  <c r="BE394" i="1"/>
  <c r="L49" i="12"/>
  <c r="K78" i="12"/>
  <c r="L68" i="12"/>
  <c r="L60" i="12"/>
  <c r="BD99" i="1" a="1"/>
  <c r="BD99" i="1" s="1"/>
  <c r="BE99" i="1"/>
  <c r="BD81" i="1" a="1"/>
  <c r="BD81" i="1" s="1"/>
  <c r="BE81" i="1"/>
  <c r="AM79" i="1"/>
  <c r="K77" i="12"/>
  <c r="AN37" i="1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L35" i="11" s="1"/>
  <c r="AM28" i="1"/>
  <c r="L30" i="11" s="1"/>
  <c r="BD25" i="1" a="1"/>
  <c r="BD25" i="1" s="1"/>
  <c r="BE25" i="1"/>
  <c r="BE22" i="1"/>
  <c r="AM291" i="1"/>
  <c r="K288" i="12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L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3" i="1"/>
  <c r="L110" i="12"/>
  <c r="AN108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L18" i="11" s="1"/>
  <c r="G18" i="11"/>
  <c r="K14" i="12"/>
  <c r="AM114" i="1"/>
  <c r="K111" i="12"/>
  <c r="G115" i="11"/>
  <c r="AM285" i="1"/>
  <c r="N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L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6" i="1"/>
  <c r="L113" i="12"/>
  <c r="AN299" i="1"/>
  <c r="L296" i="12"/>
  <c r="AM297" i="1"/>
  <c r="K294" i="12"/>
  <c r="AM294" i="1"/>
  <c r="K291" i="12"/>
  <c r="AM270" i="1"/>
  <c r="K267" i="12"/>
  <c r="G81" i="1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4" i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1" i="1"/>
  <c r="L158" i="12"/>
  <c r="AM71" i="1"/>
  <c r="G73" i="11"/>
  <c r="K69" i="12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10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AN19" i="1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9" i="1"/>
  <c r="L156" i="12"/>
  <c r="L154" i="12"/>
  <c r="AN157" i="1"/>
  <c r="AM154" i="1"/>
  <c r="K151" i="12"/>
  <c r="AM148" i="1"/>
  <c r="L149" i="11" s="1"/>
  <c r="K145" i="12"/>
  <c r="AN144" i="1"/>
  <c r="L141" i="12"/>
  <c r="L139" i="12"/>
  <c r="AN142" i="1"/>
  <c r="AN141" i="1"/>
  <c r="L138" i="12"/>
  <c r="AN135" i="1"/>
  <c r="L132" i="12"/>
  <c r="AN129" i="1"/>
  <c r="L126" i="12"/>
  <c r="AM122" i="1"/>
  <c r="K119" i="12"/>
  <c r="AN121" i="1"/>
  <c r="L118" i="12"/>
  <c r="BE70" i="1"/>
  <c r="BE67" i="1"/>
  <c r="BE64" i="1"/>
  <c r="BE120" i="1"/>
  <c r="BE298" i="1"/>
  <c r="BE106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AN100" i="1"/>
  <c r="L97" i="12"/>
  <c r="AN97" i="1"/>
  <c r="L94" i="12"/>
  <c r="AN94" i="1"/>
  <c r="L91" i="12"/>
  <c r="K90" i="12"/>
  <c r="G94" i="11"/>
  <c r="AM93" i="1"/>
  <c r="AN91" i="1"/>
  <c r="L88" i="12"/>
  <c r="AM89" i="1"/>
  <c r="N91" i="11" s="1"/>
  <c r="K87" i="12"/>
  <c r="G91" i="11"/>
  <c r="AN81" i="1"/>
  <c r="L79" i="12"/>
  <c r="K97" i="12"/>
  <c r="G101" i="11"/>
  <c r="AM100" i="1"/>
  <c r="AN98" i="1"/>
  <c r="L95" i="12"/>
  <c r="K94" i="12"/>
  <c r="G98" i="11"/>
  <c r="AM97" i="1"/>
  <c r="AN95" i="1"/>
  <c r="L92" i="12"/>
  <c r="AM94" i="1"/>
  <c r="L95" i="11" s="1"/>
  <c r="K91" i="12"/>
  <c r="G95" i="11"/>
  <c r="G92" i="11"/>
  <c r="K88" i="12"/>
  <c r="AM91" i="1"/>
  <c r="AN6" i="1"/>
  <c r="L4" i="12"/>
  <c r="K95" i="12"/>
  <c r="AM98" i="1"/>
  <c r="G99" i="11"/>
  <c r="G96" i="11"/>
  <c r="K92" i="12"/>
  <c r="AM95" i="1"/>
  <c r="AN93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N27" i="11"/>
  <c r="N28" i="11"/>
  <c r="N29" i="11"/>
  <c r="L34" i="11"/>
  <c r="N37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0" i="11"/>
  <c r="N60" i="11"/>
  <c r="L56" i="11"/>
  <c r="N56" i="11"/>
  <c r="N45" i="11"/>
  <c r="N30" i="11"/>
  <c r="L33" i="11"/>
  <c r="N33" i="11"/>
  <c r="L31" i="11"/>
  <c r="N31" i="11"/>
  <c r="L39" i="11"/>
  <c r="N39" i="11"/>
  <c r="N18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279" i="11" l="1"/>
  <c r="N35" i="11"/>
  <c r="N43" i="11"/>
  <c r="N75" i="11"/>
  <c r="N21" i="11"/>
  <c r="L69" i="11"/>
  <c r="L20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<sst xmlns="http://schemas.openxmlformats.org/spreadsheetml/2006/main" count="5891" uniqueCount="1472">
  <si>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</si>
  <si>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</si>
  <si>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</si>
  <si>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</si>
  <si>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</si>
  <si>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</si>
  <si>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</si>
  <si>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</si>
  <si>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</si>
  <si>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</si>
  <si>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</si>
  <si>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</si>
  <si>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</si>
  <si>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</si>
  <si>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</si>
  <si>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</si>
  <si>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</si>
  <si>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</si>
  <si>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</si>
  <si>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</si>
  <si>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</si>
  <si>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</si>
  <si>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</si>
  <si>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</si>
  <si>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</si>
  <si>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</si>
  <si>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</si>
  <si>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</si>
  <si>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</si>
  <si>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</si>
  <si>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</si>
  <si>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</si>
  <si>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</si>
  <si>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</si>
  <si>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</si>
  <si>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</si>
  <si>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</si>
  <si>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</si>
  <si>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</si>
  <si>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</si>
  <si>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</si>
  <si>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</si>
  <si>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</si>
  <si>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</si>
  <si>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</si>
  <si>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</si>
  <si>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</si>
  <si>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</si>
  <si>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</si>
  <si>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</si>
  <si>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</si>
  <si>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</si>
  <si>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</si>
  <si>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</si>
  <si>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</si>
  <si>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</si>
  <si>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</si>
  <si>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</si>
  <si>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</si>
  <si>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</si>
  <si>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</si>
  <si>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</si>
  <si>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</si>
  <si>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</si>
  <si>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</si>
  <si>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</si>
  <si>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</si>
  <si>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</si>
  <si>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</si>
  <si>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</si>
  <si>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</si>
  <si>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</si>
  <si>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</si>
  <si>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</si>
  <si>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</si>
  <si>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</si>
  <si>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</si>
  <si>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</si>
  <si>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</si>
  <si>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</si>
  <si>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</si>
  <si>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</si>
  <si>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</si>
  <si>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</si>
  <si>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</si>
  <si>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</si>
  <si>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</si>
  <si>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</si>
  <si>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</si>
  <si>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</si>
  <si>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</si>
  <si>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</si>
  <si>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</si>
  <si>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</si>
  <si>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</si>
  <si>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</si>
  <si>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</si>
  <si>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</si>
  <si>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</si>
  <si>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</si>
  <si>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</si>
  <si>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</si>
  <si>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</si>
  <si>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</si>
  <si>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</si>
  <si>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</si>
  <si>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</si>
  <si>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</si>
  <si>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</si>
  <si>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</si>
  <si>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</si>
  <si>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</si>
  <si>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</si>
  <si>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</si>
  <si>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</si>
  <si>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</si>
  <si>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</si>
  <si>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</si>
  <si>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</si>
  <si>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</si>
  <si>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</si>
  <si>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</si>
  <si>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</si>
  <si>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</si>
  <si>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</si>
  <si>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</si>
  <si>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</si>
  <si>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</si>
  <si>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</si>
  <si>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</si>
  <si>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</si>
  <si>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</si>
  <si>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</si>
  <si>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</si>
  <si>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</si>
  <si>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</si>
  <si>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</si>
  <si>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</si>
  <si>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</si>
  <si>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</si>
  <si>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</si>
  <si>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</si>
  <si>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</si>
  <si>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</si>
  <si>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</si>
  <si>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</si>
  <si>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</si>
  <si>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</si>
  <si>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</si>
  <si>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</si>
  <si>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</si>
  <si>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</si>
  <si>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</si>
  <si>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</si>
  <si>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</si>
  <si>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</si>
  <si>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</si>
  <si>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</si>
  <si>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</si>
  <si>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</si>
  <si>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</si>
  <si>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</si>
  <si>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</si>
  <si>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</si>
  <si>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</si>
  <si>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</si>
  <si>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</si>
  <si>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</si>
  <si>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</si>
  <si>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</si>
  <si>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</si>
  <si>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</si>
  <si>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</si>
  <si>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</si>
  <si>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</si>
  <si>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</si>
  <si>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</si>
  <si>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</si>
  <si>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</si>
  <si>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</si>
  <si>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</si>
  <si>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</si>
  <si>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</si>
  <si>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</si>
  <si>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</si>
  <si>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</si>
  <si>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</si>
  <si>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</si>
  <si>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</si>
  <si>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</si>
  <si>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</si>
  <si>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</si>
  <si>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</si>
  <si>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</si>
  <si>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</si>
  <si>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</si>
  <si>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</si>
  <si>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</si>
  <si>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</si>
  <si>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</si>
  <si>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</si>
  <si>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</si>
  <si>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</si>
  <si>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</si>
  <si>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</si>
  <si>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</si>
  <si>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</si>
  <si>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</si>
  <si>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</si>
  <si>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</si>
  <si>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</si>
  <si>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</si>
  <si>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</si>
  <si>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</si>
  <si>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</si>
  <si>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</si>
  <si>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</si>
  <si>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</si>
  <si>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</si>
  <si>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</si>
  <si>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</si>
  <si>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</si>
  <si>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</si>
  <si>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</si>
  <si>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</si>
  <si>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</si>
  <si>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</si>
  <si>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</si>
  <si>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</si>
  <si>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</si>
  <si>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</si>
  <si>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</si>
  <si>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</si>
  <si>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</si>
  <si>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</si>
  <si>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</si>
  <si>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</si>
  <si>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</si>
  <si>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</si>
  <si>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</si>
  <si>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</si>
  <si>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</si>
  <si>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</si>
  <si>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</si>
  <si>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</si>
  <si>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</si>
  <si>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</si>
  <si>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</si>
  <si>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</si>
  <si>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</si>
  <si>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</si>
  <si>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</si>
  <si>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</si>
  <si>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</si>
  <si>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</si>
  <si>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</si>
  <si>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</si>
  <si>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</si>
  <si>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</si>
  <si>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</si>
  <si>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</si>
  <si>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</si>
  <si>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</si>
  <si>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</si>
  <si>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</si>
  <si>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</si>
  <si>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</si>
  <si>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</si>
  <si>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</si>
  <si>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</si>
  <si>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</si>
  <si>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</si>
  <si>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</si>
  <si>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</si>
  <si>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</si>
  <si>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</si>
  <si>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</si>
  <si>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</si>
  <si>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</si>
  <si>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</si>
  <si>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</si>
  <si>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</si>
  <si>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</si>
  <si>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</si>
  <si>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</si>
  <si>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</si>
  <si>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</si>
  <si>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</si>
  <si>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</si>
  <si>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</si>
  <si>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</si>
  <si>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</si>
  <si>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</si>
  <si>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</si>
  <si>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</si>
  <si>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</si>
  <si>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</si>
  <si>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</si>
  <si>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</si>
  <si>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</si>
  <si>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</si>
  <si>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</si>
  <si>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</si>
  <si>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</si>
  <si>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</si>
  <si>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</si>
  <si>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</si>
  <si>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</si>
  <si>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</si>
  <si>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</si>
  <si>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</si>
  <si>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</si>
  <si>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</si>
  <si>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</si>
  <si>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</si>
  <si>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</si>
  <si>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</si>
  <si>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</si>
  <si>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</si>
  <si>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</si>
  <si>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</si>
  <si>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</si>
  <si>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</si>
  <si>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</si>
  <si>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</si>
  <si>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</si>
  <si>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</si>
  <si>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</si>
  <si>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</si>
  <si>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</si>
  <si>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</si>
  <si>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</si>
  <si>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</si>
  <si>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</si>
  <si>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</si>
  <si>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</si>
  <si>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</si>
  <si>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</si>
  <si>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</si>
  <si>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</si>
  <si>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</si>
  <si>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</si>
  <si>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</si>
  <si>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</si>
  <si>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</si>
  <si>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</si>
  <si>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</si>
  <si>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</si>
  <si>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</si>
  <si>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</si>
  <si>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</si>
  <si>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</si>
  <si>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</si>
  <si>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</si>
  <si>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</si>
  <si>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</si>
  <si>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</si>
  <si>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</si>
  <si>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</si>
  <si>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</si>
  <si>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</si>
  <si>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</si>
  <si>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</si>
  <si>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</si>
  <si>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</si>
  <si>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</si>
  <si>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</si>
  <si>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</si>
  <si>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</si>
  <si>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</si>
  <si>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</si>
  <si>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</si>
  <si>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</si>
  <si>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</si>
  <si>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</si>
  <si>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</si>
  <si>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</si>
  <si>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</si>
  <si>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</si>
  <si>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</si>
  <si>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</si>
  <si>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</si>
  <si>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</si>
  <si>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</si>
  <si>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</si>
  <si>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</si>
  <si>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</si>
  <si>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</si>
  <si>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</si>
  <si>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</si>
  <si>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</si>
  <si>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</si>
  <si>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</si>
  <si>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</si>
  <si>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</si>
  <si>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</si>
  <si>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</si>
  <si>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</si>
  <si>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</si>
  <si>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</si>
  <si>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</si>
  <si>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</si>
  <si>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</si>
  <si>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</si>
  <si>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</si>
  <si>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</si>
  <si>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</si>
  <si>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</si>
  <si>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</si>
  <si>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</si>
  <si>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</si>
  <si>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</si>
  <si>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</si>
  <si>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</si>
  <si>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</si>
  <si>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</si>
  <si>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</si>
  <si>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</si>
  <si>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</si>
  <si>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</si>
  <si>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</si>
  <si>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</si>
  <si>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</si>
  <si>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</si>
  <si>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</si>
  <si>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</si>
  <si>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</si>
  <si>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</si>
  <si>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</si>
  <si>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</si>
  <si>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</si>
  <si>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</si>
  <si>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</si>
  <si>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</si>
  <si>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</si>
  <si>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</si>
  <si>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</si>
  <si>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</si>
  <si>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</si>
  <si>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</si>
  <si>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</si>
  <si>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</si>
  <si>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</si>
  <si>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</si>
  <si>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</si>
  <si>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</si>
  <si>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</si>
  <si>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</si>
  <si>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</si>
  <si>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</si>
  <si>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</si>
  <si>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</si>
  <si>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</si>
  <si>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</si>
  <si>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</si>
  <si>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</si>
  <si>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</si>
  <si>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</si>
  <si>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</si>
  <si>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</si>
  <si>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</si>
  <si>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</si>
  <si>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</si>
  <si>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</si>
  <si>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</si>
  <si>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</si>
  <si>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</si>
  <si>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</si>
  <si>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</si>
  <si>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</si>
  <si>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</si>
  <si>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</si>
  <si>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</si>
  <si>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</si>
  <si>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</si>
  <si>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</si>
  <si>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</si>
  <si>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</si>
  <si>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</si>
  <si>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</si>
  <si>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</si>
  <si>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</si>
  <si>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</si>
  <si>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</si>
  <si>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</si>
  <si>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</si>
  <si>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</si>
  <si>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</si>
  <si>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</si>
  <si>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</si>
  <si>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</si>
  <si>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</si>
  <si>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</si>
  <si>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</si>
  <si>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</si>
  <si>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</si>
  <si>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</si>
  <si>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</si>
  <si>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</si>
  <si>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</si>
  <si>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</si>
  <si>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</si>
  <si>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</si>
  <si>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</si>
  <si>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</si>
  <si>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</si>
  <si>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</si>
  <si>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</si>
  <si>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</si>
  <si>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</si>
  <si>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</si>
  <si>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</si>
  <si>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</si>
  <si>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</si>
  <si>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</si>
  <si>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</si>
  <si>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</si>
  <si>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</si>
  <si>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</si>
  <si>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</si>
  <si>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</si>
  <si>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</si>
  <si>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</si>
  <si>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</si>
  <si>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</si>
  <si>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</si>
  <si>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</si>
  <si>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</si>
  <si>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</si>
  <si>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</si>
  <si>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</si>
  <si>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</si>
  <si>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</si>
  <si>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</si>
  <si>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</si>
  <si>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</si>
  <si>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</si>
  <si>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</si>
  <si>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</si>
  <si>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</si>
  <si>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</si>
  <si>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</si>
  <si>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</si>
  <si>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</si>
  <si>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</si>
  <si>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</si>
  <si>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</si>
  <si>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</si>
  <si>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</si>
  <si>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</si>
  <si>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</si>
  <si>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</si>
  <si>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</si>
  <si>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</si>
  <si>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</si>
  <si>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</si>
  <si>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</si>
  <si>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</si>
  <si>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</si>
  <si>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</si>
  <si>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</si>
  <si>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</si>
  <si>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</si>
  <si>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</si>
  <si>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</si>
  <si>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</si>
  <si>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</si>
  <si>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</si>
  <si>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</si>
  <si>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</si>
  <si>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</si>
  <si>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</si>
  <si>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</si>
  <si>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</si>
  <si>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</si>
  <si>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</si>
  <si>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</si>
  <si>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</si>
  <si>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</si>
  <si>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</si>
  <si>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</si>
  <si>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</si>
  <si>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</si>
  <si>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</si>
  <si>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</si>
  <si>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</si>
  <si>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</si>
  <si>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</si>
  <si>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</si>
  <si>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</si>
  <si>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</si>
  <si>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</si>
  <si>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</si>
  <si>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</si>
  <si>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</si>
  <si>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</si>
  <si>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</si>
  <si>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</si>
  <si>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</si>
  <si>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</si>
  <si>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</si>
  <si>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</si>
  <si>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</si>
  <si>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</si>
  <si>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</si>
  <si>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</si>
  <si>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</si>
  <si>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</si>
  <si>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</si>
  <si>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</si>
  <si>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</si>
  <si>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</si>
  <si>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</si>
  <si>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</si>
  <si>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</si>
  <si>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</si>
  <si>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</si>
  <si>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</si>
  <si>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</si>
  <si>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</si>
  <si>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</si>
  <si>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</si>
  <si>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</si>
  <si>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</si>
  <si>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</si>
  <si>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</si>
  <si>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</si>
  <si>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</si>
  <si>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</si>
  <si>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</si>
  <si>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</si>
  <si>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</si>
  <si>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</si>
  <si>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</si>
  <si>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</si>
  <si>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</si>
  <si>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</si>
  <si>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</si>
  <si>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</si>
  <si>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</si>
  <si>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</si>
  <si>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</si>
  <si>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</si>
  <si>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</si>
  <si>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</si>
  <si>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</si>
  <si>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</si>
  <si>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</si>
  <si>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</si>
  <si>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</si>
  <si>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</si>
  <si>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</si>
  <si>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</si>
  <si>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</si>
  <si>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</si>
  <si>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</si>
  <si>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</si>
  <si>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</si>
  <si>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</si>
  <si>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</si>
  <si>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</si>
  <si>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</si>
  <si>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</si>
  <si>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</si>
  <si>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</si>
  <si>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</si>
  <si>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</si>
  <si>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</si>
  <si>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</si>
  <si>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</si>
  <si>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</si>
  <si>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</si>
  <si>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</si>
  <si>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</si>
  <si>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</si>
  <si>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</si>
  <si>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</si>
  <si>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</si>
  <si>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</si>
  <si>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</si>
  <si>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</si>
  <si>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</si>
  <si>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</si>
  <si>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</si>
  <si>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</si>
  <si>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</si>
  <si>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</si>
  <si>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</si>
  <si>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</si>
  <si>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</si>
  <si>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</si>
  <si>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</si>
  <si>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</si>
  <si>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</si>
  <si>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</si>
  <si>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</si>
  <si>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</si>
  <si>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</si>
  <si>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</si>
  <si>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</si>
  <si>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</si>
  <si>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</si>
  <si>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</si>
  <si>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</si>
  <si>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</si>
  <si>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</si>
  <si>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</si>
  <si>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</si>
  <si>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</si>
  <si>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</si>
  <si>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</si>
  <si>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</si>
  <si>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</si>
  <si>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</si>
  <si>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</si>
  <si>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</si>
  <si>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</si>
  <si>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</si>
  <si>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</si>
  <si>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</si>
  <si>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</si>
  <si>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</si>
  <si>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</si>
  <si>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</si>
  <si>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</si>
  <si>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</si>
  <si>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</si>
  <si>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</si>
  <si>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</si>
  <si>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</si>
  <si>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</si>
  <si>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</si>
  <si>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</si>
  <si>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</si>
  <si>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</si>
  <si>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</si>
  <si>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</si>
  <si>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</si>
  <si>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</si>
  <si>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</si>
  <si>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</si>
  <si>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</si>
  <si>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</si>
  <si>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</si>
  <si>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</si>
  <si>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</si>
  <si>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</si>
  <si>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</si>
  <si>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</si>
  <si>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</si>
  <si>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</si>
  <si>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</si>
  <si>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</si>
  <si>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</si>
  <si>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</si>
  <si>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</si>
  <si>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</si>
  <si>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</si>
  <si>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</si>
  <si>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</si>
  <si>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</si>
  <si>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</si>
  <si>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</si>
  <si>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</si>
  <si>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</si>
  <si>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</si>
  <si>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</si>
  <si>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</si>
  <si>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</si>
  <si>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</si>
  <si>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</si>
  <si>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</si>
  <si>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</si>
  <si>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</si>
  <si>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</si>
  <si>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</si>
  <si>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</si>
  <si>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</si>
  <si>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</si>
  <si>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</si>
  <si>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</si>
  <si>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</si>
  <si>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</si>
  <si>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</si>
  <si>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</si>
  <si>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</si>
  <si>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</si>
  <si>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</si>
  <si>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</si>
  <si>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</si>
  <si>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</si>
  <si>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</si>
  <si>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</si>
  <si>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</si>
  <si>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</si>
  <si>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</si>
  <si>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</si>
  <si>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</si>
  <si>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</si>
  <si>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</si>
  <si>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</si>
  <si>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</si>
  <si>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</si>
  <si>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</si>
  <si>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</si>
  <si>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</si>
  <si>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</si>
  <si>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</si>
  <si>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</si>
  <si>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</si>
  <si>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</si>
  <si>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</si>
  <si>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</si>
  <si>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</si>
  <si>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</si>
  <si>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</si>
  <si>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</si>
  <si>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</si>
  <si>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</si>
  <si>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</si>
  <si>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</si>
  <si>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</si>
  <si>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</si>
  <si>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</si>
  <si>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</si>
  <si>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</si>
  <si>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</si>
  <si>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</si>
  <si>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</si>
  <si>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</si>
  <si>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</si>
  <si>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</si>
  <si>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</si>
  <si>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</si>
  <si>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</si>
  <si>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</si>
  <si>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</si>
  <si>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</si>
  <si>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</si>
  <si>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</si>
  <si>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</si>
  <si>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</si>
  <si>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</si>
  <si>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</si>
  <si>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</si>
  <si>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</si>
  <si>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</si>
  <si>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</si>
  <si>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</si>
  <si>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</si>
  <si>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</si>
  <si>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</si>
  <si>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</si>
  <si>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</si>
  <si>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</si>
  <si>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</si>
  <si>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</si>
  <si>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</si>
  <si>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</si>
  <si>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</si>
  <si>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</si>
  <si>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</si>
  <si>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</si>
  <si>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</si>
  <si>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</si>
  <si>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</si>
  <si>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</si>
  <si>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</si>
  <si>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</si>
  <si>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</si>
  <si>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</si>
  <si>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</si>
  <si>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</si>
  <si>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</si>
  <si>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</si>
  <si>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</si>
  <si>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</si>
  <si>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</si>
  <si>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</si>
  <si>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</si>
  <si>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</si>
  <si>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</si>
  <si>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</si>
  <si>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</si>
  <si>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</si>
  <si>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</si>
  <si>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</si>
  <si>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</si>
  <si>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</si>
  <si>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</si>
  <si>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</si>
  <si>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</si>
  <si>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</si>
  <si>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</si>
  <si>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</si>
  <si>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</si>
  <si>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</si>
  <si>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</si>
  <si>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</si>
  <si>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</si>
  <si>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</si>
  <si>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</si>
  <si>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</si>
  <si>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</si>
  <si>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</si>
  <si>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</si>
  <si>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</si>
  <si>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</si>
  <si>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</si>
  <si>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</si>
  <si>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</si>
  <si>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</si>
  <si>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</si>
  <si>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</si>
  <si>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</si>
  <si>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</si>
  <si>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</si>
  <si>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</si>
  <si>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</si>
  <si>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</si>
  <si>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</si>
  <si>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</si>
  <si>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</si>
  <si>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</si>
  <si>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</si>
  <si>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</si>
  <si>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</si>
  <si>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</si>
  <si>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</si>
  <si>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</si>
  <si>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</si>
  <si>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</si>
  <si>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</si>
  <si>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</si>
  <si>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</si>
  <si>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</si>
  <si>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</si>
  <si>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</si>
  <si>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</si>
  <si>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</si>
  <si>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</si>
  <si>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</si>
  <si>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</si>
  <si>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</si>
  <si>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</si>
  <si>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</si>
  <si>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</si>
  <si>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</si>
  <si>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</si>
  <si>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</si>
  <si>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</si>
  <si>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</si>
  <si>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</si>
  <si>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</si>
  <si>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</si>
  <si>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</si>
  <si>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</si>
  <si>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</si>
  <si>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</si>
  <si>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</si>
  <si>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</si>
  <si>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</si>
  <si>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</si>
  <si>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</si>
  <si>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</si>
  <si>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</si>
  <si>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</si>
  <si>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</si>
  <si>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</si>
  <si>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</si>
  <si>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</si>
  <si>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</si>
  <si>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</si>
  <si>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</si>
  <si>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</si>
  <si>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</si>
  <si>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</si>
  <si>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</si>
  <si>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</si>
  <si>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</si>
  <si>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</si>
  <si>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</si>
  <si>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</si>
  <si>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</si>
  <si>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</si>
  <si>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</si>
  <si>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</si>
  <si>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</si>
  <si>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</si>
  <si>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</si>
  <si>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</si>
  <si>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</si>
  <si>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</si>
  <si>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</si>
  <si>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</si>
  <si>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</si>
  <si>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</si>
  <si>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</si>
  <si>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</si>
  <si>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</si>
  <si>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</si>
  <si>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</si>
  <si>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</si>
  <si>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</si>
  <si>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</si>
  <si>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</si>
  <si>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</si>
  <si>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</si>
  <si>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</si>
  <si>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</si>
  <si>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</si>
  <si>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</si>
  <si>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</si>
  <si>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</si>
  <si>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</si>
  <si>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</si>
  <si>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</si>
  <si>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</si>
  <si>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</si>
  <si>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</si>
  <si>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</si>
  <si>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</si>
  <si>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</si>
  <si>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</si>
  <si>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</si>
  <si>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</si>
  <si>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</si>
  <si>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</si>
  <si>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</si>
  <si>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</si>
  <si>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</si>
  <si>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</si>
  <si>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</si>
  <si>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</si>
  <si>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</si>
  <si>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</si>
  <si>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</si>
  <si>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</si>
  <si>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</si>
  <si>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</si>
  <si>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</si>
  <si>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</si>
  <si>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</si>
  <si>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</si>
  <si>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</si>
  <si>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</si>
  <si>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</si>
  <si>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</si>
  <si>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</si>
  <si>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</si>
  <si>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</si>
  <si>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</si>
  <si>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</si>
  <si>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</si>
  <si>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</si>
  <si>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</si>
  <si>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</si>
  <si>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</si>
  <si>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</si>
  <si>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</si>
  <si>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</si>
  <si>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</si>
  <si>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</si>
  <si>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</si>
  <si>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</si>
  <si>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</si>
  <si>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</si>
  <si>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</si>
  <si>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</si>
  <si>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</si>
  <si>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</si>
  <si>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</si>
  <si>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</si>
  <si>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</si>
  <si>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</si>
  <si>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</si>
  <si>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</si>
  <si>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</si>
  <si>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</si>
  <si>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</si>
  <si>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</si>
  <si>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</si>
  <si>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</si>
  <si>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</si>
  <si>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</si>
  <si>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</si>
  <si>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</si>
  <si>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</si>
  <si>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</si>
  <si>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</si>
  <si>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</si>
  <si>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</si>
  <si>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</si>
  <si>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</si>
  <si>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</si>
  <si>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</si>
  <si>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</si>
  <si>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</si>
  <si>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</si>
  <si>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</si>
  <si>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</si>
  <si>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</si>
  <si>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</si>
  <si>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</si>
  <si>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</si>
  <si>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</si>
  <si>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</si>
  <si>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</si>
  <si>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</si>
  <si>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</si>
  <si>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</si>
  <si>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</si>
  <si>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</si>
  <si>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</si>
  <si>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</si>
  <si>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</si>
  <si>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</si>
  <si>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</si>
  <si>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</si>
  <si>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</si>
  <si>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</si>
  <si>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</si>
  <si>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</si>
  <si>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</si>
  <si>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</si>
  <si>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</si>
  <si>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</si>
  <si>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</si>
  <si>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</si>
  <si>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</si>
  <si>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</si>
  <si>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</si>
  <si>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</si>
  <si>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</si>
  <si>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</si>
  <si>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</si>
  <si>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</si>
  <si>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</si>
  <si>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</si>
  <si>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</si>
  <si>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</si>
  <si>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</si>
  <si>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</si>
  <si>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</si>
  <si>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</si>
  <si>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</si>
  <si>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</si>
  <si>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</si>
  <si>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</si>
  <si>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</si>
  <si>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</si>
  <si>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</si>
  <si>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</si>
  <si>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</si>
  <si>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</si>
  <si>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</si>
  <si>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</si>
  <si>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</si>
  <si>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</si>
  <si>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</si>
  <si>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</si>
  <si>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</si>
  <si>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</si>
  <si>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</si>
  <si>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</si>
  <si>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</si>
  <si>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</si>
  <si>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</si>
  <si>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</si>
  <si>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</si>
  <si>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</si>
  <si>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</si>
  <si>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</si>
  <si>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</si>
  <si>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</si>
  <si>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</si>
  <si>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</si>
  <si>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</si>
  <si>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</si>
  <si>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</si>
  <si>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</si>
  <si>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</si>
  <si>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</si>
  <si>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</si>
  <si>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</si>
  <si>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</si>
  <si>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</si>
  <si>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</si>
  <si>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</si>
  <si>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</si>
  <si>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</si>
  <si>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</si>
  <si>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</si>
  <si>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</si>
  <si>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</si>
  <si>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</si>
  <si>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</si>
  <si>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</si>
  <si>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</si>
  <si>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</si>
  <si>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</si>
  <si>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</si>
  <si>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</si>
  <si>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</si>
  <si>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</si>
  <si>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</si>
  <si>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</si>
  <si>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</si>
  <si>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</si>
  <si>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</si>
  <si>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</si>
  <si>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</si>
  <si>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</si>
  <si>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</si>
  <si>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</si>
  <si>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</si>
  <si>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</si>
  <si>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</si>
  <si>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</si>
  <si>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</si>
  <si>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</si>
  <si>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</si>
  <si>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</si>
  <si>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</si>
  <si>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</si>
  <si>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</si>
  <si>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</si>
  <si>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</si>
  <si>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</si>
  <si>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</si>
  <si>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</si>
  <si>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</si>
  <si>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</si>
  <si>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</si>
  <si>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</si>
  <si>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</si>
  <si>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</si>
  <si>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</si>
  <si>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</si>
  <si>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</si>
  <si>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</si>
  <si>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</si>
  <si>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</si>
  <si>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</si>
  <si>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</si>
  <si>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</si>
  <si>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</si>
  <si>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</si>
  <si>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</si>
  <si>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</si>
  <si>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</si>
  <si>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</si>
  <si>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</si>
  <si>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</si>
  <si>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</si>
  <si>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</si>
  <si>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</si>
  <si>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</si>
  <si>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</si>
  <si>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</si>
  <si>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</si>
  <si>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</si>
  <si>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</si>
  <si>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</si>
  <si>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</si>
  <si>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</si>
  <si>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</si>
  <si>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</si>
  <si>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>MOD FN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</si>
  <si>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</si>
  <si>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</si>
  <si>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</si>
  <si>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</si>
  <si>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</si>
  <si>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</si>
  <si>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</si>
  <si>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</si>
  <si>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</si>
  <si>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</si>
  <si>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</si>
  <si>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</si>
  <si>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</si>
  <si>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</si>
  <si>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</si>
  <si>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</si>
  <si>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</si>
  <si>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</si>
  <si>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</si>
  <si>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</si>
  <si>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</si>
  <si>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</si>
  <si>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</si>
  <si>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</si>
  <si>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</si>
  <si>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</si>
  <si>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</si>
  <si>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</si>
  <si>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</si>
  <si>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</si>
  <si>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</si>
  <si>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</si>
  <si>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</si>
  <si>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</si>
  <si>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</si>
  <si>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</si>
  <si>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</si>
  <si>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</si>
  <si>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</si>
  <si>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</si>
  <si>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</si>
  <si>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</si>
  <si>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</si>
  <si>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</si>
  <si>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</si>
  <si>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</si>
  <si>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</si>
  <si>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</si>
  <si>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</si>
  <si>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</si>
  <si>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</si>
  <si>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</si>
  <si>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</si>
  <si>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</si>
  <si>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</si>
  <si>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</si>
  <si>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</si>
  <si>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</si>
  <si>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</si>
  <si>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</si>
  <si>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</si>
  <si>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</si>
  <si>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</si>
  <si>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</si>
  <si>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</si>
  <si>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</si>
  <si>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</si>
  <si>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</si>
  <si>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</si>
  <si>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</si>
  <si>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</si>
  <si>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</si>
  <si>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</si>
  <si>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</si>
  <si>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</si>
  <si>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</si>
  <si>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</si>
  <si>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</si>
  <si>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</si>
  <si>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</si>
  <si>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</si>
  <si>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</si>
  <si>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</si>
  <si>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</si>
  <si>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</si>
  <si>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</si>
  <si>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</si>
  <si>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</si>
  <si>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</si>
  <si>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</si>
  <si>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</si>
  <si>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</si>
  <si>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</si>
  <si>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</si>
  <si>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</si>
  <si>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</si>
  <si>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</si>
  <si>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</si>
  <si>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</si>
  <si>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</si>
  <si>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</si>
  <si>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</si>
  <si>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</si>
  <si>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</si>
  <si>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</si>
  <si>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</si>
  <si>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</si>
  <si>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</si>
  <si>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</si>
  <si>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</si>
  <si>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</si>
  <si>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</si>
  <si>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</si>
  <si>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</si>
  <si>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</si>
  <si>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</si>
  <si>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</si>
  <si>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</si>
  <si>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</si>
  <si>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</si>
  <si>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</si>
  <si>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</si>
  <si>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</si>
  <si>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</si>
  <si>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</si>
  <si>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</si>
  <si>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</si>
  <si>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</si>
  <si>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</si>
  <si>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</si>
  <si>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</si>
  <si>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</si>
  <si>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</si>
  <si>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</si>
  <si>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</si>
  <si>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</si>
  <si>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</si>
  <si>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</si>
  <si>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</si>
  <si>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</si>
  <si>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</si>
  <si>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</si>
  <si>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>MC1 08:10, estava autorizado o intervalo das 10:28 ate 12hrs no km 412, porem foi cancelado devido a chuva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</si>
  <si>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</si>
  <si>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</si>
  <si>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</si>
  <si>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</si>
  <si>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</si>
  <si>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</si>
  <si>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</si>
  <si>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</si>
  <si>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17hrs/ prod</t>
  </si>
  <si>
    <t xml:space="preserve">MC1 06:01, segue em intervalo da socada </t>
  </si>
  <si>
    <t xml:space="preserve">Recolhimento de material </t>
  </si>
  <si>
    <t xml:space="preserve">MC1 08:39, reolhimento de material </t>
  </si>
  <si>
    <t xml:space="preserve">Descarga de vagoes </t>
  </si>
  <si>
    <t>ZTP-ZBO</t>
  </si>
  <si>
    <t>ZTPZBO</t>
  </si>
  <si>
    <t>paulo</t>
  </si>
  <si>
    <t>Inspeção da ANTT</t>
  </si>
  <si>
    <t>Robison</t>
  </si>
  <si>
    <t>Deslocamento com turmas de solda - Ag. realizar o serviço no local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</si>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</sst>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15" fillId="25" borderId="0" xfId="0" applyFont="1" applyFill="1"/>
    <xf numFmtId="0" fontId="15" fillId="25" borderId="0" xfId="0" quotePrefix="1" applyFont="1" applyFill="1"/>
    <xf numFmtId="21" fontId="15" fillId="25" borderId="0" xfId="0" applyNumberFormat="1" applyFont="1" applyFill="1"/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06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1060" tableBorderDxfId="1059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058"/>
    <tableColumn id="8" xr3:uid="{69D5AC3B-4F64-4F8F-AD2A-0AD158918DDD}" name="CORRELATO" dataDxfId="105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185" zoomScale="85" zoomScaleNormal="85" workbookViewId="0">
      <selection activeCell="A200" sqref="A200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t="s">
        <v>940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962</v>
      </c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H100" activePane="bottomRight" state="frozen"/>
      <selection pane="bottomRight" activeCell="F115" sqref="F115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3" t="s">
        <v>1124</v>
      </c>
      <c r="AJ1" s="334"/>
      <c r="AK1" s="334"/>
      <c r="AL1" s="334"/>
      <c r="AM1" s="334"/>
      <c r="AN1" s="334"/>
      <c r="AO1" s="334"/>
      <c r="AP1" s="334"/>
      <c r="AQ1" s="334"/>
      <c r="AR1" s="335"/>
      <c r="AS1" s="335"/>
      <c r="AT1" s="335"/>
      <c r="AU1" s="335"/>
      <c r="AV1" s="335"/>
      <c r="AW1" s="335"/>
      <c r="AX1" s="334"/>
      <c r="AY1" s="334"/>
      <c r="AZ1" s="334"/>
      <c r="BA1" s="334"/>
      <c r="BB1" s="334"/>
      <c r="BC1" s="334"/>
      <c r="BD1" s="334"/>
      <c r="BE1" s="334"/>
      <c r="BF1" s="336"/>
      <c r="BG1" s="3"/>
      <c r="BH1" s="337" t="s">
        <v>1125</v>
      </c>
      <c r="BI1" s="338"/>
      <c r="BJ1" s="339"/>
      <c r="BK1" s="340"/>
      <c r="BL1" s="49"/>
      <c r="BM1" s="330" t="s">
        <v>1126</v>
      </c>
      <c r="BN1" s="331"/>
      <c r="BO1" s="331"/>
      <c r="BP1" s="331"/>
      <c r="BQ1" s="331"/>
      <c r="BR1" s="331"/>
      <c r="BS1" s="332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33" t="s">
        <v>1127</v>
      </c>
      <c r="AJ2" s="334"/>
      <c r="AK2" s="334"/>
      <c r="AL2" s="334"/>
      <c r="AM2" s="334"/>
      <c r="AN2" s="334"/>
      <c r="AO2" s="334"/>
      <c r="AP2" s="334"/>
      <c r="AQ2" s="336"/>
      <c r="AR2" s="239"/>
      <c r="AS2" s="348" t="s">
        <v>1130</v>
      </c>
      <c r="AT2" s="335"/>
      <c r="AU2" s="335"/>
      <c r="AV2" s="335"/>
      <c r="AW2" s="335"/>
      <c r="AX2" s="334"/>
      <c r="AY2" s="336"/>
      <c r="AZ2" s="4"/>
      <c r="BA2" s="327" t="s">
        <v>1131</v>
      </c>
      <c r="BB2" s="329"/>
      <c r="BC2" s="333" t="s">
        <v>1128</v>
      </c>
      <c r="BD2" s="334"/>
      <c r="BE2" s="334"/>
      <c r="BF2" s="336"/>
      <c r="BG2" s="3"/>
      <c r="BH2" s="341"/>
      <c r="BI2" s="342"/>
      <c r="BJ2" s="343"/>
      <c r="BK2" s="344"/>
      <c r="BL2" s="49"/>
      <c r="BM2" s="345"/>
      <c r="BN2" s="346"/>
      <c r="BO2" s="346"/>
      <c r="BP2" s="346"/>
      <c r="BQ2" s="346"/>
      <c r="BR2" s="346"/>
      <c r="BS2" s="347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27" t="s">
        <v>1132</v>
      </c>
      <c r="AJ3" s="329"/>
      <c r="AK3" s="327" t="s">
        <v>1133</v>
      </c>
      <c r="AL3" s="328"/>
      <c r="AM3" s="328"/>
      <c r="AN3" s="328"/>
      <c r="AO3" s="328"/>
      <c r="AP3" s="328"/>
      <c r="AQ3" s="329"/>
      <c r="AR3" s="240"/>
      <c r="AS3" s="351" t="s">
        <v>1139</v>
      </c>
      <c r="AT3" s="352"/>
      <c r="AU3" s="351" t="s">
        <v>1140</v>
      </c>
      <c r="AV3" s="352"/>
      <c r="AW3" s="351" t="s">
        <v>1141</v>
      </c>
      <c r="AX3" s="353"/>
      <c r="AY3" s="63" t="s">
        <v>1142</v>
      </c>
      <c r="AZ3" s="63"/>
      <c r="BA3" s="349"/>
      <c r="BB3" s="350"/>
      <c r="BC3" s="327" t="s">
        <v>1135</v>
      </c>
      <c r="BD3" s="328"/>
      <c r="BE3" s="328"/>
      <c r="BF3" s="329"/>
      <c r="BG3" s="62"/>
      <c r="BH3" s="341"/>
      <c r="BI3" s="342"/>
      <c r="BJ3" s="343"/>
      <c r="BK3" s="344"/>
      <c r="BL3" s="49"/>
      <c r="BM3" s="330" t="s">
        <v>1143</v>
      </c>
      <c r="BN3" s="331"/>
      <c r="BO3" s="331"/>
      <c r="BP3" s="332"/>
      <c r="BQ3" s="330" t="s">
        <v>757</v>
      </c>
      <c r="BR3" s="331"/>
      <c r="BS3" s="332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6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835</v>
      </c>
      <c r="E6" s="314">
        <v>394</v>
      </c>
      <c r="F6" s="172" t="s">
        <v>783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1215</v>
      </c>
      <c r="W6" s="173" t="s">
        <v>1216</v>
      </c>
      <c r="X6" s="218" t="s">
        <v>956</v>
      </c>
      <c r="Y6" s="158"/>
      <c r="Z6" s="158"/>
      <c r="AA6" s="83" t="s">
        <v>1217</v>
      </c>
      <c r="AB6" s="70" t="s">
        <v>947</v>
      </c>
      <c r="AC6" s="70" t="s">
        <v>607</v>
      </c>
      <c r="AD6" s="173">
        <v>0.29166666666666669</v>
      </c>
      <c r="AE6" s="83">
        <v>9414</v>
      </c>
      <c r="AF6" s="83" t="s">
        <v>607</v>
      </c>
      <c r="AG6" s="83" t="s">
        <v>607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1218</v>
      </c>
      <c r="BK6" s="16" t="s">
        <v>1218</v>
      </c>
      <c r="BL6" s="15"/>
      <c r="BM6" s="14" t="s">
        <v>981</v>
      </c>
      <c r="BN6" s="14" t="s">
        <v>981</v>
      </c>
      <c r="BO6" s="165" t="s">
        <v>981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862</v>
      </c>
      <c r="E7" s="314">
        <v>324</v>
      </c>
      <c r="F7" s="172" t="s">
        <v>790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607</v>
      </c>
      <c r="J7" s="217">
        <v>98</v>
      </c>
      <c r="K7" s="217">
        <v>538.24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1219</v>
      </c>
      <c r="W7" s="173" t="s">
        <v>1220</v>
      </c>
      <c r="X7" s="218" t="s">
        <v>956</v>
      </c>
      <c r="Y7" s="158"/>
      <c r="Z7" s="158"/>
      <c r="AA7" s="83" t="s">
        <v>607</v>
      </c>
      <c r="AB7" s="70" t="s">
        <v>607</v>
      </c>
      <c r="AC7" s="70" t="s">
        <v>607</v>
      </c>
      <c r="AD7" s="17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1221</v>
      </c>
      <c r="BK7" s="16" t="s">
        <v>1221</v>
      </c>
      <c r="BL7" s="15"/>
      <c r="BM7" s="14" t="s">
        <v>983</v>
      </c>
      <c r="BN7" s="14" t="s">
        <v>1008</v>
      </c>
      <c r="BO7" s="165" t="s">
        <v>1008</v>
      </c>
      <c r="BP7" s="16" t="s">
        <v>1221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884</v>
      </c>
      <c r="E8" s="314">
        <v>396</v>
      </c>
      <c r="F8" s="172" t="s">
        <v>790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607</v>
      </c>
      <c r="J8" s="217">
        <v>74</v>
      </c>
      <c r="K8" s="217">
        <v>334.1</v>
      </c>
      <c r="L8" s="83" t="s">
        <v>607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1222</v>
      </c>
      <c r="W8" s="173" t="s">
        <v>1223</v>
      </c>
      <c r="X8" s="218" t="s">
        <v>956</v>
      </c>
      <c r="Y8" s="158"/>
      <c r="Z8" s="158"/>
      <c r="AA8" s="83" t="s">
        <v>607</v>
      </c>
      <c r="AB8" s="70" t="s">
        <v>607</v>
      </c>
      <c r="AC8" s="70" t="s">
        <v>607</v>
      </c>
      <c r="AD8" s="173" t="s">
        <v>607</v>
      </c>
      <c r="AE8" s="83" t="s">
        <v>607</v>
      </c>
      <c r="AF8" s="83" t="s">
        <v>607</v>
      </c>
      <c r="AG8" s="83" t="s">
        <v>607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1224</v>
      </c>
      <c r="BK8" s="16" t="s">
        <v>1225</v>
      </c>
      <c r="BL8" s="15"/>
      <c r="BM8" s="14" t="s">
        <v>981</v>
      </c>
      <c r="BN8" s="14" t="s">
        <v>981</v>
      </c>
      <c r="BO8" s="165" t="s">
        <v>981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703</v>
      </c>
      <c r="E9" s="314">
        <v>313</v>
      </c>
      <c r="F9" s="172" t="s">
        <v>629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607</v>
      </c>
      <c r="M9" s="217" t="s">
        <v>1226</v>
      </c>
      <c r="N9" s="217" t="s">
        <v>1227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1228</v>
      </c>
      <c r="W9" s="173" t="s">
        <v>1229</v>
      </c>
      <c r="X9" s="218" t="s">
        <v>951</v>
      </c>
      <c r="Y9" s="158"/>
      <c r="Z9" s="158"/>
      <c r="AA9" s="83">
        <v>1</v>
      </c>
      <c r="AB9" s="70" t="s">
        <v>947</v>
      </c>
      <c r="AC9" s="70" t="s">
        <v>942</v>
      </c>
      <c r="AD9" s="173">
        <v>0.29166666666666669</v>
      </c>
      <c r="AE9" s="83">
        <v>5487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1230</v>
      </c>
      <c r="BK9" s="16" t="s">
        <v>1230</v>
      </c>
      <c r="BL9" s="15"/>
      <c r="BM9" s="14" t="s">
        <v>981</v>
      </c>
      <c r="BN9" s="14" t="s">
        <v>981</v>
      </c>
      <c r="BO9" s="165" t="s">
        <v>981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809</v>
      </c>
      <c r="E10" s="314">
        <v>324</v>
      </c>
      <c r="F10" s="172" t="s">
        <v>713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1231</v>
      </c>
      <c r="W10" s="173" t="s">
        <v>1232</v>
      </c>
      <c r="X10" s="218" t="s">
        <v>956</v>
      </c>
      <c r="Y10" s="158"/>
      <c r="Z10" s="158"/>
      <c r="AA10" s="83">
        <v>1</v>
      </c>
      <c r="AB10" s="70" t="s">
        <v>947</v>
      </c>
      <c r="AC10" s="70" t="s">
        <v>942</v>
      </c>
      <c r="AD10" s="173">
        <v>0.29166666666666669</v>
      </c>
      <c r="AE10" s="83">
        <v>6236</v>
      </c>
      <c r="AF10" s="83">
        <v>6636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1233</v>
      </c>
      <c r="BK10" s="16" t="s">
        <v>1233</v>
      </c>
      <c r="BL10" s="15"/>
      <c r="BM10" s="14" t="s">
        <v>973</v>
      </c>
      <c r="BN10" s="14" t="s">
        <v>1004</v>
      </c>
      <c r="BO10" s="165" t="s">
        <v>1062</v>
      </c>
      <c r="BP10" s="16" t="s">
        <v>1233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887</v>
      </c>
      <c r="E11" s="314">
        <v>326</v>
      </c>
      <c r="F11" s="172" t="s">
        <v>790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607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1234</v>
      </c>
      <c r="W11" s="173" t="s">
        <v>1223</v>
      </c>
      <c r="X11" s="218" t="s">
        <v>956</v>
      </c>
      <c r="Y11" s="158"/>
      <c r="Z11" s="158"/>
      <c r="AA11" s="83" t="s">
        <v>607</v>
      </c>
      <c r="AB11" s="70" t="s">
        <v>607</v>
      </c>
      <c r="AC11" s="70" t="s">
        <v>607</v>
      </c>
      <c r="AD11" s="17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1235</v>
      </c>
      <c r="BK11" s="16" t="s">
        <v>1235</v>
      </c>
      <c r="BL11" s="15"/>
      <c r="BM11" s="14" t="s">
        <v>981</v>
      </c>
      <c r="BN11" s="14" t="s">
        <v>981</v>
      </c>
      <c r="BO11" s="165" t="s">
        <v>981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858</v>
      </c>
      <c r="E12" s="314">
        <v>68</v>
      </c>
      <c r="F12" s="172" t="s">
        <v>797</v>
      </c>
      <c r="G12" s="9" t="str">
        <f>IF(D12="","*",VLOOKUP(F12,BS_ATIVIDADE[#All],3,FALSE))</f>
        <v>TRILHO - SUBSTITUIÇÂO</v>
      </c>
      <c r="H12" s="173" t="s">
        <v>607</v>
      </c>
      <c r="I12" s="173" t="s">
        <v>607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1236</v>
      </c>
      <c r="W12" s="173" t="s">
        <v>1237</v>
      </c>
      <c r="X12" s="218" t="s">
        <v>956</v>
      </c>
      <c r="Y12" s="158"/>
      <c r="Z12" s="158"/>
      <c r="AA12" s="83" t="s">
        <v>607</v>
      </c>
      <c r="AB12" s="70" t="s">
        <v>607</v>
      </c>
      <c r="AC12" s="70" t="s">
        <v>607</v>
      </c>
      <c r="AD12" s="173" t="s">
        <v>607</v>
      </c>
      <c r="AE12" s="83" t="s">
        <v>607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1238</v>
      </c>
      <c r="BK12" s="16" t="s">
        <v>1238</v>
      </c>
      <c r="BL12" s="15"/>
      <c r="BM12" s="14" t="s">
        <v>981</v>
      </c>
      <c r="BN12" s="14" t="s">
        <v>981</v>
      </c>
      <c r="BO12" s="165" t="s">
        <v>981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776</v>
      </c>
      <c r="E13" s="314">
        <v>68</v>
      </c>
      <c r="F13" s="172" t="s">
        <v>739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1239</v>
      </c>
      <c r="W13" s="173" t="s">
        <v>1232</v>
      </c>
      <c r="X13" s="218" t="s">
        <v>956</v>
      </c>
      <c r="Y13" s="158"/>
      <c r="Z13" s="158"/>
      <c r="AA13" s="83">
        <v>1</v>
      </c>
      <c r="AB13" s="70" t="s">
        <v>947</v>
      </c>
      <c r="AC13" s="70" t="s">
        <v>942</v>
      </c>
      <c r="AD13" s="173">
        <v>0.29166666666666669</v>
      </c>
      <c r="AE13" s="83">
        <v>6241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1240</v>
      </c>
      <c r="BK13" s="16" t="s">
        <v>1240</v>
      </c>
      <c r="BL13" s="15"/>
      <c r="BM13" s="14" t="s">
        <v>979</v>
      </c>
      <c r="BN13" s="14" t="s">
        <v>998</v>
      </c>
      <c r="BO13" s="165" t="s">
        <v>1071</v>
      </c>
      <c r="BP13" s="16" t="s">
        <v>1240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802</v>
      </c>
      <c r="E14" s="314">
        <v>444</v>
      </c>
      <c r="F14" s="70" t="s">
        <v>810</v>
      </c>
      <c r="G14" s="9" t="str">
        <f>IF(D14="","*",VLOOKUP(F14,BS_ATIVIDADE[#All],3,FALSE))</f>
        <v>OUTROS</v>
      </c>
      <c r="H14" s="173" t="s">
        <v>1241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1242</v>
      </c>
      <c r="N14" s="217" t="s">
        <v>1243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1244</v>
      </c>
      <c r="W14" s="217" t="s">
        <v>1245</v>
      </c>
      <c r="X14" s="218" t="s">
        <v>956</v>
      </c>
      <c r="Y14" s="158"/>
      <c r="Z14" s="158"/>
      <c r="AA14" s="217" t="s">
        <v>607</v>
      </c>
      <c r="AB14" s="172" t="s">
        <v>607</v>
      </c>
      <c r="AC14" s="172" t="s">
        <v>607</v>
      </c>
      <c r="AD14" s="316" t="s">
        <v>607</v>
      </c>
      <c r="AE14" s="217" t="s">
        <v>607</v>
      </c>
      <c r="AF14" s="217" t="s">
        <v>607</v>
      </c>
      <c r="AG14" s="217" t="s">
        <v>607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1246</v>
      </c>
      <c r="BK14" s="16" t="s">
        <v>1246</v>
      </c>
      <c r="BL14" s="15"/>
      <c r="BM14" s="14" t="s">
        <v>981</v>
      </c>
      <c r="BN14" s="14" t="s">
        <v>981</v>
      </c>
      <c r="BO14" s="165" t="s">
        <v>981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844</v>
      </c>
      <c r="E15" s="314">
        <v>359</v>
      </c>
      <c r="F15" s="172" t="s">
        <v>751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1247</v>
      </c>
      <c r="W15" s="173" t="s">
        <v>1248</v>
      </c>
      <c r="X15" s="218" t="s">
        <v>956</v>
      </c>
      <c r="Y15" s="158"/>
      <c r="Z15" s="158"/>
      <c r="AA15" s="83">
        <v>1</v>
      </c>
      <c r="AB15" s="70" t="s">
        <v>947</v>
      </c>
      <c r="AC15" s="70" t="s">
        <v>607</v>
      </c>
      <c r="AD15" s="173">
        <v>0.29166666666666669</v>
      </c>
      <c r="AE15" s="83">
        <v>9406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1249</v>
      </c>
      <c r="BK15" s="16" t="s">
        <v>1249</v>
      </c>
      <c r="BL15" s="15"/>
      <c r="BM15" s="14" t="s">
        <v>977</v>
      </c>
      <c r="BN15" s="14" t="s">
        <v>998</v>
      </c>
      <c r="BO15" s="165" t="s">
        <v>1069</v>
      </c>
      <c r="BP15" s="16" t="s">
        <v>1249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607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607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851</v>
      </c>
      <c r="E18" s="314">
        <v>14</v>
      </c>
      <c r="F18" s="172" t="s">
        <v>764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607</v>
      </c>
      <c r="J18" s="217">
        <v>98</v>
      </c>
      <c r="K18" s="217">
        <v>615.41999999999996</v>
      </c>
      <c r="L18" s="83" t="s">
        <v>607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1250</v>
      </c>
      <c r="W18" s="173" t="s">
        <v>1251</v>
      </c>
      <c r="X18" s="218" t="s">
        <v>956</v>
      </c>
      <c r="Y18" s="158" t="s">
        <v>959</v>
      </c>
      <c r="Z18" s="158" t="s">
        <v>957</v>
      </c>
      <c r="AA18" s="83" t="s">
        <v>607</v>
      </c>
      <c r="AB18" s="70" t="s">
        <v>607</v>
      </c>
      <c r="AC18" s="70" t="s">
        <v>607</v>
      </c>
      <c r="AD18" s="173" t="s">
        <v>607</v>
      </c>
      <c r="AE18" s="83" t="s">
        <v>607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1252</v>
      </c>
      <c r="BK18" s="16" t="s">
        <v>1252</v>
      </c>
      <c r="BL18" s="15"/>
      <c r="BM18" s="14" t="s">
        <v>977</v>
      </c>
      <c r="BN18" s="14" t="s">
        <v>1007</v>
      </c>
      <c r="BO18" s="165" t="s">
        <v>1070</v>
      </c>
      <c r="BP18" s="16" t="s">
        <v>1252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703</v>
      </c>
      <c r="E19" s="314">
        <v>313</v>
      </c>
      <c r="F19" s="172" t="s">
        <v>629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607</v>
      </c>
      <c r="M19" s="217" t="s">
        <v>16</v>
      </c>
      <c r="N19" s="217" t="s">
        <v>1253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1228</v>
      </c>
      <c r="W19" s="173" t="s">
        <v>1254</v>
      </c>
      <c r="X19" s="218" t="s">
        <v>956</v>
      </c>
      <c r="Y19" s="158" t="s">
        <v>959</v>
      </c>
      <c r="Z19" s="158" t="s">
        <v>952</v>
      </c>
      <c r="AA19" s="83">
        <v>1</v>
      </c>
      <c r="AB19" s="70" t="s">
        <v>947</v>
      </c>
      <c r="AC19" s="70" t="s">
        <v>942</v>
      </c>
      <c r="AD19" s="173">
        <v>0.29166666666666669</v>
      </c>
      <c r="AE19" s="83">
        <v>5487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1255</v>
      </c>
      <c r="BK19" s="16" t="s">
        <v>1255</v>
      </c>
      <c r="BL19" s="15"/>
      <c r="BM19" s="14" t="s">
        <v>984</v>
      </c>
      <c r="BN19" s="14" t="s">
        <v>1009</v>
      </c>
      <c r="BO19" s="165" t="s">
        <v>1090</v>
      </c>
      <c r="BP19" s="16" t="s">
        <v>1255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835</v>
      </c>
      <c r="E20" s="314">
        <v>324</v>
      </c>
      <c r="F20" s="172" t="s">
        <v>781</v>
      </c>
      <c r="G20" s="9" t="str">
        <f>IF(D20="","*",VLOOKUP(F20,BS_ATIVIDADE[#All],3,FALSE))</f>
        <v>OUTROS</v>
      </c>
      <c r="H20" s="173" t="s">
        <v>1256</v>
      </c>
      <c r="I20" s="173" t="s">
        <v>1256</v>
      </c>
      <c r="J20" s="217">
        <v>74</v>
      </c>
      <c r="K20" s="217">
        <v>501</v>
      </c>
      <c r="L20" s="83" t="s">
        <v>607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1257</v>
      </c>
      <c r="W20" s="173" t="s">
        <v>1258</v>
      </c>
      <c r="X20" s="218" t="s">
        <v>956</v>
      </c>
      <c r="Y20" s="158"/>
      <c r="Z20" s="158" t="s">
        <v>952</v>
      </c>
      <c r="AA20" s="83" t="s">
        <v>1259</v>
      </c>
      <c r="AB20" s="70" t="s">
        <v>947</v>
      </c>
      <c r="AC20" s="70" t="s">
        <v>942</v>
      </c>
      <c r="AD20" s="173">
        <v>0.39583333333333331</v>
      </c>
      <c r="AE20" s="83">
        <v>9414</v>
      </c>
      <c r="AF20" s="83" t="s">
        <v>607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878</v>
      </c>
      <c r="E21" s="314">
        <v>16</v>
      </c>
      <c r="F21" s="172" t="s">
        <v>797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607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1260</v>
      </c>
      <c r="W21" s="173" t="s">
        <v>1261</v>
      </c>
      <c r="X21" s="218" t="s">
        <v>956</v>
      </c>
      <c r="Y21" s="158" t="s">
        <v>959</v>
      </c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955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1262</v>
      </c>
      <c r="BK21" s="16" t="s">
        <v>1262</v>
      </c>
      <c r="BL21" s="15"/>
      <c r="BM21" s="14" t="s">
        <v>981</v>
      </c>
      <c r="BN21" s="14" t="s">
        <v>981</v>
      </c>
      <c r="BO21" s="165" t="s">
        <v>981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825</v>
      </c>
      <c r="E22" s="314"/>
      <c r="F22" s="172" t="s">
        <v>697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1263</v>
      </c>
      <c r="W22" s="173" t="s">
        <v>1264</v>
      </c>
      <c r="X22" s="218" t="s">
        <v>956</v>
      </c>
      <c r="Y22" s="158" t="s">
        <v>950</v>
      </c>
      <c r="Z22" s="158" t="s">
        <v>952</v>
      </c>
      <c r="AA22" s="83">
        <v>1</v>
      </c>
      <c r="AB22" s="70" t="s">
        <v>947</v>
      </c>
      <c r="AC22" s="70" t="s">
        <v>607</v>
      </c>
      <c r="AD22" s="173">
        <v>0.29166666666666669</v>
      </c>
      <c r="AE22" s="83">
        <v>6202</v>
      </c>
      <c r="AF22" s="83">
        <v>6203</v>
      </c>
      <c r="AG22" s="83" t="s">
        <v>607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1265</v>
      </c>
      <c r="BK22" s="16" t="s">
        <v>1265</v>
      </c>
      <c r="BL22" s="15"/>
      <c r="BM22" s="14" t="s">
        <v>987</v>
      </c>
      <c r="BN22" s="14" t="s">
        <v>987</v>
      </c>
      <c r="BO22" s="165" t="s">
        <v>987</v>
      </c>
      <c r="BP22" s="16" t="s">
        <v>1265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884</v>
      </c>
      <c r="E23" s="314">
        <v>396</v>
      </c>
      <c r="F23" s="172" t="s">
        <v>790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607</v>
      </c>
      <c r="J23" s="217">
        <v>74</v>
      </c>
      <c r="K23" s="217">
        <v>311.89999999999998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1222</v>
      </c>
      <c r="W23" s="173" t="s">
        <v>1223</v>
      </c>
      <c r="X23" s="218" t="s">
        <v>956</v>
      </c>
      <c r="Y23" s="158" t="s">
        <v>959</v>
      </c>
      <c r="Z23" s="158" t="s">
        <v>957</v>
      </c>
      <c r="AA23" s="83" t="s">
        <v>607</v>
      </c>
      <c r="AB23" s="70" t="s">
        <v>607</v>
      </c>
      <c r="AC23" s="70" t="s">
        <v>607</v>
      </c>
      <c r="AD23" s="173" t="s">
        <v>607</v>
      </c>
      <c r="AE23" s="83" t="s">
        <v>607</v>
      </c>
      <c r="AF23" s="83" t="s">
        <v>607</v>
      </c>
      <c r="AG23" s="83" t="s">
        <v>607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1266</v>
      </c>
      <c r="BK23" s="16" t="s">
        <v>1267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1268</v>
      </c>
      <c r="E24" s="314">
        <v>273</v>
      </c>
      <c r="F24" s="172" t="s">
        <v>596</v>
      </c>
      <c r="G24" s="9" t="str">
        <f>IF(D24="","*",VLOOKUP(F24,BS_ATIVIDADE[#All],3,FALSE))</f>
        <v>OUTROS</v>
      </c>
      <c r="H24" s="173" t="s">
        <v>607</v>
      </c>
      <c r="I24" s="173" t="s">
        <v>607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1231</v>
      </c>
      <c r="W24" s="173" t="s">
        <v>1232</v>
      </c>
      <c r="X24" s="218" t="s">
        <v>951</v>
      </c>
      <c r="Y24" s="158" t="s">
        <v>950</v>
      </c>
      <c r="Z24" s="158" t="s">
        <v>961</v>
      </c>
      <c r="AA24" s="83">
        <v>1</v>
      </c>
      <c r="AB24" s="70" t="s">
        <v>947</v>
      </c>
      <c r="AC24" s="70" t="s">
        <v>942</v>
      </c>
      <c r="AD24" s="173">
        <v>0.29166666666666669</v>
      </c>
      <c r="AE24" s="83">
        <v>6236</v>
      </c>
      <c r="AF24" s="83">
        <v>6636</v>
      </c>
      <c r="AG24" s="83" t="s">
        <v>607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1269</v>
      </c>
      <c r="BK24" s="16" t="s">
        <v>1270</v>
      </c>
      <c r="BL24" s="15"/>
      <c r="BM24" s="14" t="s">
        <v>981</v>
      </c>
      <c r="BN24" s="14" t="s">
        <v>981</v>
      </c>
      <c r="BO24" s="165" t="s">
        <v>981</v>
      </c>
      <c r="BP24" s="16"/>
      <c r="BQ24" s="12" t="str">
        <f t="shared" si="2"/>
        <v>Aderente</v>
      </c>
      <c r="BR24" s="18">
        <f t="shared" si="3"/>
        <v>1</v>
      </c>
      <c r="BS24" s="18">
        <f t="shared" si="4"/>
        <v>1</v>
      </c>
      <c r="BT24" s="225" t="str">
        <f t="shared" si="5"/>
        <v>OKOK</v>
      </c>
    </row>
    <row r="25" spans="1:72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826</v>
      </c>
      <c r="E25" s="314">
        <v>274</v>
      </c>
      <c r="F25" s="172" t="s">
        <v>730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1271</v>
      </c>
      <c r="W25" s="173" t="s">
        <v>1223</v>
      </c>
      <c r="X25" s="218" t="s">
        <v>951</v>
      </c>
      <c r="Y25" s="158" t="s">
        <v>950</v>
      </c>
      <c r="Z25" s="158" t="s">
        <v>957</v>
      </c>
      <c r="AA25" s="83" t="s">
        <v>607</v>
      </c>
      <c r="AB25" s="70" t="s">
        <v>607</v>
      </c>
      <c r="AC25" s="70" t="s">
        <v>607</v>
      </c>
      <c r="AD25" s="173" t="s">
        <v>607</v>
      </c>
      <c r="AE25" s="83" t="s">
        <v>607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1272</v>
      </c>
      <c r="BK25" s="16" t="s">
        <v>1273</v>
      </c>
      <c r="BL25" s="15"/>
      <c r="BM25" s="14" t="s">
        <v>981</v>
      </c>
      <c r="BN25" s="14" t="s">
        <v>981</v>
      </c>
      <c r="BO25" s="165" t="s">
        <v>981</v>
      </c>
      <c r="BP25" s="16"/>
      <c r="BQ25" s="12" t="str">
        <f t="shared" si="2"/>
        <v>Aderente</v>
      </c>
      <c r="BR25" s="18">
        <f t="shared" si="3"/>
        <v>1</v>
      </c>
      <c r="BS25" s="18">
        <f t="shared" si="4"/>
        <v>1</v>
      </c>
      <c r="BT25" s="225" t="str">
        <f t="shared" si="5"/>
        <v>OKOK</v>
      </c>
    </row>
    <row r="26" spans="1:72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809</v>
      </c>
      <c r="E26" s="318">
        <v>324</v>
      </c>
      <c r="F26" s="172" t="s">
        <v>713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1231</v>
      </c>
      <c r="W26" s="173" t="s">
        <v>1232</v>
      </c>
      <c r="X26" s="218" t="s">
        <v>962</v>
      </c>
      <c r="Y26" s="158" t="s">
        <v>959</v>
      </c>
      <c r="Z26" s="158" t="s">
        <v>961</v>
      </c>
      <c r="AA26" s="83">
        <v>1</v>
      </c>
      <c r="AB26" s="70" t="s">
        <v>947</v>
      </c>
      <c r="AC26" s="70" t="s">
        <v>942</v>
      </c>
      <c r="AD26" s="173">
        <v>0.29166666666666669</v>
      </c>
      <c r="AE26" s="83">
        <v>6236</v>
      </c>
      <c r="AF26" s="83">
        <v>6636</v>
      </c>
      <c r="AG26" s="83" t="s">
        <v>607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1274</v>
      </c>
      <c r="BK26" s="16" t="s">
        <v>1275</v>
      </c>
      <c r="BL26" s="15"/>
      <c r="BM26" s="14" t="s">
        <v>981</v>
      </c>
      <c r="BN26" s="14" t="s">
        <v>981</v>
      </c>
      <c r="BO26" s="165" t="s">
        <v>981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887</v>
      </c>
      <c r="E27" s="314">
        <v>326</v>
      </c>
      <c r="F27" s="172" t="s">
        <v>790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607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1271</v>
      </c>
      <c r="W27" s="173" t="s">
        <v>1223</v>
      </c>
      <c r="X27" s="218" t="s">
        <v>956</v>
      </c>
      <c r="Y27" s="158" t="s">
        <v>959</v>
      </c>
      <c r="Z27" s="158" t="s">
        <v>957</v>
      </c>
      <c r="AA27" s="83" t="s">
        <v>607</v>
      </c>
      <c r="AB27" s="70" t="s">
        <v>607</v>
      </c>
      <c r="AC27" s="70" t="s">
        <v>607</v>
      </c>
      <c r="AD27" s="173" t="s">
        <v>607</v>
      </c>
      <c r="AE27" s="83" t="s">
        <v>607</v>
      </c>
      <c r="AF27" s="83" t="s">
        <v>607</v>
      </c>
      <c r="AG27" s="83" t="s">
        <v>607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1276</v>
      </c>
      <c r="BK27" s="16" t="s">
        <v>1277</v>
      </c>
      <c r="BL27" s="15"/>
      <c r="BM27" s="14" t="s">
        <v>981</v>
      </c>
      <c r="BN27" s="14" t="s">
        <v>981</v>
      </c>
      <c r="BO27" s="165" t="s">
        <v>981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802</v>
      </c>
      <c r="E28" s="317">
        <v>237</v>
      </c>
      <c r="F28" s="172" t="s">
        <v>810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1244</v>
      </c>
      <c r="W28" s="217" t="s">
        <v>1245</v>
      </c>
      <c r="X28" s="218" t="s">
        <v>956</v>
      </c>
      <c r="Y28" s="158" t="s">
        <v>959</v>
      </c>
      <c r="Z28" s="158" t="s">
        <v>961</v>
      </c>
      <c r="AA28" s="217" t="s">
        <v>607</v>
      </c>
      <c r="AB28" s="172" t="s">
        <v>607</v>
      </c>
      <c r="AC28" s="172" t="s">
        <v>607</v>
      </c>
      <c r="AD28" s="316" t="s">
        <v>607</v>
      </c>
      <c r="AE28" s="217" t="s">
        <v>607</v>
      </c>
      <c r="AF28" s="217" t="s">
        <v>607</v>
      </c>
      <c r="AG28" s="217" t="s">
        <v>607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1278</v>
      </c>
      <c r="BK28" s="16" t="s">
        <v>1278</v>
      </c>
      <c r="BL28" s="15"/>
      <c r="BM28" s="14" t="s">
        <v>981</v>
      </c>
      <c r="BN28" s="14" t="s">
        <v>981</v>
      </c>
      <c r="BO28" s="165" t="s">
        <v>981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748</v>
      </c>
      <c r="E29" s="318">
        <v>313</v>
      </c>
      <c r="F29" s="172" t="s">
        <v>609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1279</v>
      </c>
      <c r="N29" s="217" t="s">
        <v>1280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1281</v>
      </c>
      <c r="W29" s="173" t="s">
        <v>1282</v>
      </c>
      <c r="X29" s="218" t="s">
        <v>956</v>
      </c>
      <c r="Y29" s="158" t="s">
        <v>959</v>
      </c>
      <c r="Z29" s="158" t="s">
        <v>952</v>
      </c>
      <c r="AA29" s="83">
        <v>1</v>
      </c>
      <c r="AB29" s="70" t="s">
        <v>947</v>
      </c>
      <c r="AC29" s="70" t="s">
        <v>942</v>
      </c>
      <c r="AD29" s="173">
        <v>0.33333333333333331</v>
      </c>
      <c r="AE29" s="83">
        <v>6251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1283</v>
      </c>
      <c r="BK29" s="16" t="s">
        <v>1284</v>
      </c>
      <c r="BL29" s="15"/>
      <c r="BM29" s="14" t="s">
        <v>981</v>
      </c>
      <c r="BN29" s="14" t="s">
        <v>981</v>
      </c>
      <c r="BO29" s="165" t="s">
        <v>981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827</v>
      </c>
      <c r="E30" s="314">
        <v>282</v>
      </c>
      <c r="F30" s="172" t="s">
        <v>621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607</v>
      </c>
      <c r="M30" s="204" t="s">
        <v>1285</v>
      </c>
      <c r="N30" s="204" t="s">
        <v>1286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1287</v>
      </c>
      <c r="W30" s="173" t="s">
        <v>1288</v>
      </c>
      <c r="X30" s="218" t="s">
        <v>956</v>
      </c>
      <c r="Y30" s="158" t="s">
        <v>959</v>
      </c>
      <c r="Z30" s="158" t="s">
        <v>957</v>
      </c>
      <c r="AA30" s="83" t="s">
        <v>607</v>
      </c>
      <c r="AB30" s="70" t="s">
        <v>947</v>
      </c>
      <c r="AC30" s="70" t="s">
        <v>607</v>
      </c>
      <c r="AD30" s="173">
        <v>0.29166666666666669</v>
      </c>
      <c r="AE30" s="83">
        <v>9220</v>
      </c>
      <c r="AF30" s="83" t="s">
        <v>607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1289</v>
      </c>
      <c r="BK30" s="16" t="s">
        <v>1289</v>
      </c>
      <c r="BL30" s="15"/>
      <c r="BM30" s="14" t="s">
        <v>981</v>
      </c>
      <c r="BN30" s="14" t="s">
        <v>981</v>
      </c>
      <c r="BO30" s="165" t="s">
        <v>981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844</v>
      </c>
      <c r="E31" s="314">
        <v>359</v>
      </c>
      <c r="F31" s="172" t="s">
        <v>751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1290</v>
      </c>
      <c r="W31" s="173" t="s">
        <v>1291</v>
      </c>
      <c r="X31" s="218" t="s">
        <v>956</v>
      </c>
      <c r="Y31" s="158" t="s">
        <v>959</v>
      </c>
      <c r="Z31" s="158" t="s">
        <v>952</v>
      </c>
      <c r="AA31" s="83">
        <v>1</v>
      </c>
      <c r="AB31" s="70" t="s">
        <v>947</v>
      </c>
      <c r="AC31" s="70" t="s">
        <v>607</v>
      </c>
      <c r="AD31" s="173">
        <v>0.29166666666666669</v>
      </c>
      <c r="AE31" s="83">
        <v>9406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1292</v>
      </c>
      <c r="BK31" s="16" t="s">
        <v>1292</v>
      </c>
      <c r="BL31" s="15"/>
      <c r="BM31" s="14" t="s">
        <v>977</v>
      </c>
      <c r="BN31" s="14" t="s">
        <v>998</v>
      </c>
      <c r="BO31" s="165" t="s">
        <v>1069</v>
      </c>
      <c r="BP31" s="16" t="s">
        <v>1292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607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729</v>
      </c>
      <c r="E33" s="314">
        <v>28</v>
      </c>
      <c r="F33" s="172" t="s">
        <v>681</v>
      </c>
      <c r="G33" s="9" t="str">
        <f>IF(D33="","*",VLOOKUP(F33,BS_ATIVIDADE[#All],3,FALSE))</f>
        <v>OUTROS</v>
      </c>
      <c r="H33" s="173" t="s">
        <v>1293</v>
      </c>
      <c r="I33" s="173" t="s">
        <v>1256</v>
      </c>
      <c r="J33" s="217">
        <v>98</v>
      </c>
      <c r="K33" s="217">
        <v>750</v>
      </c>
      <c r="L33" s="83" t="s">
        <v>607</v>
      </c>
      <c r="M33" s="204" t="s">
        <v>1294</v>
      </c>
      <c r="N33" s="204" t="s">
        <v>1295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1250</v>
      </c>
      <c r="W33" s="173" t="s">
        <v>1296</v>
      </c>
      <c r="X33" s="218" t="s">
        <v>956</v>
      </c>
      <c r="Y33" s="158" t="s">
        <v>959</v>
      </c>
      <c r="Z33" s="158" t="s">
        <v>952</v>
      </c>
      <c r="AA33" s="83" t="s">
        <v>607</v>
      </c>
      <c r="AB33" s="70" t="s">
        <v>947</v>
      </c>
      <c r="AC33" s="70" t="s">
        <v>942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1297</v>
      </c>
      <c r="BK33" s="16" t="s">
        <v>1297</v>
      </c>
      <c r="BL33" s="15"/>
      <c r="BM33" s="14" t="s">
        <v>981</v>
      </c>
      <c r="BN33" s="14" t="s">
        <v>981</v>
      </c>
      <c r="BO33" s="165" t="s">
        <v>981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851</v>
      </c>
      <c r="E34" s="314">
        <v>14</v>
      </c>
      <c r="F34" s="172" t="s">
        <v>764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607</v>
      </c>
      <c r="J34" s="217">
        <v>98</v>
      </c>
      <c r="K34" s="217">
        <v>615.41999999999996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1250</v>
      </c>
      <c r="W34" s="173" t="s">
        <v>1251</v>
      </c>
      <c r="X34" s="218" t="s">
        <v>951</v>
      </c>
      <c r="Y34" s="158" t="s">
        <v>950</v>
      </c>
      <c r="Z34" s="158" t="s">
        <v>957</v>
      </c>
      <c r="AA34" s="83" t="s">
        <v>607</v>
      </c>
      <c r="AB34" s="70" t="s">
        <v>607</v>
      </c>
      <c r="AC34" s="70" t="s">
        <v>607</v>
      </c>
      <c r="AD34" s="17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1298</v>
      </c>
      <c r="BK34" s="16" t="s">
        <v>1299</v>
      </c>
      <c r="BL34" s="15"/>
      <c r="BM34" s="14" t="s">
        <v>981</v>
      </c>
      <c r="BN34" s="14" t="s">
        <v>981</v>
      </c>
      <c r="BO34" s="165" t="s">
        <v>981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835</v>
      </c>
      <c r="E35" s="314" t="s">
        <v>1300</v>
      </c>
      <c r="F35" s="172" t="s">
        <v>783</v>
      </c>
      <c r="G35" s="9" t="str">
        <f>IF(D35="","*",VLOOKUP(F35,BS_ATIVIDADE[#All],3,FALSE))</f>
        <v>PEDRA</v>
      </c>
      <c r="H35" s="173" t="s">
        <v>1256</v>
      </c>
      <c r="I35" s="173" t="s">
        <v>1256</v>
      </c>
      <c r="J35" s="217">
        <v>74</v>
      </c>
      <c r="K35" s="217">
        <v>501</v>
      </c>
      <c r="L35" s="83" t="s">
        <v>607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1260</v>
      </c>
      <c r="W35" s="173" t="s">
        <v>1301</v>
      </c>
      <c r="X35" s="218" t="s">
        <v>956</v>
      </c>
      <c r="Y35" s="158" t="s">
        <v>959</v>
      </c>
      <c r="Z35" s="158" t="s">
        <v>952</v>
      </c>
      <c r="AA35" s="83" t="s">
        <v>1302</v>
      </c>
      <c r="AB35" s="70" t="s">
        <v>947</v>
      </c>
      <c r="AC35" s="70" t="s">
        <v>942</v>
      </c>
      <c r="AD35" s="173">
        <v>0.39583333333333331</v>
      </c>
      <c r="AE35" s="83">
        <v>9414</v>
      </c>
      <c r="AF35" s="83" t="s">
        <v>607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1303</v>
      </c>
      <c r="BK35" s="16" t="s">
        <v>1303</v>
      </c>
      <c r="BL35" s="15"/>
      <c r="BM35" s="14" t="s">
        <v>977</v>
      </c>
      <c r="BN35" s="14" t="s">
        <v>998</v>
      </c>
      <c r="BO35" s="165" t="s">
        <v>1069</v>
      </c>
      <c r="BP35" s="16" t="s">
        <v>1304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862</v>
      </c>
      <c r="E36" s="314">
        <v>16</v>
      </c>
      <c r="F36" s="172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607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1260</v>
      </c>
      <c r="W36" s="173" t="s">
        <v>1223</v>
      </c>
      <c r="X36" s="218" t="s">
        <v>956</v>
      </c>
      <c r="Y36" s="158" t="s">
        <v>959</v>
      </c>
      <c r="Z36" s="158" t="s">
        <v>957</v>
      </c>
      <c r="AA36" s="83" t="s">
        <v>607</v>
      </c>
      <c r="AB36" s="70" t="s">
        <v>607</v>
      </c>
      <c r="AC36" s="70" t="s">
        <v>607</v>
      </c>
      <c r="AD36" s="17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1305</v>
      </c>
      <c r="BK36" s="16" t="s">
        <v>1305</v>
      </c>
      <c r="BL36" s="15"/>
      <c r="BM36" s="14" t="s">
        <v>981</v>
      </c>
      <c r="BN36" s="14" t="s">
        <v>981</v>
      </c>
      <c r="BO36" s="165" t="s">
        <v>981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884</v>
      </c>
      <c r="E37" s="314">
        <v>396</v>
      </c>
      <c r="F37" s="172" t="s">
        <v>790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607</v>
      </c>
      <c r="J37" s="217">
        <v>74</v>
      </c>
      <c r="K37" s="217">
        <v>428</v>
      </c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1222</v>
      </c>
      <c r="W37" s="173" t="s">
        <v>1306</v>
      </c>
      <c r="X37" s="218" t="s">
        <v>956</v>
      </c>
      <c r="Y37" s="158" t="s">
        <v>959</v>
      </c>
      <c r="Z37" s="158" t="s">
        <v>952</v>
      </c>
      <c r="AA37" s="83" t="s">
        <v>607</v>
      </c>
      <c r="AB37" s="70" t="s">
        <v>607</v>
      </c>
      <c r="AC37" s="70" t="s">
        <v>607</v>
      </c>
      <c r="AD37" s="173" t="s">
        <v>607</v>
      </c>
      <c r="AE37" s="83" t="s">
        <v>607</v>
      </c>
      <c r="AF37" s="83" t="s">
        <v>607</v>
      </c>
      <c r="AG37" s="83" t="s">
        <v>607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1307</v>
      </c>
      <c r="BK37" s="16" t="s">
        <v>1307</v>
      </c>
      <c r="BL37" s="15"/>
      <c r="BM37" s="14" t="s">
        <v>981</v>
      </c>
      <c r="BN37" s="14" t="s">
        <v>981</v>
      </c>
      <c r="BO37" s="165" t="s">
        <v>981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825</v>
      </c>
      <c r="E38" s="314"/>
      <c r="F38" s="172" t="s">
        <v>697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1263</v>
      </c>
      <c r="W38" s="173" t="s">
        <v>1264</v>
      </c>
      <c r="X38" s="218" t="s">
        <v>956</v>
      </c>
      <c r="Y38" s="158" t="s">
        <v>959</v>
      </c>
      <c r="Z38" s="158" t="s">
        <v>952</v>
      </c>
      <c r="AA38" s="83">
        <v>1</v>
      </c>
      <c r="AB38" s="70" t="s">
        <v>947</v>
      </c>
      <c r="AC38" s="70" t="s">
        <v>607</v>
      </c>
      <c r="AD38" s="173">
        <v>0.29166666666666669</v>
      </c>
      <c r="AE38" s="83">
        <v>6202</v>
      </c>
      <c r="AF38" s="83">
        <v>6203</v>
      </c>
      <c r="AG38" s="83" t="s">
        <v>607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1308</v>
      </c>
      <c r="BK38" s="16" t="s">
        <v>1308</v>
      </c>
      <c r="BL38" s="15"/>
      <c r="BM38" s="14" t="s">
        <v>987</v>
      </c>
      <c r="BN38" s="14" t="s">
        <v>987</v>
      </c>
      <c r="BO38" s="165" t="s">
        <v>987</v>
      </c>
      <c r="BP38" s="16" t="s">
        <v>1308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703</v>
      </c>
      <c r="E39" s="314">
        <v>313</v>
      </c>
      <c r="F39" s="172" t="s">
        <v>629</v>
      </c>
      <c r="G39" s="9" t="str">
        <f>IF(D39="","*",VLOOKUP(F39,BS_ATIVIDADE[#All],3,FALSE))</f>
        <v>DETECÇÃO</v>
      </c>
      <c r="H39" s="173" t="s">
        <v>1309</v>
      </c>
      <c r="I39" s="173" t="s">
        <v>226</v>
      </c>
      <c r="J39" s="217">
        <v>74</v>
      </c>
      <c r="K39" s="217">
        <v>290</v>
      </c>
      <c r="L39" s="83" t="s">
        <v>607</v>
      </c>
      <c r="M39" s="217" t="s">
        <v>1310</v>
      </c>
      <c r="N39" s="217" t="s">
        <v>1311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1228</v>
      </c>
      <c r="W39" s="173" t="s">
        <v>1254</v>
      </c>
      <c r="X39" s="218" t="s">
        <v>951</v>
      </c>
      <c r="Y39" s="158" t="s">
        <v>950</v>
      </c>
      <c r="Z39" s="158" t="s">
        <v>952</v>
      </c>
      <c r="AA39" s="83">
        <v>1</v>
      </c>
      <c r="AB39" s="70" t="s">
        <v>947</v>
      </c>
      <c r="AC39" s="70" t="s">
        <v>942</v>
      </c>
      <c r="AD39" s="173">
        <v>0.29166666666666669</v>
      </c>
      <c r="AE39" s="83">
        <v>5487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1312</v>
      </c>
      <c r="BK39" s="16" t="s">
        <v>1312</v>
      </c>
      <c r="BL39" s="15"/>
      <c r="BM39" s="14" t="s">
        <v>981</v>
      </c>
      <c r="BN39" s="14" t="s">
        <v>981</v>
      </c>
      <c r="BO39" s="165" t="s">
        <v>981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826</v>
      </c>
      <c r="E40" s="314">
        <v>274</v>
      </c>
      <c r="F40" s="172" t="s">
        <v>737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1313</v>
      </c>
      <c r="W40" s="173" t="s">
        <v>1314</v>
      </c>
      <c r="X40" s="218" t="s">
        <v>956</v>
      </c>
      <c r="Y40" s="158" t="s">
        <v>959</v>
      </c>
      <c r="Z40" s="158" t="s">
        <v>957</v>
      </c>
      <c r="AA40" s="83" t="s">
        <v>1315</v>
      </c>
      <c r="AB40" s="70" t="s">
        <v>947</v>
      </c>
      <c r="AC40" s="70" t="s">
        <v>607</v>
      </c>
      <c r="AD40" s="173">
        <v>0.29166666666666669</v>
      </c>
      <c r="AE40" s="83">
        <v>7671</v>
      </c>
      <c r="AF40" s="83">
        <v>9322</v>
      </c>
      <c r="AG40" s="83" t="s">
        <v>607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1316</v>
      </c>
      <c r="BK40" s="16" t="s">
        <v>1316</v>
      </c>
      <c r="BL40" s="15"/>
      <c r="BM40" s="14" t="s">
        <v>979</v>
      </c>
      <c r="BN40" s="14" t="s">
        <v>998</v>
      </c>
      <c r="BO40" s="165" t="s">
        <v>1071</v>
      </c>
      <c r="BP40" s="16" t="s">
        <v>1317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809</v>
      </c>
      <c r="E41" s="318">
        <v>324</v>
      </c>
      <c r="F41" s="172" t="s">
        <v>713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1231</v>
      </c>
      <c r="W41" s="173" t="s">
        <v>1232</v>
      </c>
      <c r="X41" s="218" t="s">
        <v>956</v>
      </c>
      <c r="Y41" s="158" t="s">
        <v>959</v>
      </c>
      <c r="Z41" s="158" t="s">
        <v>952</v>
      </c>
      <c r="AA41" s="83">
        <v>1</v>
      </c>
      <c r="AB41" s="70" t="s">
        <v>947</v>
      </c>
      <c r="AC41" s="70" t="s">
        <v>942</v>
      </c>
      <c r="AD41" s="173">
        <v>0.29166666666666669</v>
      </c>
      <c r="AE41" s="83">
        <v>6236</v>
      </c>
      <c r="AF41" s="83">
        <v>6636</v>
      </c>
      <c r="AG41" s="83" t="s">
        <v>607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1318</v>
      </c>
      <c r="BK41" s="16" t="s">
        <v>1319</v>
      </c>
      <c r="BL41" s="15"/>
      <c r="BM41" s="14" t="s">
        <v>973</v>
      </c>
      <c r="BN41" s="14" t="s">
        <v>1004</v>
      </c>
      <c r="BO41" s="165" t="s">
        <v>1093</v>
      </c>
      <c r="BP41" s="16" t="s">
        <v>1319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887</v>
      </c>
      <c r="E42" s="314">
        <v>326</v>
      </c>
      <c r="F42" s="172" t="s">
        <v>790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607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1231</v>
      </c>
      <c r="W42" s="173" t="s">
        <v>1232</v>
      </c>
      <c r="X42" s="218" t="s">
        <v>956</v>
      </c>
      <c r="Y42" s="158" t="s">
        <v>959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0.29166666666666669</v>
      </c>
      <c r="AE42" s="83">
        <v>6236</v>
      </c>
      <c r="AF42" s="83">
        <v>6636</v>
      </c>
      <c r="AG42" s="83" t="s">
        <v>607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1320</v>
      </c>
      <c r="BK42" s="16" t="s">
        <v>1320</v>
      </c>
      <c r="BL42" s="15"/>
      <c r="BM42" s="14" t="s">
        <v>983</v>
      </c>
      <c r="BN42" s="14" t="s">
        <v>1008</v>
      </c>
      <c r="BO42" s="165" t="s">
        <v>1008</v>
      </c>
      <c r="BP42" s="16" t="s">
        <v>1320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748</v>
      </c>
      <c r="E43" s="318">
        <v>313</v>
      </c>
      <c r="F43" s="172" t="s">
        <v>609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1279</v>
      </c>
      <c r="N43" s="217" t="s">
        <v>1280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1271</v>
      </c>
      <c r="W43" s="173" t="s">
        <v>1223</v>
      </c>
      <c r="X43" s="218" t="s">
        <v>956</v>
      </c>
      <c r="Y43" s="158" t="s">
        <v>959</v>
      </c>
      <c r="Z43" s="158" t="s">
        <v>957</v>
      </c>
      <c r="AA43" s="83" t="s">
        <v>607</v>
      </c>
      <c r="AB43" s="70" t="s">
        <v>607</v>
      </c>
      <c r="AC43" s="70" t="s">
        <v>607</v>
      </c>
      <c r="AD43" s="173" t="s">
        <v>607</v>
      </c>
      <c r="AE43" s="83" t="s">
        <v>607</v>
      </c>
      <c r="AF43" s="83" t="s">
        <v>607</v>
      </c>
      <c r="AG43" s="83" t="s">
        <v>607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1321</v>
      </c>
      <c r="BK43" s="16" t="s">
        <v>1321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844</v>
      </c>
      <c r="E44" s="314">
        <v>359</v>
      </c>
      <c r="F44" s="172" t="s">
        <v>751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1247</v>
      </c>
      <c r="W44" s="173" t="s">
        <v>1248</v>
      </c>
      <c r="X44" s="218" t="s">
        <v>956</v>
      </c>
      <c r="Y44" s="158" t="s">
        <v>959</v>
      </c>
      <c r="Z44" s="158" t="s">
        <v>952</v>
      </c>
      <c r="AA44" s="83">
        <v>1</v>
      </c>
      <c r="AB44" s="70" t="s">
        <v>947</v>
      </c>
      <c r="AC44" s="70" t="s">
        <v>607</v>
      </c>
      <c r="AD44" s="173">
        <v>0.29166666666666669</v>
      </c>
      <c r="AE44" s="83">
        <v>9406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1322</v>
      </c>
      <c r="BK44" s="16" t="s">
        <v>1322</v>
      </c>
      <c r="BL44" s="15"/>
      <c r="BM44" s="14" t="s">
        <v>981</v>
      </c>
      <c r="BN44" s="14" t="s">
        <v>981</v>
      </c>
      <c r="BO44" s="165" t="s">
        <v>981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835</v>
      </c>
      <c r="E46" s="314" t="s">
        <v>1300</v>
      </c>
      <c r="F46" s="172" t="s">
        <v>783</v>
      </c>
      <c r="G46" s="9" t="str">
        <f>IF(D46="","*",VLOOKUP(F46,BS_ATIVIDADE[#All],3,FALSE))</f>
        <v>PEDRA</v>
      </c>
      <c r="H46" s="173" t="s">
        <v>1323</v>
      </c>
      <c r="I46" s="173" t="s">
        <v>1323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1260</v>
      </c>
      <c r="W46" s="173" t="s">
        <v>1216</v>
      </c>
      <c r="X46" s="218" t="s">
        <v>951</v>
      </c>
      <c r="Y46" s="158" t="s">
        <v>950</v>
      </c>
      <c r="Z46" s="158" t="s">
        <v>952</v>
      </c>
      <c r="AA46" s="83" t="s">
        <v>1302</v>
      </c>
      <c r="AB46" s="70" t="s">
        <v>947</v>
      </c>
      <c r="AC46" s="70" t="s">
        <v>942</v>
      </c>
      <c r="AD46" s="173">
        <v>0.39583333333333331</v>
      </c>
      <c r="AE46" s="83">
        <v>9414</v>
      </c>
      <c r="AF46" s="83" t="s">
        <v>607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1324</v>
      </c>
      <c r="BK46" s="16" t="s">
        <v>1325</v>
      </c>
      <c r="BL46" s="15"/>
      <c r="BM46" s="14" t="s">
        <v>981</v>
      </c>
      <c r="BN46" s="14" t="s">
        <v>981</v>
      </c>
      <c r="BO46" s="165" t="s">
        <v>981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729</v>
      </c>
      <c r="E47" s="314">
        <v>28</v>
      </c>
      <c r="F47" s="172" t="s">
        <v>681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607</v>
      </c>
      <c r="M47" s="204" t="s">
        <v>1326</v>
      </c>
      <c r="N47" s="204" t="s">
        <v>1327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1250</v>
      </c>
      <c r="W47" s="173" t="s">
        <v>1296</v>
      </c>
      <c r="X47" s="218" t="s">
        <v>956</v>
      </c>
      <c r="Y47" s="158" t="s">
        <v>959</v>
      </c>
      <c r="Z47" s="158" t="s">
        <v>952</v>
      </c>
      <c r="AA47" s="83" t="s">
        <v>607</v>
      </c>
      <c r="AB47" s="70" t="s">
        <v>947</v>
      </c>
      <c r="AC47" s="70" t="s">
        <v>942</v>
      </c>
      <c r="AD47" s="173" t="s">
        <v>607</v>
      </c>
      <c r="AE47" s="83" t="s">
        <v>607</v>
      </c>
      <c r="AF47" s="83" t="s">
        <v>607</v>
      </c>
      <c r="AG47" s="83" t="s">
        <v>607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1328</v>
      </c>
      <c r="BK47" s="16" t="s">
        <v>1329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862</v>
      </c>
      <c r="E48" s="314">
        <v>16</v>
      </c>
      <c r="F48" s="172" t="s">
        <v>790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607</v>
      </c>
      <c r="J48" s="217">
        <v>74</v>
      </c>
      <c r="K48" s="217">
        <v>436</v>
      </c>
      <c r="L48" s="83" t="s">
        <v>607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1260</v>
      </c>
      <c r="W48" s="173" t="s">
        <v>1223</v>
      </c>
      <c r="X48" s="218" t="s">
        <v>956</v>
      </c>
      <c r="Y48" s="158" t="s">
        <v>959</v>
      </c>
      <c r="Z48" s="158" t="s">
        <v>957</v>
      </c>
      <c r="AA48" s="83" t="s">
        <v>607</v>
      </c>
      <c r="AB48" s="70" t="s">
        <v>607</v>
      </c>
      <c r="AC48" s="70" t="s">
        <v>607</v>
      </c>
      <c r="AD48" s="173" t="s">
        <v>607</v>
      </c>
      <c r="AE48" s="83" t="s">
        <v>607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1330</v>
      </c>
      <c r="BK48" s="16" t="s">
        <v>1331</v>
      </c>
      <c r="BL48" s="15"/>
      <c r="BM48" s="14" t="s">
        <v>981</v>
      </c>
      <c r="BN48" s="14" t="s">
        <v>981</v>
      </c>
      <c r="BO48" s="165" t="s">
        <v>981</v>
      </c>
      <c r="BP48" s="16" t="s">
        <v>607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825</v>
      </c>
      <c r="E49" s="314"/>
      <c r="F49" s="172" t="s">
        <v>697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1263</v>
      </c>
      <c r="W49" s="173" t="s">
        <v>1264</v>
      </c>
      <c r="X49" s="218" t="s">
        <v>951</v>
      </c>
      <c r="Y49" s="158" t="s">
        <v>959</v>
      </c>
      <c r="Z49" s="158" t="s">
        <v>952</v>
      </c>
      <c r="AA49" s="83">
        <v>1</v>
      </c>
      <c r="AB49" s="70" t="s">
        <v>947</v>
      </c>
      <c r="AC49" s="70" t="s">
        <v>607</v>
      </c>
      <c r="AD49" s="173">
        <v>0.29166666666666669</v>
      </c>
      <c r="AE49" s="83">
        <v>6202</v>
      </c>
      <c r="AF49" s="83">
        <v>6203</v>
      </c>
      <c r="AG49" s="83" t="s">
        <v>607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1332</v>
      </c>
      <c r="BK49" s="16" t="s">
        <v>1333</v>
      </c>
      <c r="BL49" s="15"/>
      <c r="BM49" s="14" t="s">
        <v>981</v>
      </c>
      <c r="BN49" s="14" t="s">
        <v>981</v>
      </c>
      <c r="BO49" s="165" t="s">
        <v>981</v>
      </c>
      <c r="BP49" s="16" t="s">
        <v>607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884</v>
      </c>
      <c r="E50" s="314">
        <v>396</v>
      </c>
      <c r="F50" s="172" t="s">
        <v>790</v>
      </c>
      <c r="G50" s="9" t="str">
        <f>IF(D50="","*",VLOOKUP(F50,BS_ATIVIDADE[#All],3,FALSE))</f>
        <v>SOLDA</v>
      </c>
      <c r="H50" s="173" t="s">
        <v>607</v>
      </c>
      <c r="I50" s="173" t="s">
        <v>607</v>
      </c>
      <c r="J50" s="217">
        <v>74</v>
      </c>
      <c r="K50" s="217">
        <v>399.8</v>
      </c>
      <c r="L50" s="83" t="s">
        <v>607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1222</v>
      </c>
      <c r="W50" s="173" t="s">
        <v>1334</v>
      </c>
      <c r="X50" s="218" t="s">
        <v>956</v>
      </c>
      <c r="Y50" s="158" t="s">
        <v>959</v>
      </c>
      <c r="Z50" s="158" t="s">
        <v>952</v>
      </c>
      <c r="AA50" s="83" t="s">
        <v>607</v>
      </c>
      <c r="AB50" s="70" t="s">
        <v>607</v>
      </c>
      <c r="AC50" s="70" t="s">
        <v>607</v>
      </c>
      <c r="AD50" s="173" t="s">
        <v>607</v>
      </c>
      <c r="AE50" s="83" t="s">
        <v>607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1335</v>
      </c>
      <c r="BK50" s="16" t="s">
        <v>1336</v>
      </c>
      <c r="BL50" s="15"/>
      <c r="BM50" s="14" t="s">
        <v>969</v>
      </c>
      <c r="BN50" s="14" t="s">
        <v>992</v>
      </c>
      <c r="BO50" s="165" t="s">
        <v>1078</v>
      </c>
      <c r="BP50" s="16" t="s">
        <v>1336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826</v>
      </c>
      <c r="E51" s="318">
        <v>274</v>
      </c>
      <c r="F51" s="172" t="s">
        <v>700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1313</v>
      </c>
      <c r="W51" s="173" t="s">
        <v>1314</v>
      </c>
      <c r="X51" s="218" t="s">
        <v>956</v>
      </c>
      <c r="Y51" s="158" t="s">
        <v>959</v>
      </c>
      <c r="Z51" s="158" t="s">
        <v>957</v>
      </c>
      <c r="AA51" s="83" t="s">
        <v>1315</v>
      </c>
      <c r="AB51" s="70" t="s">
        <v>947</v>
      </c>
      <c r="AC51" s="70" t="s">
        <v>607</v>
      </c>
      <c r="AD51" s="173">
        <v>0.29166666666666669</v>
      </c>
      <c r="AE51" s="83">
        <v>7671</v>
      </c>
      <c r="AF51" s="83">
        <v>9322</v>
      </c>
      <c r="AG51" s="83" t="s">
        <v>607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1337</v>
      </c>
      <c r="BK51" s="16" t="s">
        <v>1338</v>
      </c>
      <c r="BL51" s="15"/>
      <c r="BM51" s="14" t="s">
        <v>987</v>
      </c>
      <c r="BN51" s="14" t="s">
        <v>987</v>
      </c>
      <c r="BO51" s="165" t="s">
        <v>987</v>
      </c>
      <c r="BP51" s="16" t="s">
        <v>1338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809</v>
      </c>
      <c r="E52" s="318">
        <v>324</v>
      </c>
      <c r="F52" s="172" t="s">
        <v>713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1231</v>
      </c>
      <c r="W52" s="173" t="s">
        <v>1232</v>
      </c>
      <c r="X52" s="218" t="s">
        <v>956</v>
      </c>
      <c r="Y52" s="158" t="s">
        <v>959</v>
      </c>
      <c r="Z52" s="158" t="s">
        <v>952</v>
      </c>
      <c r="AA52" s="83">
        <v>1</v>
      </c>
      <c r="AB52" s="70" t="s">
        <v>947</v>
      </c>
      <c r="AC52" s="70" t="s">
        <v>942</v>
      </c>
      <c r="AD52" s="173">
        <v>0.29166666666666669</v>
      </c>
      <c r="AE52" s="83">
        <v>6236</v>
      </c>
      <c r="AF52" s="83">
        <v>6636</v>
      </c>
      <c r="AG52" s="83" t="s">
        <v>607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1339</v>
      </c>
      <c r="BK52" s="16" t="s">
        <v>1340</v>
      </c>
      <c r="BL52" s="15"/>
      <c r="BM52" s="14" t="s">
        <v>973</v>
      </c>
      <c r="BN52" s="14" t="s">
        <v>994</v>
      </c>
      <c r="BO52" s="165" t="s">
        <v>1102</v>
      </c>
      <c r="BP52" s="16" t="s">
        <v>1340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887</v>
      </c>
      <c r="E53" s="314">
        <v>326</v>
      </c>
      <c r="F53" s="172" t="s">
        <v>790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607</v>
      </c>
      <c r="J53" s="217">
        <v>74</v>
      </c>
      <c r="K53" s="217">
        <v>11.7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1313</v>
      </c>
      <c r="W53" s="173" t="s">
        <v>1341</v>
      </c>
      <c r="X53" s="218" t="s">
        <v>956</v>
      </c>
      <c r="Y53" s="158" t="s">
        <v>959</v>
      </c>
      <c r="Z53" s="158" t="s">
        <v>961</v>
      </c>
      <c r="AA53" s="83">
        <v>1</v>
      </c>
      <c r="AB53" s="70" t="s">
        <v>947</v>
      </c>
      <c r="AC53" s="70" t="s">
        <v>942</v>
      </c>
      <c r="AD53" s="173">
        <v>0.29166666666666669</v>
      </c>
      <c r="AE53" s="83">
        <v>6236</v>
      </c>
      <c r="AF53" s="83">
        <v>6636</v>
      </c>
      <c r="AG53" s="83" t="s">
        <v>607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1342</v>
      </c>
      <c r="BK53" s="16" t="s">
        <v>1343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776</v>
      </c>
      <c r="E54" s="318">
        <v>313</v>
      </c>
      <c r="F54" s="172" t="s">
        <v>739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1344</v>
      </c>
      <c r="W54" s="173" t="s">
        <v>1232</v>
      </c>
      <c r="X54" s="218" t="s">
        <v>956</v>
      </c>
      <c r="Y54" s="158"/>
      <c r="Z54" s="158" t="s">
        <v>952</v>
      </c>
      <c r="AA54" s="83">
        <v>1</v>
      </c>
      <c r="AB54" s="70" t="s">
        <v>947</v>
      </c>
      <c r="AC54" s="70" t="s">
        <v>942</v>
      </c>
      <c r="AD54" s="173">
        <v>0.29166666666666669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1345</v>
      </c>
      <c r="BK54" s="16" t="s">
        <v>1346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748</v>
      </c>
      <c r="E55" s="318">
        <v>313</v>
      </c>
      <c r="F55" s="172" t="s">
        <v>609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1279</v>
      </c>
      <c r="N55" s="217" t="s">
        <v>1280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1271</v>
      </c>
      <c r="W55" s="173" t="s">
        <v>1223</v>
      </c>
      <c r="X55" s="218" t="s">
        <v>956</v>
      </c>
      <c r="Y55" s="158" t="s">
        <v>959</v>
      </c>
      <c r="Z55" s="158" t="s">
        <v>952</v>
      </c>
      <c r="AA55" s="83" t="s">
        <v>607</v>
      </c>
      <c r="AB55" s="70" t="s">
        <v>607</v>
      </c>
      <c r="AC55" s="70" t="s">
        <v>607</v>
      </c>
      <c r="AD55" s="17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1347</v>
      </c>
      <c r="BK55" s="16" t="s">
        <v>1348</v>
      </c>
      <c r="BL55" s="15"/>
      <c r="BM55" s="14" t="s">
        <v>973</v>
      </c>
      <c r="BN55" s="14" t="s">
        <v>994</v>
      </c>
      <c r="BO55" s="165" t="s">
        <v>1113</v>
      </c>
      <c r="BP55" s="16" t="s">
        <v>1349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1350</v>
      </c>
      <c r="E56" s="314">
        <v>67</v>
      </c>
      <c r="F56" s="172" t="s">
        <v>621</v>
      </c>
      <c r="G56" s="9" t="str">
        <f>IF(D56="","*",VLOOKUP(F56,BS_ATIVIDADE[#All],3,FALSE))</f>
        <v>OUTROS</v>
      </c>
      <c r="H56" s="173" t="s">
        <v>518</v>
      </c>
      <c r="I56" s="173" t="s">
        <v>1351</v>
      </c>
      <c r="J56" s="217">
        <v>78</v>
      </c>
      <c r="K56" s="217">
        <v>336</v>
      </c>
      <c r="L56" s="83" t="s">
        <v>607</v>
      </c>
      <c r="M56" s="217" t="s">
        <v>1352</v>
      </c>
      <c r="N56" s="217" t="s">
        <v>1353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1354</v>
      </c>
      <c r="W56" s="321" t="s">
        <v>1355</v>
      </c>
      <c r="X56" s="218" t="s">
        <v>956</v>
      </c>
      <c r="Y56" s="158" t="s">
        <v>959</v>
      </c>
      <c r="Z56" s="158" t="s">
        <v>957</v>
      </c>
      <c r="AA56" s="83" t="s">
        <v>607</v>
      </c>
      <c r="AB56" s="70" t="s">
        <v>947</v>
      </c>
      <c r="AC56" s="70" t="s">
        <v>942</v>
      </c>
      <c r="AD56" s="173">
        <v>0.58333333333333337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1356</v>
      </c>
      <c r="BK56" s="16" t="s">
        <v>1357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835</v>
      </c>
      <c r="E59" s="314">
        <v>54</v>
      </c>
      <c r="F59" s="172" t="s">
        <v>781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1250</v>
      </c>
      <c r="W59" s="173" t="s">
        <v>1358</v>
      </c>
      <c r="X59" s="218" t="s">
        <v>956</v>
      </c>
      <c r="Y59" s="158" t="s">
        <v>959</v>
      </c>
      <c r="Z59" s="158" t="s">
        <v>952</v>
      </c>
      <c r="AA59" s="83" t="s">
        <v>1359</v>
      </c>
      <c r="AB59" s="70" t="s">
        <v>947</v>
      </c>
      <c r="AC59" s="70" t="s">
        <v>942</v>
      </c>
      <c r="AD59" s="173">
        <v>0.35416666666666669</v>
      </c>
      <c r="AE59" s="83">
        <v>9214</v>
      </c>
      <c r="AF59" s="83">
        <v>7632</v>
      </c>
      <c r="AG59" s="83" t="s">
        <v>607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1360</v>
      </c>
      <c r="BK59" s="16" t="s">
        <v>1360</v>
      </c>
      <c r="BL59" s="15"/>
      <c r="BM59" s="14" t="s">
        <v>981</v>
      </c>
      <c r="BN59" s="14" t="s">
        <v>981</v>
      </c>
      <c r="BO59" s="165" t="s">
        <v>981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878</v>
      </c>
      <c r="E60" s="314">
        <v>55</v>
      </c>
      <c r="F60" s="172" t="s">
        <v>797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607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1361</v>
      </c>
      <c r="W60" s="173" t="s">
        <v>1362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1363</v>
      </c>
      <c r="BK60" s="16" t="s">
        <v>1363</v>
      </c>
      <c r="BL60" s="15"/>
      <c r="BM60" s="14" t="s">
        <v>981</v>
      </c>
      <c r="BN60" s="14" t="s">
        <v>981</v>
      </c>
      <c r="BO60" s="165" t="s">
        <v>981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862</v>
      </c>
      <c r="E61" s="314">
        <v>56</v>
      </c>
      <c r="F61" s="172" t="s">
        <v>790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607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1219</v>
      </c>
      <c r="W61" s="173" t="s">
        <v>1364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1365</v>
      </c>
      <c r="BK61" s="16" t="s">
        <v>1365</v>
      </c>
      <c r="BL61" s="15"/>
      <c r="BM61" s="14" t="s">
        <v>983</v>
      </c>
      <c r="BN61" s="14" t="s">
        <v>1008</v>
      </c>
      <c r="BO61" s="165" t="s">
        <v>1008</v>
      </c>
      <c r="BP61" s="16" t="s">
        <v>1365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884</v>
      </c>
      <c r="E62" s="314">
        <v>396</v>
      </c>
      <c r="F62" s="172" t="s">
        <v>790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607</v>
      </c>
      <c r="J62" s="217">
        <v>74</v>
      </c>
      <c r="K62" s="217">
        <v>406.1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1234</v>
      </c>
      <c r="W62" s="173" t="s">
        <v>1364</v>
      </c>
      <c r="X62" s="218" t="s">
        <v>956</v>
      </c>
      <c r="Y62" s="158" t="s">
        <v>959</v>
      </c>
      <c r="Z62" s="158" t="s">
        <v>961</v>
      </c>
      <c r="AA62" s="83" t="s">
        <v>607</v>
      </c>
      <c r="AB62" s="70" t="s">
        <v>607</v>
      </c>
      <c r="AC62" s="70" t="s">
        <v>607</v>
      </c>
      <c r="AD62" s="173" t="s">
        <v>607</v>
      </c>
      <c r="AE62" s="83" t="s">
        <v>607</v>
      </c>
      <c r="AF62" s="83" t="s">
        <v>607</v>
      </c>
      <c r="AG62" s="83" t="s">
        <v>607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1366</v>
      </c>
      <c r="BK62" s="16" t="s">
        <v>1366</v>
      </c>
      <c r="BL62" s="15"/>
      <c r="BM62" s="14" t="s">
        <v>981</v>
      </c>
      <c r="BN62" s="14" t="s">
        <v>981</v>
      </c>
      <c r="BO62" s="165" t="s">
        <v>981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825</v>
      </c>
      <c r="E63" s="314">
        <v>396</v>
      </c>
      <c r="F63" s="172" t="s">
        <v>697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1367</v>
      </c>
      <c r="W63" s="173" t="s">
        <v>1368</v>
      </c>
      <c r="X63" s="218" t="s">
        <v>951</v>
      </c>
      <c r="Y63" s="158" t="s">
        <v>950</v>
      </c>
      <c r="Z63" s="158" t="s">
        <v>952</v>
      </c>
      <c r="AA63" s="83">
        <v>1</v>
      </c>
      <c r="AB63" s="70" t="s">
        <v>947</v>
      </c>
      <c r="AC63" s="70" t="s">
        <v>942</v>
      </c>
      <c r="AD63" s="173">
        <v>0.3125</v>
      </c>
      <c r="AE63" s="83">
        <v>6202</v>
      </c>
      <c r="AF63" s="83">
        <v>6203</v>
      </c>
      <c r="AG63" s="83" t="s">
        <v>607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1369</v>
      </c>
      <c r="BK63" s="16" t="s">
        <v>1370</v>
      </c>
      <c r="BL63" s="15"/>
      <c r="BM63" s="14" t="s">
        <v>976</v>
      </c>
      <c r="BN63" s="14" t="s">
        <v>997</v>
      </c>
      <c r="BO63" s="165" t="s">
        <v>1108</v>
      </c>
      <c r="BP63" s="16" t="s">
        <v>1370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853</v>
      </c>
      <c r="E64" s="314">
        <v>59</v>
      </c>
      <c r="F64" s="172" t="s">
        <v>760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607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1371</v>
      </c>
      <c r="W64" s="173" t="s">
        <v>1372</v>
      </c>
      <c r="X64" s="218" t="s">
        <v>956</v>
      </c>
      <c r="Y64" s="158" t="s">
        <v>959</v>
      </c>
      <c r="Z64" s="158" t="s">
        <v>963</v>
      </c>
      <c r="AA64" s="83" t="s">
        <v>607</v>
      </c>
      <c r="AB64" s="70" t="s">
        <v>607</v>
      </c>
      <c r="AC64" s="70" t="s">
        <v>607</v>
      </c>
      <c r="AD64" s="173" t="s">
        <v>607</v>
      </c>
      <c r="AE64" s="83" t="s">
        <v>607</v>
      </c>
      <c r="AF64" s="83" t="s">
        <v>607</v>
      </c>
      <c r="AG64" s="83" t="s">
        <v>607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1373</v>
      </c>
      <c r="BK64" s="16" t="s">
        <v>1373</v>
      </c>
      <c r="BL64" s="15"/>
      <c r="BM64" s="14" t="s">
        <v>981</v>
      </c>
      <c r="BN64" s="14" t="s">
        <v>981</v>
      </c>
      <c r="BO64" s="165" t="s">
        <v>981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826</v>
      </c>
      <c r="E65" s="318">
        <v>274</v>
      </c>
      <c r="F65" s="172" t="s">
        <v>700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1313</v>
      </c>
      <c r="W65" s="173" t="s">
        <v>1314</v>
      </c>
      <c r="X65" s="218" t="s">
        <v>951</v>
      </c>
      <c r="Y65" s="158" t="s">
        <v>950</v>
      </c>
      <c r="Z65" s="158" t="s">
        <v>952</v>
      </c>
      <c r="AA65" s="83" t="s">
        <v>1315</v>
      </c>
      <c r="AB65" s="70" t="s">
        <v>947</v>
      </c>
      <c r="AC65" s="70" t="s">
        <v>942</v>
      </c>
      <c r="AD65" s="173">
        <v>0.29166666666666669</v>
      </c>
      <c r="AE65" s="83">
        <v>7671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1374</v>
      </c>
      <c r="BK65" s="16" t="s">
        <v>1374</v>
      </c>
      <c r="BL65" s="15"/>
      <c r="BM65" s="14" t="s">
        <v>981</v>
      </c>
      <c r="BN65" s="14" t="s">
        <v>981</v>
      </c>
      <c r="BO65" s="165" t="s">
        <v>981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809</v>
      </c>
      <c r="E66" s="314">
        <v>61</v>
      </c>
      <c r="F66" s="172" t="s">
        <v>713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1231</v>
      </c>
      <c r="W66" s="173" t="s">
        <v>1375</v>
      </c>
      <c r="X66" s="218" t="s">
        <v>962</v>
      </c>
      <c r="Y66" s="158" t="s">
        <v>959</v>
      </c>
      <c r="Z66" s="158" t="s">
        <v>957</v>
      </c>
      <c r="AA66" s="83">
        <v>1</v>
      </c>
      <c r="AB66" s="70" t="s">
        <v>947</v>
      </c>
      <c r="AC66" s="70" t="s">
        <v>942</v>
      </c>
      <c r="AD66" s="173">
        <v>0.39583333333333331</v>
      </c>
      <c r="AE66" s="83">
        <v>6236</v>
      </c>
      <c r="AF66" s="83">
        <v>6636</v>
      </c>
      <c r="AG66" s="83" t="s">
        <v>607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1376</v>
      </c>
      <c r="BK66" s="16" t="s">
        <v>1376</v>
      </c>
      <c r="BL66" s="15"/>
      <c r="BM66" s="14" t="s">
        <v>973</v>
      </c>
      <c r="BN66" s="14" t="s">
        <v>1004</v>
      </c>
      <c r="BO66" s="165" t="s">
        <v>1062</v>
      </c>
      <c r="BP66" s="16" t="s">
        <v>1376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887</v>
      </c>
      <c r="E67" s="314">
        <v>62</v>
      </c>
      <c r="F67" s="172" t="s">
        <v>790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607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1377</v>
      </c>
      <c r="W67" s="173" t="s">
        <v>1364</v>
      </c>
      <c r="X67" s="218" t="s">
        <v>956</v>
      </c>
      <c r="Y67" s="158" t="s">
        <v>959</v>
      </c>
      <c r="Z67" s="158" t="s">
        <v>961</v>
      </c>
      <c r="AA67" s="83" t="s">
        <v>607</v>
      </c>
      <c r="AB67" s="70" t="s">
        <v>607</v>
      </c>
      <c r="AC67" s="70" t="s">
        <v>607</v>
      </c>
      <c r="AD67" s="173" t="s">
        <v>607</v>
      </c>
      <c r="AE67" s="83" t="s">
        <v>607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1378</v>
      </c>
      <c r="BK67" s="16" t="s">
        <v>1379</v>
      </c>
      <c r="BL67" s="15"/>
      <c r="BM67" s="14" t="s">
        <v>981</v>
      </c>
      <c r="BN67" s="14" t="s">
        <v>981</v>
      </c>
      <c r="BO67" s="165" t="s">
        <v>981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858</v>
      </c>
      <c r="E68" s="314">
        <v>63</v>
      </c>
      <c r="F68" s="172" t="s">
        <v>797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607</v>
      </c>
      <c r="J68" s="217">
        <v>74</v>
      </c>
      <c r="K68" s="217">
        <v>11.7</v>
      </c>
      <c r="L68" s="217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1313</v>
      </c>
      <c r="W68" s="173" t="s">
        <v>1380</v>
      </c>
      <c r="X68" s="218" t="s">
        <v>956</v>
      </c>
      <c r="Y68" s="158" t="s">
        <v>959</v>
      </c>
      <c r="Z68" s="158" t="s">
        <v>963</v>
      </c>
      <c r="AA68" s="83" t="s">
        <v>607</v>
      </c>
      <c r="AB68" s="70" t="s">
        <v>607</v>
      </c>
      <c r="AC68" s="70" t="s">
        <v>607</v>
      </c>
      <c r="AD68" s="173" t="s">
        <v>607</v>
      </c>
      <c r="AE68" s="83" t="s">
        <v>607</v>
      </c>
      <c r="AF68" s="83" t="s">
        <v>607</v>
      </c>
      <c r="AG68" s="83" t="s">
        <v>607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1381</v>
      </c>
      <c r="BK68" s="16" t="s">
        <v>1381</v>
      </c>
      <c r="BL68" s="15"/>
      <c r="BM68" s="14" t="s">
        <v>981</v>
      </c>
      <c r="BN68" s="14" t="s">
        <v>981</v>
      </c>
      <c r="BO68" s="165" t="s">
        <v>981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748</v>
      </c>
      <c r="E69" s="318">
        <v>313</v>
      </c>
      <c r="F69" s="172" t="s">
        <v>609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1279</v>
      </c>
      <c r="N69" s="217" t="s">
        <v>1280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1271</v>
      </c>
      <c r="W69" s="173" t="s">
        <v>1382</v>
      </c>
      <c r="X69" s="218" t="s">
        <v>956</v>
      </c>
      <c r="Y69" s="158" t="s">
        <v>959</v>
      </c>
      <c r="Z69" s="158" t="s">
        <v>952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1383</v>
      </c>
      <c r="BK69" s="16" t="s">
        <v>1383</v>
      </c>
      <c r="BL69" s="15"/>
      <c r="BM69" s="14" t="s">
        <v>977</v>
      </c>
      <c r="BN69" s="14" t="s">
        <v>998</v>
      </c>
      <c r="BO69" s="165" t="s">
        <v>1069</v>
      </c>
      <c r="BP69" s="16" t="s">
        <v>1383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776</v>
      </c>
      <c r="E70" s="315">
        <v>65</v>
      </c>
      <c r="F70" s="172" t="s">
        <v>739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1344</v>
      </c>
      <c r="W70" s="173" t="s">
        <v>1375</v>
      </c>
      <c r="X70" s="218" t="s">
        <v>956</v>
      </c>
      <c r="Y70" s="158" t="s">
        <v>959</v>
      </c>
      <c r="Z70" s="158" t="s">
        <v>952</v>
      </c>
      <c r="AA70" s="83">
        <v>1</v>
      </c>
      <c r="AB70" s="70" t="s">
        <v>947</v>
      </c>
      <c r="AC70" s="70" t="s">
        <v>942</v>
      </c>
      <c r="AD70" s="173">
        <v>0.3125</v>
      </c>
      <c r="AE70" s="83">
        <v>6242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1384</v>
      </c>
      <c r="BK70" s="16" t="s">
        <v>1384</v>
      </c>
      <c r="BL70" s="15"/>
      <c r="BM70" s="14" t="s">
        <v>981</v>
      </c>
      <c r="BN70" s="14" t="s">
        <v>981</v>
      </c>
      <c r="BO70" s="165" t="s">
        <v>981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>
      <c r="A71" s="50" t="str">
        <f t="shared" ref="A71:A101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715</v>
      </c>
      <c r="E71" s="314">
        <v>66</v>
      </c>
      <c r="F71" s="172" t="s">
        <v>797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1385</v>
      </c>
      <c r="W71" s="173" t="s">
        <v>1362</v>
      </c>
      <c r="X71" s="218" t="s">
        <v>956</v>
      </c>
      <c r="Y71" s="158" t="s">
        <v>959</v>
      </c>
      <c r="Z71" s="158" t="s">
        <v>957</v>
      </c>
      <c r="AA71" s="83">
        <v>1</v>
      </c>
      <c r="AB71" s="70" t="s">
        <v>947</v>
      </c>
      <c r="AC71" s="70" t="s">
        <v>942</v>
      </c>
      <c r="AD71" s="173">
        <v>0.3125</v>
      </c>
      <c r="AE71" s="83" t="s">
        <v>607</v>
      </c>
      <c r="AF71" s="83" t="s">
        <v>607</v>
      </c>
      <c r="AG71" s="83" t="s">
        <v>607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1386</v>
      </c>
      <c r="BK71" s="16" t="s">
        <v>1386</v>
      </c>
      <c r="BL71" s="15"/>
      <c r="BM71" s="14" t="s">
        <v>981</v>
      </c>
      <c r="BN71" s="14" t="s">
        <v>981</v>
      </c>
      <c r="BO71" s="165" t="s">
        <v>981</v>
      </c>
      <c r="BP71" s="16"/>
      <c r="BQ71" s="12" t="str">
        <f t="shared" ref="BQ71:BQ101" si="7">IF(AND(BR71&lt;1,BS71&lt;1),"Produção e Intervalo",IF(BR71&lt;1,"Intervalo",IF(BS71&lt;1,"Produção","Aderente")))</f>
        <v>Aderente</v>
      </c>
      <c r="BR71" s="18">
        <f t="shared" ref="BR71:BR101" si="8">IF(OR(B71="",F71=""),"*",AY71/P71)</f>
        <v>0.99999999999999978</v>
      </c>
      <c r="BS71" s="18">
        <f t="shared" ref="BS71:BS101" si="9">IF(OR(B71="",F71=""),"*",BA71/Q71)</f>
        <v>1</v>
      </c>
      <c r="BT71" s="225" t="str">
        <f t="shared" ref="BT71:BT101" si="10">IF(BN71="","",SUBSTITUTE(BM71," ","")&amp;SUBSTITUTE(BN71," ",""))</f>
        <v>OKOK</v>
      </c>
    </row>
    <row r="72" spans="1:72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674</v>
      </c>
      <c r="E72" s="314">
        <v>66</v>
      </c>
      <c r="F72" s="172" t="s">
        <v>790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607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1385</v>
      </c>
      <c r="W72" s="173" t="s">
        <v>1364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942</v>
      </c>
      <c r="AD72" s="173">
        <v>0.3125</v>
      </c>
      <c r="AE72" s="83" t="s">
        <v>607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1387</v>
      </c>
      <c r="BK72" s="16" t="s">
        <v>1387</v>
      </c>
      <c r="BL72" s="15"/>
      <c r="BM72" s="14" t="s">
        <v>981</v>
      </c>
      <c r="BN72" s="14" t="s">
        <v>981</v>
      </c>
      <c r="BO72" s="165" t="s">
        <v>981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940</v>
      </c>
      <c r="E73" s="314">
        <v>68</v>
      </c>
      <c r="F73" s="172" t="s">
        <v>797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607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1385</v>
      </c>
      <c r="W73" s="173" t="s">
        <v>1362</v>
      </c>
      <c r="X73" s="218" t="s">
        <v>956</v>
      </c>
      <c r="Y73" s="158" t="s">
        <v>959</v>
      </c>
      <c r="Z73" s="158" t="s">
        <v>961</v>
      </c>
      <c r="AA73" s="83" t="s">
        <v>607</v>
      </c>
      <c r="AB73" s="70" t="s">
        <v>607</v>
      </c>
      <c r="AC73" s="70" t="s">
        <v>607</v>
      </c>
      <c r="AD73" s="173" t="s">
        <v>607</v>
      </c>
      <c r="AE73" s="83" t="s">
        <v>607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1388</v>
      </c>
      <c r="BK73" s="16" t="s">
        <v>1388</v>
      </c>
      <c r="BL73" s="15"/>
      <c r="BM73" s="14" t="s">
        <v>981</v>
      </c>
      <c r="BN73" s="14" t="s">
        <v>981</v>
      </c>
      <c r="BO73" s="165" t="s">
        <v>981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688</v>
      </c>
      <c r="E74" s="314">
        <v>69</v>
      </c>
      <c r="F74" s="172" t="s">
        <v>681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1389</v>
      </c>
      <c r="W74" s="173" t="s">
        <v>1390</v>
      </c>
      <c r="X74" s="218" t="s">
        <v>956</v>
      </c>
      <c r="Y74" s="158" t="s">
        <v>959</v>
      </c>
      <c r="Z74" s="158" t="s">
        <v>952</v>
      </c>
      <c r="AA74" s="83">
        <v>1</v>
      </c>
      <c r="AB74" s="70" t="s">
        <v>947</v>
      </c>
      <c r="AC74" s="70" t="s">
        <v>942</v>
      </c>
      <c r="AD74" s="173">
        <v>0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1391</v>
      </c>
      <c r="BK74" s="16" t="s">
        <v>1391</v>
      </c>
      <c r="BL74" s="15"/>
      <c r="BM74" s="14" t="s">
        <v>981</v>
      </c>
      <c r="BN74" s="14" t="s">
        <v>981</v>
      </c>
      <c r="BO74" s="165" t="s">
        <v>981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1268</v>
      </c>
      <c r="E75" s="314">
        <v>70</v>
      </c>
      <c r="F75" s="172" t="s">
        <v>596</v>
      </c>
      <c r="G75" s="9" t="str">
        <f>IF(D75="","*",VLOOKUP(F75,BS_ATIVIDADE[#All],3,FALSE))</f>
        <v>OUTROS</v>
      </c>
      <c r="H75" s="173" t="s">
        <v>607</v>
      </c>
      <c r="I75" s="173" t="s">
        <v>607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1392</v>
      </c>
      <c r="W75" s="173" t="s">
        <v>1393</v>
      </c>
      <c r="X75" s="218" t="s">
        <v>951</v>
      </c>
      <c r="Y75" s="158"/>
      <c r="Z75" s="158" t="s">
        <v>952</v>
      </c>
      <c r="AA75" s="83" t="s">
        <v>607</v>
      </c>
      <c r="AB75" s="70" t="s">
        <v>607</v>
      </c>
      <c r="AC75" s="70" t="s">
        <v>607</v>
      </c>
      <c r="AD75" s="173" t="s">
        <v>607</v>
      </c>
      <c r="AE75" s="83" t="s">
        <v>607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835</v>
      </c>
      <c r="E77" s="314">
        <v>54</v>
      </c>
      <c r="F77" s="172" t="s">
        <v>783</v>
      </c>
      <c r="G77" s="9" t="str">
        <f>IF(D77="","*",VLOOKUP(F77,BS_ATIVIDADE[#All],3,FALSE))</f>
        <v>PEDRA</v>
      </c>
      <c r="H77" s="173" t="s">
        <v>1323</v>
      </c>
      <c r="I77" s="173" t="s">
        <v>1256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1260</v>
      </c>
      <c r="W77" s="173" t="s">
        <v>1216</v>
      </c>
      <c r="X77" s="218" t="s">
        <v>956</v>
      </c>
      <c r="Y77" s="158" t="s">
        <v>959</v>
      </c>
      <c r="Z77" s="158" t="s">
        <v>952</v>
      </c>
      <c r="AA77" s="83" t="s">
        <v>1302</v>
      </c>
      <c r="AB77" s="70" t="s">
        <v>947</v>
      </c>
      <c r="AC77" s="70" t="s">
        <v>942</v>
      </c>
      <c r="AD77" s="173">
        <v>0.39583333333333331</v>
      </c>
      <c r="AE77" s="83">
        <v>9414</v>
      </c>
      <c r="AF77" s="83" t="s">
        <v>607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>
        <v>0.53333333333333333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1394</v>
      </c>
      <c r="BK77" s="16" t="s">
        <v>1394</v>
      </c>
      <c r="BL77" s="15"/>
      <c r="BM77" s="14" t="s">
        <v>981</v>
      </c>
      <c r="BN77" s="14" t="s">
        <v>981</v>
      </c>
      <c r="BO77" s="165" t="s">
        <v>981</v>
      </c>
      <c r="BP77" s="16"/>
      <c r="BQ77" s="12" t="str">
        <f t="shared" si="7"/>
        <v>Aderente</v>
      </c>
      <c r="BR77" s="18">
        <f t="shared" si="8"/>
        <v>1.0000000000000004</v>
      </c>
      <c r="BS77" s="18">
        <f t="shared" si="9"/>
        <v>1</v>
      </c>
      <c r="BT77" s="225" t="str">
        <f t="shared" si="10"/>
        <v>OKOK</v>
      </c>
    </row>
    <row r="78" spans="1:72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862</v>
      </c>
      <c r="E78" s="314">
        <v>56</v>
      </c>
      <c r="F78" s="172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607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1219</v>
      </c>
      <c r="W78" s="173" t="s">
        <v>1364</v>
      </c>
      <c r="X78" s="218" t="s">
        <v>956</v>
      </c>
      <c r="Y78" s="158" t="s">
        <v>959</v>
      </c>
      <c r="Z78" s="158" t="s">
        <v>957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1395</v>
      </c>
      <c r="BK78" s="16" t="s">
        <v>1395</v>
      </c>
      <c r="BL78" s="15"/>
      <c r="BM78" s="14" t="s">
        <v>981</v>
      </c>
      <c r="BN78" s="14" t="s">
        <v>981</v>
      </c>
      <c r="BO78" s="165" t="s">
        <v>981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825</v>
      </c>
      <c r="E79" s="314">
        <v>396</v>
      </c>
      <c r="F79" s="172" t="s">
        <v>697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1231</v>
      </c>
      <c r="W79" s="173" t="s">
        <v>1375</v>
      </c>
      <c r="X79" s="218" t="s">
        <v>956</v>
      </c>
      <c r="Y79" s="158" t="s">
        <v>959</v>
      </c>
      <c r="Z79" s="158" t="s">
        <v>957</v>
      </c>
      <c r="AA79" s="83">
        <v>1</v>
      </c>
      <c r="AB79" s="70" t="s">
        <v>947</v>
      </c>
      <c r="AC79" s="70" t="s">
        <v>942</v>
      </c>
      <c r="AD79" s="173">
        <v>0.39583333333333331</v>
      </c>
      <c r="AE79" s="83">
        <v>6236</v>
      </c>
      <c r="AF79" s="83">
        <v>6636</v>
      </c>
      <c r="AG79" s="83" t="s">
        <v>607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1396</v>
      </c>
      <c r="BK79" s="16" t="s">
        <v>1396</v>
      </c>
      <c r="BL79" s="15"/>
      <c r="BM79" s="14" t="s">
        <v>973</v>
      </c>
      <c r="BN79" s="14" t="s">
        <v>1004</v>
      </c>
      <c r="BO79" s="165" t="s">
        <v>1062</v>
      </c>
      <c r="BP79" s="16" t="s">
        <v>1396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884</v>
      </c>
      <c r="E80" s="314">
        <v>396</v>
      </c>
      <c r="F80" s="172" t="s">
        <v>790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607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1234</v>
      </c>
      <c r="W80" s="173" t="s">
        <v>1364</v>
      </c>
      <c r="X80" s="218" t="s">
        <v>956</v>
      </c>
      <c r="Y80" s="158" t="s">
        <v>959</v>
      </c>
      <c r="Z80" s="158" t="s">
        <v>961</v>
      </c>
      <c r="AA80" s="83" t="s">
        <v>607</v>
      </c>
      <c r="AB80" s="70" t="s">
        <v>607</v>
      </c>
      <c r="AC80" s="70" t="s">
        <v>607</v>
      </c>
      <c r="AD80" s="173" t="s">
        <v>607</v>
      </c>
      <c r="AE80" s="83" t="s">
        <v>607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1397</v>
      </c>
      <c r="BK80" s="16" t="s">
        <v>1397</v>
      </c>
      <c r="BL80" s="15"/>
      <c r="BM80" s="14" t="s">
        <v>981</v>
      </c>
      <c r="BN80" s="14" t="s">
        <v>981</v>
      </c>
      <c r="BO80" s="165" t="s">
        <v>981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853</v>
      </c>
      <c r="E81" s="314">
        <v>59</v>
      </c>
      <c r="F81" s="172" t="s">
        <v>760</v>
      </c>
      <c r="G81" s="9" t="str">
        <f>IF(D81="","*",VLOOKUP(F81,BS_ATIVIDADE[#All],3,FALSE))</f>
        <v>ALÍVIO</v>
      </c>
      <c r="H81" s="173" t="s">
        <v>607</v>
      </c>
      <c r="I81" s="173" t="s">
        <v>607</v>
      </c>
      <c r="J81" s="217">
        <v>74</v>
      </c>
      <c r="K81" s="217">
        <v>293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1371</v>
      </c>
      <c r="W81" s="173" t="s">
        <v>1398</v>
      </c>
      <c r="X81" s="218" t="s">
        <v>956</v>
      </c>
      <c r="Y81" s="158" t="s">
        <v>959</v>
      </c>
      <c r="Z81" s="158" t="s">
        <v>963</v>
      </c>
      <c r="AA81" s="83" t="s">
        <v>607</v>
      </c>
      <c r="AB81" s="70" t="s">
        <v>607</v>
      </c>
      <c r="AC81" s="70" t="s">
        <v>607</v>
      </c>
      <c r="AD81" s="173" t="s">
        <v>607</v>
      </c>
      <c r="AE81" s="83" t="s">
        <v>607</v>
      </c>
      <c r="AF81" s="83" t="s">
        <v>607</v>
      </c>
      <c r="AG81" s="83" t="s">
        <v>607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1399</v>
      </c>
      <c r="BK81" s="16" t="s">
        <v>1399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809</v>
      </c>
      <c r="E82" s="314">
        <v>61</v>
      </c>
      <c r="F82" s="172" t="s">
        <v>713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1231</v>
      </c>
      <c r="W82" s="173" t="s">
        <v>1375</v>
      </c>
      <c r="X82" s="218" t="s">
        <v>956</v>
      </c>
      <c r="Y82" s="158" t="s">
        <v>959</v>
      </c>
      <c r="Z82" s="158" t="s">
        <v>957</v>
      </c>
      <c r="AA82" s="83">
        <v>1</v>
      </c>
      <c r="AB82" s="70" t="s">
        <v>947</v>
      </c>
      <c r="AC82" s="70" t="s">
        <v>942</v>
      </c>
      <c r="AD82" s="173">
        <v>0.39583333333333331</v>
      </c>
      <c r="AE82" s="83">
        <v>6236</v>
      </c>
      <c r="AF82" s="83">
        <v>6636</v>
      </c>
      <c r="AG82" s="83" t="s">
        <v>607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>
        <v>0.42777777777777776</v>
      </c>
      <c r="AT82" s="242">
        <v>0.53055555555555556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1400</v>
      </c>
      <c r="BK82" s="16" t="s">
        <v>1400</v>
      </c>
      <c r="BL82" s="15"/>
      <c r="BM82" s="14" t="s">
        <v>973</v>
      </c>
      <c r="BN82" s="14" t="s">
        <v>1004</v>
      </c>
      <c r="BO82" s="165" t="s">
        <v>1062</v>
      </c>
      <c r="BP82" s="16" t="s">
        <v>1400</v>
      </c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5" t="str">
        <f t="shared" si="10"/>
        <v>MecanizaçãoAtivos</v>
      </c>
    </row>
    <row r="83" spans="1:72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887</v>
      </c>
      <c r="E83" s="314">
        <v>62</v>
      </c>
      <c r="F83" s="172" t="s">
        <v>790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607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1377</v>
      </c>
      <c r="W83" s="173" t="s">
        <v>1364</v>
      </c>
      <c r="X83" s="218" t="s">
        <v>956</v>
      </c>
      <c r="Y83" s="158" t="s">
        <v>959</v>
      </c>
      <c r="Z83" s="158" t="s">
        <v>961</v>
      </c>
      <c r="AA83" s="83" t="s">
        <v>607</v>
      </c>
      <c r="AB83" s="70" t="s">
        <v>607</v>
      </c>
      <c r="AC83" s="70" t="s">
        <v>607</v>
      </c>
      <c r="AD83" s="173" t="s">
        <v>607</v>
      </c>
      <c r="AE83" s="83" t="s">
        <v>607</v>
      </c>
      <c r="AF83" s="83" t="s">
        <v>607</v>
      </c>
      <c r="AG83" s="83" t="s">
        <v>607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1401</v>
      </c>
      <c r="BK83" s="16" t="s">
        <v>1401</v>
      </c>
      <c r="BL83" s="15"/>
      <c r="BM83" s="14" t="s">
        <v>981</v>
      </c>
      <c r="BN83" s="14" t="s">
        <v>981</v>
      </c>
      <c r="BO83" s="165" t="s">
        <v>981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748</v>
      </c>
      <c r="E84" s="318">
        <v>313</v>
      </c>
      <c r="F84" s="172" t="s">
        <v>609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1279</v>
      </c>
      <c r="N84" s="217" t="s">
        <v>1280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1271</v>
      </c>
      <c r="W84" s="173" t="s">
        <v>1382</v>
      </c>
      <c r="X84" s="218" t="s">
        <v>956</v>
      </c>
      <c r="Y84" s="158" t="s">
        <v>959</v>
      </c>
      <c r="Z84" s="158" t="s">
        <v>952</v>
      </c>
      <c r="AA84" s="83" t="s">
        <v>607</v>
      </c>
      <c r="AB84" s="70" t="s">
        <v>607</v>
      </c>
      <c r="AC84" s="70" t="s">
        <v>607</v>
      </c>
      <c r="AD84" s="173" t="s">
        <v>607</v>
      </c>
      <c r="AE84" s="83" t="s">
        <v>607</v>
      </c>
      <c r="AF84" s="83" t="s">
        <v>607</v>
      </c>
      <c r="AG84" s="83" t="s">
        <v>607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1402</v>
      </c>
      <c r="BK84" s="16" t="s">
        <v>1402</v>
      </c>
      <c r="BL84" s="15"/>
      <c r="BM84" s="14" t="s">
        <v>981</v>
      </c>
      <c r="BN84" s="14" t="s">
        <v>981</v>
      </c>
      <c r="BO84" s="165" t="s">
        <v>981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5" t="str">
        <f t="shared" si="10"/>
        <v>OKOK</v>
      </c>
    </row>
    <row r="85" spans="1:72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776</v>
      </c>
      <c r="E85" s="315">
        <v>65</v>
      </c>
      <c r="F85" s="172" t="s">
        <v>739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1344</v>
      </c>
      <c r="W85" s="173" t="s">
        <v>1375</v>
      </c>
      <c r="X85" s="218" t="s">
        <v>956</v>
      </c>
      <c r="Y85" s="158" t="s">
        <v>959</v>
      </c>
      <c r="Z85" s="158" t="s">
        <v>952</v>
      </c>
      <c r="AA85" s="83">
        <v>1</v>
      </c>
      <c r="AB85" s="70" t="s">
        <v>947</v>
      </c>
      <c r="AC85" s="70" t="s">
        <v>942</v>
      </c>
      <c r="AD85" s="173">
        <v>0.3125</v>
      </c>
      <c r="AE85" s="83">
        <v>6242</v>
      </c>
      <c r="AF85" s="83" t="s">
        <v>607</v>
      </c>
      <c r="AG85" s="83" t="s">
        <v>607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1403</v>
      </c>
      <c r="BK85" s="16" t="s">
        <v>1403</v>
      </c>
      <c r="BL85" s="15"/>
      <c r="BM85" s="14" t="s">
        <v>983</v>
      </c>
      <c r="BN85" s="14" t="s">
        <v>1000</v>
      </c>
      <c r="BO85" s="165" t="s">
        <v>1074</v>
      </c>
      <c r="BP85" s="16" t="s">
        <v>1403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CondiçõesClimáticaTemperatura</v>
      </c>
    </row>
    <row r="86" spans="1:72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809</v>
      </c>
      <c r="E87" s="314">
        <v>61</v>
      </c>
      <c r="F87" s="172" t="s">
        <v>713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1231</v>
      </c>
      <c r="W87" s="173" t="s">
        <v>1375</v>
      </c>
      <c r="X87" s="218" t="s">
        <v>956</v>
      </c>
      <c r="Y87" s="158"/>
      <c r="Z87" s="158" t="s">
        <v>957</v>
      </c>
      <c r="AA87" s="83">
        <v>1</v>
      </c>
      <c r="AB87" s="70" t="s">
        <v>947</v>
      </c>
      <c r="AC87" s="70" t="s">
        <v>942</v>
      </c>
      <c r="AD87" s="173">
        <v>0.39583333333333331</v>
      </c>
      <c r="AE87" s="83">
        <v>6236</v>
      </c>
      <c r="AF87" s="83">
        <v>6636</v>
      </c>
      <c r="AG87" s="83" t="s">
        <v>607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>
        <v>0.39166666666666666</v>
      </c>
      <c r="AS87" s="242">
        <v>0</v>
      </c>
      <c r="AT87" s="242">
        <v>0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1404</v>
      </c>
      <c r="BK87" s="16" t="s">
        <v>1404</v>
      </c>
      <c r="BL87" s="15"/>
      <c r="BM87" s="14" t="s">
        <v>987</v>
      </c>
      <c r="BN87" s="14" t="s">
        <v>987</v>
      </c>
      <c r="BO87" s="165" t="s">
        <v>987</v>
      </c>
      <c r="BP87" s="16" t="s">
        <v>1404</v>
      </c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>SemOportunidadeSemOportunidade</v>
      </c>
    </row>
    <row r="88" spans="1:72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776</v>
      </c>
      <c r="E88" s="315">
        <v>65</v>
      </c>
      <c r="F88" s="172" t="s">
        <v>739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1344</v>
      </c>
      <c r="W88" s="173" t="s">
        <v>1375</v>
      </c>
      <c r="X88" s="218" t="s">
        <v>956</v>
      </c>
      <c r="Y88" s="158"/>
      <c r="Z88" s="158" t="s">
        <v>952</v>
      </c>
      <c r="AA88" s="83">
        <v>1</v>
      </c>
      <c r="AB88" s="70" t="s">
        <v>947</v>
      </c>
      <c r="AC88" s="70" t="s">
        <v>942</v>
      </c>
      <c r="AD88" s="173">
        <v>0.3125</v>
      </c>
      <c r="AE88" s="83">
        <v>6242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>
        <v>0.24722222222222223</v>
      </c>
      <c r="AS88" s="242">
        <v>0.30625000000000002</v>
      </c>
      <c r="AT88" s="242">
        <v>0.58333333333333337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1405</v>
      </c>
      <c r="BK88" s="16" t="s">
        <v>1406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7"/>
        <v>Aderente</v>
      </c>
      <c r="BR88" s="18">
        <f t="shared" si="8"/>
        <v>1.6625000000000001</v>
      </c>
      <c r="BS88" s="18">
        <f t="shared" si="9"/>
        <v>2.2000000000000002</v>
      </c>
      <c r="BT88" s="225" t="str">
        <f t="shared" si="10"/>
        <v>OKOK</v>
      </c>
    </row>
    <row r="89" spans="1:72">
      <c r="A89" s="50" t="str">
        <f t="shared" si="6"/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825</v>
      </c>
      <c r="E89" s="314">
        <v>396</v>
      </c>
      <c r="F89" s="172" t="s">
        <v>697</v>
      </c>
      <c r="G89" s="9" t="str">
        <f>IF(D89="","*",VLOOKUP(F89,BS_ATIVIDADE[#All],3,FALSE))</f>
        <v>MECANIZAÇÃO - DOL</v>
      </c>
      <c r="H89" s="204" t="s">
        <v>570</v>
      </c>
      <c r="I89" s="204" t="s">
        <v>570</v>
      </c>
      <c r="J89" s="217">
        <v>74</v>
      </c>
      <c r="K89" s="217">
        <v>412</v>
      </c>
      <c r="L89" s="83" t="s">
        <v>607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8" t="s">
        <v>1231</v>
      </c>
      <c r="W89" s="173" t="s">
        <v>1375</v>
      </c>
      <c r="X89" s="218" t="s">
        <v>956</v>
      </c>
      <c r="Y89" s="158"/>
      <c r="Z89" s="158" t="s">
        <v>957</v>
      </c>
      <c r="AA89" s="83">
        <v>1</v>
      </c>
      <c r="AB89" s="70" t="s">
        <v>947</v>
      </c>
      <c r="AC89" s="70" t="s">
        <v>942</v>
      </c>
      <c r="AD89" s="173">
        <v>0.39583333333333331</v>
      </c>
      <c r="AE89" s="83">
        <v>6236</v>
      </c>
      <c r="AF89" s="83">
        <v>6636</v>
      </c>
      <c r="AG89" s="83" t="s">
        <v>607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8" t="str">
        <f>IF(BS_CONTROLE[[#This Row],[Local - Partida]]=0, "-", BS_CONTROLE[[#This Row],[Local - Partida]])</f>
        <v>TOM2</v>
      </c>
      <c r="AL89" s="278" t="str">
        <f>IF(BS_CONTROLE[[#This Row],[Local - Encerramento]]=0, "-", BS_CONTROLE[[#This Row],[Local - Encerramento]])</f>
        <v>TOM2</v>
      </c>
      <c r="AM89" s="278" t="str">
        <f>IF(BS_CONTROLE[[#This Row],[Entre - Estações]]=0, "-", BS_CONTROLE[[#This Row],[Entre - Estações]])</f>
        <v>TOM-TPC</v>
      </c>
      <c r="AN89" s="278" t="str">
        <f>IF(BS_CONTROLE[[#This Row],[SB]]=0, "-", BS_CONTROLE[[#This Row],[SB]])</f>
        <v>TOM416</v>
      </c>
      <c r="AO89" s="279">
        <f>IF(BS_CONTROLE[[#This Row],[SUB]]=0, "-", BS_CONTROLE[[#This Row],[SUB]])</f>
        <v>74</v>
      </c>
      <c r="AP89" s="280">
        <f>IF(BS_CONTROLE[[#This Row],[KM - Inicio]]=0, "-", BS_CONTROLE[[#This Row],[KM - Inicio]])</f>
        <v>412</v>
      </c>
      <c r="AQ89" s="280" t="str">
        <f>IF(BS_CONTROLE[[#This Row],[KM - Fim]]=0, "-", BS_CONTROLE[[#This Row],[KM - Fim]])</f>
        <v>-</v>
      </c>
      <c r="AR89" s="242">
        <v>0.33888888888888891</v>
      </c>
      <c r="AS89" s="242">
        <v>0.38472222222222224</v>
      </c>
      <c r="AT89" s="242">
        <v>0.41666666666666669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81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1407</v>
      </c>
      <c r="BK89" s="16" t="s">
        <v>1407</v>
      </c>
      <c r="BL89" s="15"/>
      <c r="BM89" s="14" t="s">
        <v>973</v>
      </c>
      <c r="BN89" s="14" t="s">
        <v>994</v>
      </c>
      <c r="BO89" s="165" t="s">
        <v>1102</v>
      </c>
      <c r="BP89" s="16" t="s">
        <v>1407</v>
      </c>
      <c r="BQ89" s="12" t="str">
        <f t="shared" si="7"/>
        <v>Produção e Intervalo</v>
      </c>
      <c r="BR89" s="18">
        <f t="shared" si="8"/>
        <v>0.3833333333333333</v>
      </c>
      <c r="BS89" s="18">
        <f t="shared" si="9"/>
        <v>0.52500000000000002</v>
      </c>
      <c r="BT89" s="225" t="str">
        <f t="shared" si="10"/>
        <v>MecanizaçãoOperação</v>
      </c>
    </row>
    <row r="90" spans="1:72">
      <c r="A90" s="167" t="str">
        <f>D90&amp;B90</f>
        <v/>
      </c>
      <c r="B90" s="168"/>
      <c r="C90" s="8"/>
      <c r="D90" s="51"/>
      <c r="E90" s="314"/>
      <c r="F90" s="172"/>
      <c r="G90" s="9"/>
      <c r="H90" s="204"/>
      <c r="I90" s="204"/>
      <c r="J90" s="217"/>
      <c r="K90" s="217"/>
      <c r="L90" s="83"/>
      <c r="M90" s="204"/>
      <c r="N90" s="326"/>
      <c r="O90" s="173"/>
      <c r="P90" s="173"/>
      <c r="Q90" s="83"/>
      <c r="R90" s="10"/>
      <c r="S90" s="283"/>
      <c r="T90" s="283"/>
      <c r="U90" s="80"/>
      <c r="V90" s="294"/>
      <c r="W90" s="297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300"/>
      <c r="AL90" s="300"/>
      <c r="AM90" s="300"/>
      <c r="AN90" s="300"/>
      <c r="AO90" s="279"/>
      <c r="AP90" s="280"/>
      <c r="AQ90" s="280"/>
      <c r="AR90" s="242"/>
      <c r="AS90" s="242"/>
      <c r="AT90" s="242"/>
      <c r="AU90" s="242"/>
      <c r="AV90" s="242"/>
      <c r="AW90" s="242"/>
      <c r="AX90" s="38"/>
      <c r="AY90" s="313"/>
      <c r="AZ90" s="13"/>
      <c r="BA90" s="71"/>
      <c r="BB90" s="10"/>
      <c r="BC90" s="70"/>
      <c r="BD90" s="70"/>
      <c r="BE90" s="11"/>
      <c r="BF90" s="281"/>
      <c r="BG90" s="15"/>
      <c r="BH90" s="16"/>
      <c r="BI90" s="16"/>
      <c r="BJ90" s="304"/>
      <c r="BK90" s="16"/>
      <c r="BL90" s="15"/>
      <c r="BM90" s="14"/>
      <c r="BN90" s="14"/>
      <c r="BO90" s="165"/>
      <c r="BP90" s="16"/>
      <c r="BQ90" s="12"/>
      <c r="BR90" s="18"/>
      <c r="BS90" s="18"/>
      <c r="BT90" s="225"/>
    </row>
    <row r="91" spans="1:72">
      <c r="A91" s="50" t="str">
        <f t="shared" si="6"/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835</v>
      </c>
      <c r="E91" s="314">
        <v>54</v>
      </c>
      <c r="F91" s="172" t="s">
        <v>783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7">
        <v>98</v>
      </c>
      <c r="K91" s="217">
        <v>501.5</v>
      </c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8" t="s">
        <v>1250</v>
      </c>
      <c r="W91" s="173" t="s">
        <v>1408</v>
      </c>
      <c r="X91" s="218" t="s">
        <v>956</v>
      </c>
      <c r="Y91" s="158"/>
      <c r="Z91" s="158" t="s">
        <v>952</v>
      </c>
      <c r="AA91" s="83" t="s">
        <v>1359</v>
      </c>
      <c r="AB91" s="70" t="s">
        <v>947</v>
      </c>
      <c r="AC91" s="70" t="s">
        <v>942</v>
      </c>
      <c r="AD91" s="173">
        <v>0.35416666666666669</v>
      </c>
      <c r="AE91" s="83">
        <v>9214</v>
      </c>
      <c r="AF91" s="83">
        <v>7632</v>
      </c>
      <c r="AG91" s="83" t="s">
        <v>607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8" t="str">
        <f>IF(BS_CONTROLE[[#This Row],[Local - Partida]]=0, "-", BS_CONTROLE[[#This Row],[Local - Partida]])</f>
        <v>TGR2</v>
      </c>
      <c r="AL91" s="278" t="str">
        <f>IF(BS_CONTROLE[[#This Row],[Local - Encerramento]]=0, "-", BS_CONTROLE[[#This Row],[Local - Encerramento]])</f>
        <v>TGR2</v>
      </c>
      <c r="AM91" s="278" t="str">
        <f>IF(BS_CONTROLE[[#This Row],[Entre - Estações]]=0, "-", BS_CONTROLE[[#This Row],[Entre - Estações]])</f>
        <v>TGR-TBE</v>
      </c>
      <c r="AN91" s="278" t="str">
        <f>IF(BS_CONTROLE[[#This Row],[SB]]=0, "-", BS_CONTROLE[[#This Row],[SB]])</f>
        <v>TGR512</v>
      </c>
      <c r="AO91" s="279">
        <f>IF(BS_CONTROLE[[#This Row],[SUB]]=0, "-", BS_CONTROLE[[#This Row],[SUB]])</f>
        <v>98</v>
      </c>
      <c r="AP91" s="280">
        <f>IF(BS_CONTROLE[[#This Row],[KM - Inicio]]=0, "-", BS_CONTROLE[[#This Row],[KM - Inicio]])</f>
        <v>501.5</v>
      </c>
      <c r="AQ91" s="280" t="str">
        <f>IF(BS_CONTROLE[[#This Row],[KM - Fim]]=0, "-", BS_CONTROLE[[#This Row],[KM - Fim]])</f>
        <v>-</v>
      </c>
      <c r="AR91" s="242">
        <v>0</v>
      </c>
      <c r="AS91" s="242">
        <v>0</v>
      </c>
      <c r="AT91" s="242">
        <v>0</v>
      </c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81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1409</v>
      </c>
      <c r="BK91" s="16" t="s">
        <v>1409</v>
      </c>
      <c r="BL91" s="15"/>
      <c r="BM91" s="14" t="s">
        <v>977</v>
      </c>
      <c r="BN91" s="14" t="s">
        <v>1007</v>
      </c>
      <c r="BO91" s="165" t="s">
        <v>1059</v>
      </c>
      <c r="BP91" s="16" t="s">
        <v>1409</v>
      </c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>SuperExecução</v>
      </c>
    </row>
    <row r="92" spans="1:72">
      <c r="A92" s="50" t="str">
        <f t="shared" si="6"/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862</v>
      </c>
      <c r="E92" s="314">
        <v>56</v>
      </c>
      <c r="F92" s="172" t="s">
        <v>790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607</v>
      </c>
      <c r="J92" s="217">
        <v>74</v>
      </c>
      <c r="K92" s="217">
        <v>446</v>
      </c>
      <c r="L92" s="217">
        <v>445.7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1219</v>
      </c>
      <c r="W92" s="173" t="s">
        <v>1364</v>
      </c>
      <c r="X92" s="218" t="s">
        <v>956</v>
      </c>
      <c r="Y92" s="158"/>
      <c r="Z92" s="158" t="s">
        <v>957</v>
      </c>
      <c r="AA92" s="83" t="s">
        <v>607</v>
      </c>
      <c r="AB92" s="70" t="s">
        <v>607</v>
      </c>
      <c r="AC92" s="70" t="s">
        <v>607</v>
      </c>
      <c r="AD92" s="173" t="s">
        <v>607</v>
      </c>
      <c r="AE92" s="83" t="s">
        <v>607</v>
      </c>
      <c r="AF92" s="83" t="s">
        <v>607</v>
      </c>
      <c r="AG92" s="83" t="s">
        <v>607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440TVL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TPC-TVL</v>
      </c>
      <c r="AN92" s="278" t="str">
        <f>IF(BS_CONTROLE[[#This Row],[SB]]=0, "-", BS_CONTROLE[[#This Row],[SB]])</f>
        <v>440TVL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446</v>
      </c>
      <c r="AQ92" s="280">
        <f>IF(BS_CONTROLE[[#This Row],[KM - Fim]]=0, "-", BS_CONTROLE[[#This Row],[KM - Fim]])</f>
        <v>445.7</v>
      </c>
      <c r="AR92" s="242">
        <v>0.31527777777777777</v>
      </c>
      <c r="AS92" s="242">
        <v>0</v>
      </c>
      <c r="AT92" s="242">
        <v>0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1410</v>
      </c>
      <c r="BK92" s="16" t="s">
        <v>1410</v>
      </c>
      <c r="BL92" s="15"/>
      <c r="BM92" s="14" t="s">
        <v>983</v>
      </c>
      <c r="BN92" s="14" t="s">
        <v>1008</v>
      </c>
      <c r="BO92" s="165" t="s">
        <v>1008</v>
      </c>
      <c r="BP92" s="16" t="s">
        <v>1410</v>
      </c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>CondiçõesClimáticaChuva</v>
      </c>
    </row>
    <row r="93" spans="1:72">
      <c r="A93" s="50" t="str">
        <f t="shared" si="6"/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825</v>
      </c>
      <c r="E93" s="314">
        <v>396</v>
      </c>
      <c r="F93" s="172" t="s">
        <v>697</v>
      </c>
      <c r="G93" s="9" t="str">
        <f>IF(D93="","*",VLOOKUP(F93,BS_ATIVIDADE[#All],3,FALSE))</f>
        <v>MECANIZAÇÃO - DOL</v>
      </c>
      <c r="H93" s="204" t="s">
        <v>570</v>
      </c>
      <c r="I93" s="204" t="s">
        <v>570</v>
      </c>
      <c r="J93" s="217">
        <v>74</v>
      </c>
      <c r="K93" s="217">
        <v>412</v>
      </c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8" t="s">
        <v>1231</v>
      </c>
      <c r="W93" s="173" t="s">
        <v>1375</v>
      </c>
      <c r="X93" s="218" t="s">
        <v>956</v>
      </c>
      <c r="Y93" s="158"/>
      <c r="Z93" s="158" t="s">
        <v>957</v>
      </c>
      <c r="AA93" s="83">
        <v>1</v>
      </c>
      <c r="AB93" s="70" t="s">
        <v>947</v>
      </c>
      <c r="AC93" s="70" t="s">
        <v>942</v>
      </c>
      <c r="AD93" s="173">
        <v>0.39583333333333331</v>
      </c>
      <c r="AE93" s="83">
        <v>6236</v>
      </c>
      <c r="AF93" s="83">
        <v>6636</v>
      </c>
      <c r="AG93" s="83" t="s">
        <v>607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8" t="str">
        <f>IF(BS_CONTROLE[[#This Row],[Local - Partida]]=0, "-", BS_CONTROLE[[#This Row],[Local - Partida]])</f>
        <v>TOM2</v>
      </c>
      <c r="AL93" s="278" t="str">
        <f>IF(BS_CONTROLE[[#This Row],[Local - Encerramento]]=0, "-", BS_CONTROLE[[#This Row],[Local - Encerramento]])</f>
        <v>TOM2</v>
      </c>
      <c r="AM93" s="278" t="str">
        <f>IF(BS_CONTROLE[[#This Row],[Entre - Estações]]=0, "-", BS_CONTROLE[[#This Row],[Entre - Estações]])</f>
        <v>TOM-TPC</v>
      </c>
      <c r="AN93" s="278" t="str">
        <f>IF(BS_CONTROLE[[#This Row],[SB]]=0, "-", BS_CONTROLE[[#This Row],[SB]])</f>
        <v>TOM416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412</v>
      </c>
      <c r="AQ93" s="280" t="str">
        <f>IF(BS_CONTROLE[[#This Row],[KM - Fim]]=0, "-", BS_CONTROLE[[#This Row],[KM - Fim]])</f>
        <v>-</v>
      </c>
      <c r="AR93" s="242">
        <v>0.34027777777777779</v>
      </c>
      <c r="AS93" s="242">
        <v>0.43611111111111112</v>
      </c>
      <c r="AT93" s="242">
        <v>0.5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6.3888888888888884E-2</v>
      </c>
      <c r="AZ93" s="13"/>
      <c r="BA93" s="71">
        <v>0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Saulo</v>
      </c>
      <c r="BG93" s="15"/>
      <c r="BH93" s="16">
        <v>0</v>
      </c>
      <c r="BI93" s="16"/>
      <c r="BJ93" s="16" t="s">
        <v>1411</v>
      </c>
      <c r="BK93" s="16" t="s">
        <v>1411</v>
      </c>
      <c r="BL93" s="15"/>
      <c r="BM93" s="14" t="s">
        <v>983</v>
      </c>
      <c r="BN93" s="14" t="s">
        <v>1008</v>
      </c>
      <c r="BO93" s="165" t="s">
        <v>1008</v>
      </c>
      <c r="BP93" s="16" t="s">
        <v>1411</v>
      </c>
      <c r="BQ93" s="12" t="str">
        <f t="shared" si="7"/>
        <v>Produção e Intervalo</v>
      </c>
      <c r="BR93" s="18">
        <f t="shared" si="8"/>
        <v>0.76666666666666661</v>
      </c>
      <c r="BS93" s="18">
        <f t="shared" si="9"/>
        <v>0</v>
      </c>
      <c r="BT93" s="225" t="str">
        <f t="shared" si="10"/>
        <v>CondiçõesClimáticaChuva</v>
      </c>
    </row>
    <row r="94" spans="1:72">
      <c r="A94" s="50" t="str">
        <f t="shared" si="6"/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884</v>
      </c>
      <c r="E94" s="314">
        <v>396</v>
      </c>
      <c r="F94" s="172" t="s">
        <v>790</v>
      </c>
      <c r="G94" s="9" t="str">
        <f>IF(D94="","*",VLOOKUP(F94,BS_ATIVIDADE[#All],3,FALSE))</f>
        <v>SOLDA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607</v>
      </c>
      <c r="J94" s="217">
        <v>74</v>
      </c>
      <c r="K94" s="217">
        <v>321</v>
      </c>
      <c r="L94" s="83" t="s">
        <v>607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8" t="s">
        <v>1234</v>
      </c>
      <c r="W94" s="173" t="s">
        <v>1364</v>
      </c>
      <c r="X94" s="218" t="s">
        <v>956</v>
      </c>
      <c r="Y94" s="158"/>
      <c r="Z94" s="158" t="s">
        <v>961</v>
      </c>
      <c r="AA94" s="83" t="s">
        <v>607</v>
      </c>
      <c r="AB94" s="70" t="s">
        <v>607</v>
      </c>
      <c r="AC94" s="70" t="s">
        <v>607</v>
      </c>
      <c r="AD94" s="173" t="s">
        <v>607</v>
      </c>
      <c r="AE94" s="83" t="s">
        <v>607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8" t="str">
        <f>IF(BS_CONTROLE[[#This Row],[Local - Partida]]=0, "-", BS_CONTROLE[[#This Row],[Local - Partida]])</f>
        <v>TMR326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TMR-TLA</v>
      </c>
      <c r="AN94" s="278" t="str">
        <f>IF(BS_CONTROLE[[#This Row],[SB]]=0, "-", BS_CONTROLE[[#This Row],[SB]])</f>
        <v>TMR326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321</v>
      </c>
      <c r="AQ94" s="280" t="str">
        <f>IF(BS_CONTROLE[[#This Row],[KM - Fim]]=0, "-", BS_CONTROLE[[#This Row],[KM - Fim]])</f>
        <v>-</v>
      </c>
      <c r="AR94" s="242">
        <v>0.3611111111111111</v>
      </c>
      <c r="AS94" s="242">
        <v>0</v>
      </c>
      <c r="AT94" s="242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1412</v>
      </c>
      <c r="BK94" s="16" t="s">
        <v>1412</v>
      </c>
      <c r="BL94" s="15"/>
      <c r="BM94" s="14" t="s">
        <v>983</v>
      </c>
      <c r="BN94" s="14" t="s">
        <v>1008</v>
      </c>
      <c r="BO94" s="165" t="s">
        <v>1008</v>
      </c>
      <c r="BP94" s="16" t="s">
        <v>1412</v>
      </c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>CondiçõesClimáticaChuva</v>
      </c>
    </row>
    <row r="95" spans="1:72">
      <c r="A95" s="50" t="str">
        <f t="shared" si="6"/>
        <v>W50</v>
      </c>
      <c r="B95" s="171"/>
      <c r="C95" s="8" t="str">
        <f>IF(BS_CONTROLE[[#This Row],[DATA]]="","",WEEKNUM(BS_CONTROLE[[#This Row],[DATA]]))</f>
        <v/>
      </c>
      <c r="D95" s="51" t="s">
        <v>826</v>
      </c>
      <c r="E95" s="318">
        <v>274</v>
      </c>
      <c r="F95" s="172" t="s">
        <v>727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7">
        <v>74</v>
      </c>
      <c r="K95" s="217">
        <v>290</v>
      </c>
      <c r="L95" s="217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4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1392</v>
      </c>
      <c r="W95" s="173" t="s">
        <v>1413</v>
      </c>
      <c r="X95" s="218" t="s">
        <v>956</v>
      </c>
      <c r="Y95" s="158"/>
      <c r="Z95" s="158" t="s">
        <v>952</v>
      </c>
      <c r="AA95" s="83" t="s">
        <v>1315</v>
      </c>
      <c r="AB95" s="70" t="s">
        <v>947</v>
      </c>
      <c r="AC95" s="70" t="s">
        <v>942</v>
      </c>
      <c r="AD95" s="173">
        <v>0.29166666666666669</v>
      </c>
      <c r="AE95" s="83">
        <v>7671</v>
      </c>
      <c r="AF95" s="83">
        <v>9322</v>
      </c>
      <c r="AG95" s="83" t="s">
        <v>607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8" t="str">
        <f>IF(BS_CONTROLE[[#This Row],[Local - Partida]]=0, "-", BS_CONTROLE[[#This Row],[Local - Partida]])</f>
        <v>TCS</v>
      </c>
      <c r="AL95" s="278" t="str">
        <f>IF(BS_CONTROLE[[#This Row],[Local - Encerramento]]=0, "-", BS_CONTROLE[[#This Row],[Local - Encerramento]])</f>
        <v>TCS</v>
      </c>
      <c r="AM95" s="278" t="str">
        <f>IF(BS_CONTROLE[[#This Row],[Entre - Estações]]=0, "-", BS_CONTROLE[[#This Row],[Entre - Estações]])</f>
        <v>TCS</v>
      </c>
      <c r="AN95" s="278" t="str">
        <f>IF(BS_CONTROLE[[#This Row],[SB]]=0, "-", BS_CONTROLE[[#This Row],[SB]])</f>
        <v>TCS2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290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t="16.5" customHeight="1">
      <c r="A96" s="50" t="str">
        <f t="shared" si="6"/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809</v>
      </c>
      <c r="E96" s="314">
        <v>61</v>
      </c>
      <c r="F96" s="172" t="s">
        <v>713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7">
        <v>74</v>
      </c>
      <c r="K96" s="217">
        <v>200</v>
      </c>
      <c r="L96" s="217">
        <v>194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1231</v>
      </c>
      <c r="W96" s="173" t="s">
        <v>1375</v>
      </c>
      <c r="X96" s="218" t="s">
        <v>956</v>
      </c>
      <c r="Y96" s="158"/>
      <c r="Z96" s="158" t="s">
        <v>957</v>
      </c>
      <c r="AA96" s="83">
        <v>1</v>
      </c>
      <c r="AB96" s="70" t="s">
        <v>947</v>
      </c>
      <c r="AC96" s="70" t="s">
        <v>942</v>
      </c>
      <c r="AD96" s="173">
        <v>0.39583333333333331</v>
      </c>
      <c r="AE96" s="83">
        <v>6236</v>
      </c>
      <c r="AF96" s="83">
        <v>6636</v>
      </c>
      <c r="AG96" s="83" t="s">
        <v>607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8" t="str">
        <f>IF(BS_CONTROLE[[#This Row],[Local - Partida]]=0, "-", BS_CONTROLE[[#This Row],[Local - Partida]])</f>
        <v>TID2</v>
      </c>
      <c r="AL96" s="278" t="str">
        <f>IF(BS_CONTROLE[[#This Row],[Local - Encerramento]]=0, "-", BS_CONTROLE[[#This Row],[Local - Encerramento]])</f>
        <v>TID2</v>
      </c>
      <c r="AM96" s="278" t="str">
        <f>IF(BS_CONTROLE[[#This Row],[Entre - Estações]]=0, "-", BS_CONTROLE[[#This Row],[Entre - Estações]])</f>
        <v>TID-TVI</v>
      </c>
      <c r="AN96" s="278" t="str">
        <f>IF(BS_CONTROLE[[#This Row],[SB]]=0, "-", BS_CONTROLE[[#This Row],[SB]])</f>
        <v>TID201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200</v>
      </c>
      <c r="AQ96" s="280">
        <f>IF(BS_CONTROLE[[#This Row],[KM - Fim]]=0, "-", BS_CONTROLE[[#This Row],[KM - Fim]])</f>
        <v>194</v>
      </c>
      <c r="AR96" s="242">
        <v>0.38611111111111113</v>
      </c>
      <c r="AS96" s="242">
        <v>0</v>
      </c>
      <c r="AT96" s="242">
        <v>0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1414</v>
      </c>
      <c r="BK96" s="16" t="s">
        <v>1414</v>
      </c>
      <c r="BL96" s="15"/>
      <c r="BM96" s="14" t="s">
        <v>987</v>
      </c>
      <c r="BN96" s="14" t="s">
        <v>987</v>
      </c>
      <c r="BO96" s="165" t="s">
        <v>987</v>
      </c>
      <c r="BP96" s="16" t="s">
        <v>1414</v>
      </c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>SemOportunidadeSemOportunidade</v>
      </c>
    </row>
    <row r="97" spans="1:72">
      <c r="A97" s="50" t="str">
        <f t="shared" si="6"/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887</v>
      </c>
      <c r="E97" s="314">
        <v>62</v>
      </c>
      <c r="F97" s="172" t="s">
        <v>790</v>
      </c>
      <c r="G97" s="9" t="str">
        <f>IF(D97="","*",VLOOKUP(F97,BS_ATIVIDADE[#All],3,FALSE))</f>
        <v>SOLDA</v>
      </c>
      <c r="H97" s="204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607</v>
      </c>
      <c r="J97" s="217">
        <v>74</v>
      </c>
      <c r="K97" s="217">
        <v>109.1</v>
      </c>
      <c r="L97" s="217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8" t="s">
        <v>1377</v>
      </c>
      <c r="W97" s="173" t="s">
        <v>1364</v>
      </c>
      <c r="X97" s="218" t="s">
        <v>956</v>
      </c>
      <c r="Y97" s="158"/>
      <c r="Z97" s="158" t="s">
        <v>961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 t="str">
        <f>IF(BS_CONTROLE[[#This Row],[Local - Partida]]=0, "-", BS_CONTROLE[[#This Row],[Local - Partida]])</f>
        <v>TIN1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TIN</v>
      </c>
      <c r="AN97" s="278" t="str">
        <f>IF(BS_CONTROLE[[#This Row],[SB]]=0, "-", BS_CONTROLE[[#This Row],[SB]])</f>
        <v>TIN1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109.1</v>
      </c>
      <c r="AQ97" s="280" t="str">
        <f>IF(BS_CONTROLE[[#This Row],[KM - Fim]]=0, "-", BS_CONTROLE[[#This Row],[KM - Fim]])</f>
        <v>-</v>
      </c>
      <c r="AR97" s="242">
        <v>0.34722222222222221</v>
      </c>
      <c r="AS97" s="242">
        <v>0</v>
      </c>
      <c r="AT97" s="242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81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1415</v>
      </c>
      <c r="BK97" s="16" t="s">
        <v>1415</v>
      </c>
      <c r="BL97" s="15"/>
      <c r="BM97" s="14" t="s">
        <v>983</v>
      </c>
      <c r="BN97" s="14" t="s">
        <v>1008</v>
      </c>
      <c r="BO97" s="165" t="s">
        <v>1008</v>
      </c>
      <c r="BP97" s="16" t="s">
        <v>1415</v>
      </c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>CondiçõesClimáticaChuva</v>
      </c>
    </row>
    <row r="98" spans="1:72">
      <c r="A98" s="50" t="str">
        <f t="shared" si="6"/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858</v>
      </c>
      <c r="E98" s="314">
        <v>63</v>
      </c>
      <c r="F98" s="172" t="s">
        <v>797</v>
      </c>
      <c r="G98" s="9" t="str">
        <f>IF(D98="","*",VLOOKUP(F98,BS_ATIVIDADE[#All],3,FALSE))</f>
        <v>TRILHO - SUBSTITUIÇÂO</v>
      </c>
      <c r="H98" s="204" t="s">
        <v>206</v>
      </c>
      <c r="I98" s="173" t="s">
        <v>607</v>
      </c>
      <c r="J98" s="217">
        <v>74</v>
      </c>
      <c r="K98" s="217">
        <v>25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4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8" t="s">
        <v>1313</v>
      </c>
      <c r="W98" s="173" t="s">
        <v>1261</v>
      </c>
      <c r="X98" s="218" t="s">
        <v>956</v>
      </c>
      <c r="Y98" s="158"/>
      <c r="Z98" s="158" t="s">
        <v>963</v>
      </c>
      <c r="AA98" s="83" t="s">
        <v>607</v>
      </c>
      <c r="AB98" s="70" t="s">
        <v>607</v>
      </c>
      <c r="AC98" s="70" t="s">
        <v>607</v>
      </c>
      <c r="AD98" s="173" t="s">
        <v>607</v>
      </c>
      <c r="AE98" s="83" t="s">
        <v>607</v>
      </c>
      <c r="AF98" s="83" t="s">
        <v>607</v>
      </c>
      <c r="AG98" s="83" t="s">
        <v>607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8" t="str">
        <f>IF(BS_CONTROLE[[#This Row],[Local - Partida]]=0, "-", BS_CONTROLE[[#This Row],[Local - Partida]])</f>
        <v>TAP2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TAP</v>
      </c>
      <c r="AN98" s="278" t="str">
        <f>IF(BS_CONTROLE[[#This Row],[SB]]=0, "-", BS_CONTROLE[[#This Row],[SB]])</f>
        <v>TAP2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25</v>
      </c>
      <c r="AQ98" s="280" t="str">
        <f>IF(BS_CONTROLE[[#This Row],[KM - Fim]]=0, "-", BS_CONTROLE[[#This Row],[KM - Fim]])</f>
        <v>-</v>
      </c>
      <c r="AR98" s="242">
        <v>0.4513888888888889</v>
      </c>
      <c r="AS98" s="242">
        <v>0.45833333333333331</v>
      </c>
      <c r="AT98" s="242">
        <v>0.52083333333333337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81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1416</v>
      </c>
      <c r="BK98" s="16" t="s">
        <v>1416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7"/>
        <v>Aderente</v>
      </c>
      <c r="BR98" s="18">
        <f t="shared" si="8"/>
        <v>1.0000000000000009</v>
      </c>
      <c r="BS98" s="18">
        <f t="shared" si="9"/>
        <v>1</v>
      </c>
      <c r="BT98" s="225" t="str">
        <f t="shared" si="10"/>
        <v>OKOK</v>
      </c>
    </row>
    <row r="99" spans="1:72">
      <c r="A99" s="50" t="str">
        <f t="shared" si="6"/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703</v>
      </c>
      <c r="E99" s="314">
        <v>313</v>
      </c>
      <c r="F99" s="172" t="s">
        <v>629</v>
      </c>
      <c r="G99" s="9" t="str">
        <f>IF(D99="","*",VLOOKUP(F99,BS_ATIVIDADE[#All],3,FALSE))</f>
        <v>DETECÇÃO</v>
      </c>
      <c r="H99" s="173" t="s">
        <v>1417</v>
      </c>
      <c r="I99" s="173" t="s">
        <v>264</v>
      </c>
      <c r="J99" s="217">
        <v>74</v>
      </c>
      <c r="K99" s="217">
        <v>10</v>
      </c>
      <c r="L99" s="83" t="s">
        <v>607</v>
      </c>
      <c r="M99" s="204" t="s">
        <v>183</v>
      </c>
      <c r="N99" s="204" t="s">
        <v>1418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8" t="s">
        <v>1228</v>
      </c>
      <c r="W99" s="173" t="s">
        <v>1254</v>
      </c>
      <c r="X99" s="218" t="s">
        <v>951</v>
      </c>
      <c r="Y99" s="158"/>
      <c r="Z99" s="158" t="s">
        <v>952</v>
      </c>
      <c r="AA99" s="83">
        <v>1</v>
      </c>
      <c r="AB99" s="70" t="s">
        <v>947</v>
      </c>
      <c r="AC99" s="70" t="s">
        <v>942</v>
      </c>
      <c r="AD99" s="173">
        <v>0.29166666666666669</v>
      </c>
      <c r="AE99" s="83">
        <v>5487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8" t="str">
        <f>IF(BS_CONTROLE[[#This Row],[Local - Partida]]=0, "-", BS_CONTROLE[[#This Row],[Local - Partida]])</f>
        <v>TMI</v>
      </c>
      <c r="AL99" s="278" t="str">
        <f>IF(BS_CONTROLE[[#This Row],[Local - Encerramento]]=0, "-", BS_CONTROLE[[#This Row],[Local - Encerramento]])</f>
        <v>TCS2</v>
      </c>
      <c r="AM99" s="278" t="str">
        <f>IF(BS_CONTROLE[[#This Row],[Entre - Estações]]=0, "-", BS_CONTROLE[[#This Row],[Entre - Estações]])</f>
        <v>TMI-TCS</v>
      </c>
      <c r="AN99" s="278" t="str">
        <f>IF(BS_CONTROLE[[#This Row],[SB]]=0, "-", BS_CONTROLE[[#This Row],[SB]])</f>
        <v>TMITCS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10</v>
      </c>
      <c r="AQ99" s="280" t="str">
        <f>IF(BS_CONTROLE[[#This Row],[KM - Fim]]=0, "-", BS_CONTROLE[[#This Row],[KM - Fim]])</f>
        <v>-</v>
      </c>
      <c r="AR99" s="242">
        <v>0.41041666666666665</v>
      </c>
      <c r="AS99" s="242">
        <v>0.42152777777777778</v>
      </c>
      <c r="AT99" s="242">
        <v>0.46319444444444446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81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1419</v>
      </c>
      <c r="BK99" s="16" t="s">
        <v>1419</v>
      </c>
      <c r="BL99" s="15"/>
      <c r="BM99" s="14" t="s">
        <v>981</v>
      </c>
      <c r="BN99" s="14" t="s">
        <v>981</v>
      </c>
      <c r="BO99" s="165" t="s">
        <v>981</v>
      </c>
      <c r="BP99" s="16"/>
      <c r="BQ99" s="12" t="str">
        <f t="shared" si="7"/>
        <v>Aderente</v>
      </c>
      <c r="BR99" s="18">
        <f t="shared" si="8"/>
        <v>1.0000000000000004</v>
      </c>
      <c r="BS99" s="18">
        <f t="shared" si="9"/>
        <v>1</v>
      </c>
      <c r="BT99" s="225" t="str">
        <f t="shared" si="10"/>
        <v>OKOK</v>
      </c>
    </row>
    <row r="100" spans="1:72">
      <c r="A100" s="50" t="str">
        <f t="shared" si="6"/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748</v>
      </c>
      <c r="E100" s="318">
        <v>313</v>
      </c>
      <c r="F100" s="172" t="s">
        <v>609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7">
        <v>78</v>
      </c>
      <c r="K100" s="217">
        <v>251</v>
      </c>
      <c r="L100" s="83">
        <v>244</v>
      </c>
      <c r="M100" s="217" t="s">
        <v>1279</v>
      </c>
      <c r="N100" s="217" t="s">
        <v>1280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8" t="s">
        <v>1271</v>
      </c>
      <c r="W100" s="173" t="s">
        <v>1382</v>
      </c>
      <c r="X100" s="218" t="s">
        <v>956</v>
      </c>
      <c r="Y100" s="158"/>
      <c r="Z100" s="158" t="s">
        <v>952</v>
      </c>
      <c r="AA100" s="83" t="s">
        <v>607</v>
      </c>
      <c r="AB100" s="70" t="s">
        <v>607</v>
      </c>
      <c r="AC100" s="70" t="s">
        <v>607</v>
      </c>
      <c r="AD100" s="173" t="s">
        <v>607</v>
      </c>
      <c r="AE100" s="83" t="s">
        <v>607</v>
      </c>
      <c r="AF100" s="83" t="s">
        <v>607</v>
      </c>
      <c r="AG100" s="83" t="s">
        <v>607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8" t="str">
        <f>IF(BS_CONTROLE[[#This Row],[Local - Partida]]=0, "-", BS_CONTROLE[[#This Row],[Local - Partida]])</f>
        <v>ZDK1</v>
      </c>
      <c r="AL100" s="278" t="str">
        <f>IF(BS_CONTROLE[[#This Row],[Local - Encerramento]]=0, "-", BS_CONTROLE[[#This Row],[Local - Encerramento]])</f>
        <v>ZDK1</v>
      </c>
      <c r="AM100" s="278" t="str">
        <f>IF(BS_CONTROLE[[#This Row],[Entre - Estações]]=0, "-", BS_CONTROLE[[#This Row],[Entre - Estações]])</f>
        <v>ZDK-ZVT</v>
      </c>
      <c r="AN100" s="278" t="str">
        <f>IF(BS_CONTROLE[[#This Row],[SB]]=0, "-", BS_CONTROLE[[#This Row],[SB]])</f>
        <v>ZDK1/ZDKZVT</v>
      </c>
      <c r="AO100" s="279">
        <f>IF(BS_CONTROLE[[#This Row],[SUB]]=0, "-", BS_CONTROLE[[#This Row],[SUB]])</f>
        <v>78</v>
      </c>
      <c r="AP100" s="280">
        <f>IF(BS_CONTROLE[[#This Row],[KM - Inicio]]=0, "-", BS_CONTROLE[[#This Row],[KM - Inicio]])</f>
        <v>251</v>
      </c>
      <c r="AQ100" s="280">
        <f>IF(BS_CONTROLE[[#This Row],[KM - Fim]]=0, "-", BS_CONTROLE[[#This Row],[KM - Fim]])</f>
        <v>244</v>
      </c>
      <c r="AR100" s="242">
        <v>0.39652777777777776</v>
      </c>
      <c r="AS100" s="242"/>
      <c r="AT100" s="242"/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</v>
      </c>
      <c r="AZ100" s="13"/>
      <c r="BA100" s="71"/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81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1420</v>
      </c>
      <c r="BK100" s="16" t="s">
        <v>1420</v>
      </c>
      <c r="BL100" s="15"/>
      <c r="BM100" s="14"/>
      <c r="BN100" s="14"/>
      <c r="BO100" s="165"/>
      <c r="BP100" s="16"/>
      <c r="BQ100" s="12" t="str">
        <f t="shared" si="7"/>
        <v>Produção e Intervalo</v>
      </c>
      <c r="BR100" s="18">
        <f t="shared" si="8"/>
        <v>0</v>
      </c>
      <c r="BS100" s="18">
        <f t="shared" si="9"/>
        <v>0</v>
      </c>
      <c r="BT100" s="225" t="str">
        <f t="shared" si="10"/>
        <v/>
      </c>
    </row>
    <row r="101" spans="1:72">
      <c r="A101" s="50" t="str">
        <f t="shared" si="6"/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776</v>
      </c>
      <c r="E101" s="315">
        <v>65</v>
      </c>
      <c r="F101" s="172" t="s">
        <v>739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7">
        <v>72</v>
      </c>
      <c r="K101" s="217">
        <v>310</v>
      </c>
      <c r="L101" s="83">
        <v>311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8" t="s">
        <v>1344</v>
      </c>
      <c r="W101" s="173" t="s">
        <v>1375</v>
      </c>
      <c r="X101" s="218" t="s">
        <v>956</v>
      </c>
      <c r="Y101" s="158"/>
      <c r="Z101" s="158" t="s">
        <v>952</v>
      </c>
      <c r="AA101" s="83">
        <v>1</v>
      </c>
      <c r="AB101" s="70" t="s">
        <v>947</v>
      </c>
      <c r="AC101" s="70" t="s">
        <v>942</v>
      </c>
      <c r="AD101" s="173">
        <v>0.3125</v>
      </c>
      <c r="AE101" s="83">
        <v>6242</v>
      </c>
      <c r="AF101" s="83" t="s">
        <v>607</v>
      </c>
      <c r="AG101" s="83" t="s">
        <v>607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ZGT1</v>
      </c>
      <c r="AL101" s="278" t="str">
        <f>IF(BS_CONTROLE[[#This Row],[Local - Encerramento]]=0, "-", BS_CONTROLE[[#This Row],[Local - Encerramento]])</f>
        <v>ZGT1</v>
      </c>
      <c r="AM101" s="278" t="str">
        <f>IF(BS_CONTROLE[[#This Row],[Entre - Estações]]=0, "-", BS_CONTROLE[[#This Row],[Entre - Estações]])</f>
        <v>ZGT-ZXE</v>
      </c>
      <c r="AN101" s="278" t="str">
        <f>IF(BS_CONTROLE[[#This Row],[SB]]=0, "-", BS_CONTROLE[[#This Row],[SB]])</f>
        <v>ZGTZXE</v>
      </c>
      <c r="AO101" s="279">
        <f>IF(BS_CONTROLE[[#This Row],[SUB]]=0, "-", BS_CONTROLE[[#This Row],[SUB]])</f>
        <v>72</v>
      </c>
      <c r="AP101" s="280">
        <f>IF(BS_CONTROLE[[#This Row],[KM - Inicio]]=0, "-", BS_CONTROLE[[#This Row],[KM - Inicio]])</f>
        <v>310</v>
      </c>
      <c r="AQ101" s="280">
        <f>IF(BS_CONTROLE[[#This Row],[KM - Fim]]=0, "-", BS_CONTROLE[[#This Row],[KM - Fim]])</f>
        <v>311</v>
      </c>
      <c r="AR101" s="242">
        <v>0.25069444444444444</v>
      </c>
      <c r="AS101" s="242">
        <v>0.33055555555555555</v>
      </c>
      <c r="AT101" s="242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ERRO</v>
      </c>
      <c r="AZ101" s="13"/>
      <c r="BA101" s="71"/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81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1421</v>
      </c>
      <c r="BK101" s="16" t="s">
        <v>1421</v>
      </c>
      <c r="BL101" s="15"/>
      <c r="BM101" s="14"/>
      <c r="BN101" s="14"/>
      <c r="BO101" s="165"/>
      <c r="BP101" s="16"/>
      <c r="BQ101" s="12" t="e">
        <f t="shared" si="7"/>
        <v>#VALUE!</v>
      </c>
      <c r="BR101" s="18" t="e">
        <f t="shared" si="8"/>
        <v>#VALUE!</v>
      </c>
      <c r="BS101" s="18">
        <f t="shared" si="9"/>
        <v>0</v>
      </c>
      <c r="BT101" s="225" t="str">
        <f t="shared" si="10"/>
        <v/>
      </c>
    </row>
    <row r="102" spans="1:72">
      <c r="A102" s="50" t="str">
        <f t="shared" ref="A102:A164" si="11"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844</v>
      </c>
      <c r="E102" s="314">
        <v>359</v>
      </c>
      <c r="F102" s="172" t="s">
        <v>751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7">
        <v>103</v>
      </c>
      <c r="K102" s="217">
        <v>2109</v>
      </c>
      <c r="L102" s="83" t="s">
        <v>607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8" t="s">
        <v>1247</v>
      </c>
      <c r="W102" s="173" t="s">
        <v>1422</v>
      </c>
      <c r="X102" s="218" t="s">
        <v>956</v>
      </c>
      <c r="Y102" s="158"/>
      <c r="Z102" s="158" t="s">
        <v>952</v>
      </c>
      <c r="AA102" s="83">
        <v>1</v>
      </c>
      <c r="AB102" s="70" t="s">
        <v>947</v>
      </c>
      <c r="AC102" s="70" t="s">
        <v>607</v>
      </c>
      <c r="AD102" s="173">
        <v>0.29166666666666669</v>
      </c>
      <c r="AE102" s="83">
        <v>9406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8" t="str">
        <f>IF(BS_CONTROLE[[#This Row],[Local - Partida]]=0, "-", BS_CONTROLE[[#This Row],[Local - Partida]])</f>
        <v>PUD</v>
      </c>
      <c r="AL102" s="278" t="str">
        <f>IF(BS_CONTROLE[[#This Row],[Local - Encerramento]]=0, "-", BS_CONTROLE[[#This Row],[Local - Encerramento]])</f>
        <v>PIT</v>
      </c>
      <c r="AM102" s="278" t="str">
        <f>IF(BS_CONTROLE[[#This Row],[Entre - Estações]]=0, "-", BS_CONTROLE[[#This Row],[Entre - Estações]])</f>
        <v>PIT-K97</v>
      </c>
      <c r="AN102" s="278" t="str">
        <f>IF(BS_CONTROLE[[#This Row],[SB]]=0, "-", BS_CONTROLE[[#This Row],[SB]])</f>
        <v>PITK96</v>
      </c>
      <c r="AO102" s="279">
        <f>IF(BS_CONTROLE[[#This Row],[SUB]]=0, "-", BS_CONTROLE[[#This Row],[SUB]])</f>
        <v>103</v>
      </c>
      <c r="AP102" s="280">
        <f>IF(BS_CONTROLE[[#This Row],[KM - Inicio]]=0, "-", BS_CONTROLE[[#This Row],[KM - Inicio]])</f>
        <v>2109</v>
      </c>
      <c r="AQ102" s="280" t="str">
        <f>IF(BS_CONTROLE[[#This Row],[KM - Fim]]=0, "-", BS_CONTROLE[[#This Row],[KM - Fim]])</f>
        <v>-</v>
      </c>
      <c r="AR102" s="242">
        <v>0.36041666666666666</v>
      </c>
      <c r="AS102" s="242">
        <v>0.36666666666666664</v>
      </c>
      <c r="AT102" s="242">
        <v>0.40833333333333333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81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1423</v>
      </c>
      <c r="BK102" s="16" t="s">
        <v>1423</v>
      </c>
      <c r="BL102" s="15"/>
      <c r="BM102" s="14" t="s">
        <v>981</v>
      </c>
      <c r="BN102" s="14" t="s">
        <v>981</v>
      </c>
      <c r="BO102" s="165" t="s">
        <v>981</v>
      </c>
      <c r="BP102" s="16"/>
      <c r="BQ102" s="12" t="str">
        <f t="shared" ref="BQ102:BQ164" si="12">IF(AND(BR102&lt;1,BS102&lt;1),"Produção e Intervalo",IF(BR102&lt;1,"Intervalo",IF(BS102&lt;1,"Produção","Aderente")))</f>
        <v>Aderente</v>
      </c>
      <c r="BR102" s="18">
        <f t="shared" ref="BR102:BR164" si="13">IF(OR(B102="",F102=""),"*",AY102/P102)</f>
        <v>1.0000000000000004</v>
      </c>
      <c r="BS102" s="18">
        <f t="shared" ref="BS102:BS164" si="14">IF(OR(B102="",F102=""),"*",BA102/Q102)</f>
        <v>1</v>
      </c>
      <c r="BT102" s="225" t="str">
        <f t="shared" ref="BT70:BT134" si="15">IF(BN102="","",SUBSTITUTE(BM102," ","")&amp;SUBSTITUTE(BN102," ",""))</f>
        <v>OKOK</v>
      </c>
    </row>
    <row r="103" spans="1:72">
      <c r="A103" s="50" t="str">
        <f t="shared" si="11"/>
        <v/>
      </c>
      <c r="B103" s="171"/>
      <c r="C103" s="8" t="str">
        <f>IF(BS_CONTROLE[[#This Row],[DATA]]="","",WEEKNUM(BS_CONTROLE[[#This Row],[DATA]]))</f>
        <v/>
      </c>
      <c r="D103" s="51"/>
      <c r="E103" s="314">
        <v>97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607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>
      <c r="A104" s="50" t="str">
        <f t="shared" si="11"/>
        <v/>
      </c>
      <c r="B104" s="171"/>
      <c r="C104" s="8" t="str">
        <f>IF(BS_CONTROLE[[#This Row],[DATA]]="","",WEEKNUM(BS_CONTROLE[[#This Row],[DATA]]))</f>
        <v/>
      </c>
      <c r="D104" s="51"/>
      <c r="E104" s="314">
        <v>98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>
      <c r="A105" s="50" t="str">
        <f t="shared" si="11"/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835</v>
      </c>
      <c r="E105" s="314">
        <v>54</v>
      </c>
      <c r="F105" s="172" t="s">
        <v>781</v>
      </c>
      <c r="G105" s="9" t="str">
        <f>IF(D105="","*",VLOOKUP(F105,BS_ATIVIDADE[#All],3,FALSE))</f>
        <v>OUTROS</v>
      </c>
      <c r="H105" s="173" t="s">
        <v>595</v>
      </c>
      <c r="I105" s="173" t="s">
        <v>595</v>
      </c>
      <c r="J105" s="217">
        <v>98</v>
      </c>
      <c r="K105" s="217">
        <v>507</v>
      </c>
      <c r="L105" s="83">
        <v>506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8" t="s">
        <v>1250</v>
      </c>
      <c r="W105" s="173" t="s">
        <v>1424</v>
      </c>
      <c r="X105" s="218" t="s">
        <v>951</v>
      </c>
      <c r="Y105" s="158"/>
      <c r="Z105" s="158" t="s">
        <v>952</v>
      </c>
      <c r="AA105" s="83" t="s">
        <v>1359</v>
      </c>
      <c r="AB105" s="70" t="s">
        <v>947</v>
      </c>
      <c r="AC105" s="70" t="s">
        <v>942</v>
      </c>
      <c r="AD105" s="173">
        <v>0.35416666666666669</v>
      </c>
      <c r="AE105" s="83">
        <v>9214</v>
      </c>
      <c r="AF105" s="83">
        <v>7632</v>
      </c>
      <c r="AG105" s="83" t="s">
        <v>607</v>
      </c>
      <c r="AH105" s="48"/>
      <c r="AI105" s="142" t="str">
        <f>IF(BS_CONTROLE[[#This Row],[Atividade]]=0, "-", BS_CONTROLE[[#This Row],[Atividade]])</f>
        <v>PDM - PEDRA - CARGA</v>
      </c>
      <c r="AJ105" s="9" t="str">
        <f>IF(D105="","*",VLOOKUP(AI105,BS_ATIVIDADE[#Data],3,FALSE))</f>
        <v>OUTROS</v>
      </c>
      <c r="AK105" s="278" t="str">
        <f>IF(BS_CONTROLE[[#This Row],[Local - Partida]]=0, "-", BS_CONTROLE[[#This Row],[Local - Partida]])</f>
        <v>TGR2</v>
      </c>
      <c r="AL105" s="278" t="str">
        <f>IF(BS_CONTROLE[[#This Row],[Local - Encerramento]]=0, "-", BS_CONTROLE[[#This Row],[Local - Encerramento]])</f>
        <v>TGR2</v>
      </c>
      <c r="AM105" s="278" t="str">
        <f>IF(BS_CONTROLE[[#This Row],[Entre - Estações]]=0, "-", BS_CONTROLE[[#This Row],[Entre - Estações]])</f>
        <v>TGR-TBE</v>
      </c>
      <c r="AN105" s="278" t="str">
        <f>IF(BS_CONTROLE[[#This Row],[SB]]=0, "-", BS_CONTROLE[[#This Row],[SB]])</f>
        <v>TGR512</v>
      </c>
      <c r="AO105" s="279">
        <f>IF(BS_CONTROLE[[#This Row],[SUB]]=0, "-", BS_CONTROLE[[#This Row],[SUB]])</f>
        <v>98</v>
      </c>
      <c r="AP105" s="280">
        <f>IF(BS_CONTROLE[[#This Row],[KM - Inicio]]=0, "-", BS_CONTROLE[[#This Row],[KM - Inicio]])</f>
        <v>507</v>
      </c>
      <c r="AQ105" s="280">
        <f>IF(BS_CONTROLE[[#This Row],[KM - Fim]]=0, "-", BS_CONTROLE[[#This Row],[KM - Fim]])</f>
        <v>506</v>
      </c>
      <c r="AR105" s="242"/>
      <c r="AS105" s="242"/>
      <c r="AT105" s="242"/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</v>
      </c>
      <c r="AZ105" s="13"/>
      <c r="BA105" s="71"/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81" t="str">
        <f>IF(BS_CONTROLE[[#This Row],[Responsavel pelo boletim]]=0, "-", BS_CONTROLE[[#This Row],[Responsavel pelo boletim]])</f>
        <v xml:space="preserve">camila 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2"/>
        <v>Produção e Intervalo</v>
      </c>
      <c r="BR105" s="18">
        <f t="shared" si="13"/>
        <v>0</v>
      </c>
      <c r="BS105" s="18">
        <f t="shared" si="14"/>
        <v>0</v>
      </c>
      <c r="BT105" s="225" t="str">
        <f t="shared" si="15"/>
        <v/>
      </c>
    </row>
    <row r="106" spans="1:72">
      <c r="A106" s="50" t="str">
        <f t="shared" si="11"/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862</v>
      </c>
      <c r="E106" s="314">
        <v>56</v>
      </c>
      <c r="F106" s="172" t="s">
        <v>790</v>
      </c>
      <c r="G106" s="9" t="str">
        <f>IF(D106="","*",VLOOKUP(F106,BS_ATIVIDADE[#All],3,FALSE))</f>
        <v>SOLDA</v>
      </c>
      <c r="H106" s="204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607</v>
      </c>
      <c r="J106" s="217">
        <v>74</v>
      </c>
      <c r="K106" s="217">
        <v>446</v>
      </c>
      <c r="L106" s="217">
        <v>445.7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8" t="s">
        <v>1219</v>
      </c>
      <c r="W106" s="173" t="s">
        <v>1364</v>
      </c>
      <c r="X106" s="218" t="s">
        <v>956</v>
      </c>
      <c r="Y106" s="158"/>
      <c r="Z106" s="158" t="s">
        <v>957</v>
      </c>
      <c r="AA106" s="83" t="s">
        <v>607</v>
      </c>
      <c r="AB106" s="70" t="s">
        <v>607</v>
      </c>
      <c r="AC106" s="70" t="s">
        <v>607</v>
      </c>
      <c r="AD106" s="173" t="s">
        <v>607</v>
      </c>
      <c r="AE106" s="83" t="s">
        <v>607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8" t="str">
        <f>IF(BS_CONTROLE[[#This Row],[Local - Partida]]=0, "-", BS_CONTROLE[[#This Row],[Local - Partida]])</f>
        <v>440TVL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TPC-TVL</v>
      </c>
      <c r="AN106" s="278" t="str">
        <f>IF(BS_CONTROLE[[#This Row],[SB]]=0, "-", BS_CONTROLE[[#This Row],[SB]])</f>
        <v>440TVL</v>
      </c>
      <c r="AO106" s="279">
        <f>IF(BS_CONTROLE[[#This Row],[SUB]]=0, "-", BS_CONTROLE[[#This Row],[SUB]])</f>
        <v>74</v>
      </c>
      <c r="AP106" s="280">
        <f>IF(BS_CONTROLE[[#This Row],[KM - Inicio]]=0, "-", BS_CONTROLE[[#This Row],[KM - Inicio]])</f>
        <v>446</v>
      </c>
      <c r="AQ106" s="280">
        <f>IF(BS_CONTROLE[[#This Row],[KM - Fim]]=0, "-", BS_CONTROLE[[#This Row],[KM - Fim]])</f>
        <v>445.7</v>
      </c>
      <c r="AR106" s="242"/>
      <c r="AS106" s="242"/>
      <c r="AT106" s="242"/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/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81" t="str">
        <f>IF(BS_CONTROLE[[#This Row],[Responsavel pelo boletim]]=0, "-", BS_CONTROLE[[#This Row],[Responsavel pelo boletim]])</f>
        <v>Bruno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2"/>
        <v>Produção e Intervalo</v>
      </c>
      <c r="BR106" s="18">
        <f t="shared" si="13"/>
        <v>0</v>
      </c>
      <c r="BS106" s="18">
        <f t="shared" si="14"/>
        <v>0</v>
      </c>
      <c r="BT106" s="225" t="str">
        <f t="shared" si="15"/>
        <v/>
      </c>
    </row>
    <row r="107" spans="1:72">
      <c r="A107" s="50" t="str">
        <f t="shared" si="11"/>
        <v>ELSON (TF-526)46000</v>
      </c>
      <c r="B107" s="171">
        <v>46000</v>
      </c>
      <c r="C107" s="8">
        <f>IF(BS_CONTROLE[[#This Row],[DATA]]="","",WEEKNUM(BS_CONTROLE[[#This Row],[DATA]]))</f>
        <v>50</v>
      </c>
      <c r="D107" s="51" t="s">
        <v>884</v>
      </c>
      <c r="E107" s="314">
        <v>396</v>
      </c>
      <c r="F107" s="172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7" s="173" t="s">
        <v>607</v>
      </c>
      <c r="J107" s="217">
        <v>74</v>
      </c>
      <c r="K107" s="217">
        <v>321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7" s="173">
        <v>0.375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8" t="s">
        <v>1234</v>
      </c>
      <c r="W107" s="173" t="s">
        <v>1364</v>
      </c>
      <c r="X107" s="218" t="s">
        <v>956</v>
      </c>
      <c r="Y107" s="158"/>
      <c r="Z107" s="158" t="s">
        <v>961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TMR326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TMR-TLA</v>
      </c>
      <c r="AN107" s="278" t="str">
        <f>IF(BS_CONTROLE[[#This Row],[SB]]=0, "-", BS_CONTROLE[[#This Row],[SB]])</f>
        <v>TMR326</v>
      </c>
      <c r="AO107" s="279">
        <f>IF(BS_CONTROLE[[#This Row],[SUB]]=0, "-", BS_CONTROLE[[#This Row],[SUB]])</f>
        <v>74</v>
      </c>
      <c r="AP107" s="280">
        <f>IF(BS_CONTROLE[[#This Row],[KM - Inicio]]=0, "-", BS_CONTROLE[[#This Row],[KM - Inicio]])</f>
        <v>321</v>
      </c>
      <c r="AQ107" s="280" t="str">
        <f>IF(BS_CONTROLE[[#This Row],[KM - Fim]]=0, "-", BS_CONTROLE[[#This Row],[KM - Fim]])</f>
        <v>-</v>
      </c>
      <c r="AR107" s="242"/>
      <c r="AS107" s="242"/>
      <c r="AT107" s="242"/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/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81" t="str">
        <f>IF(BS_CONTROLE[[#This Row],[Responsavel pelo boletim]]=0, "-", BS_CONTROLE[[#This Row],[Responsavel pelo boletim]])</f>
        <v>Elson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2"/>
        <v>Produção e Intervalo</v>
      </c>
      <c r="BR107" s="18">
        <f t="shared" si="13"/>
        <v>0</v>
      </c>
      <c r="BS107" s="18">
        <f t="shared" si="14"/>
        <v>0</v>
      </c>
      <c r="BT107" s="225" t="str">
        <f t="shared" si="15"/>
        <v/>
      </c>
    </row>
    <row r="108" spans="1:72">
      <c r="A108" s="50" t="str">
        <f t="shared" si="11"/>
        <v>W5046000</v>
      </c>
      <c r="B108" s="171">
        <v>46000</v>
      </c>
      <c r="C108" s="8">
        <f>IF(BS_CONTROLE[[#This Row],[DATA]]="","",WEEKNUM(BS_CONTROLE[[#This Row],[DATA]]))</f>
        <v>50</v>
      </c>
      <c r="D108" s="51" t="s">
        <v>826</v>
      </c>
      <c r="E108" s="318">
        <v>274</v>
      </c>
      <c r="F108" s="172" t="s">
        <v>730</v>
      </c>
      <c r="G108" s="9" t="str">
        <f>IF(D108="","*",VLOOKUP(F108,BS_ATIVIDADE[#All],3,FALSE))</f>
        <v>MODERNIZAÇÃO</v>
      </c>
      <c r="H108" s="173" t="s">
        <v>1309</v>
      </c>
      <c r="I108" s="173" t="s">
        <v>264</v>
      </c>
      <c r="J108" s="217">
        <v>74</v>
      </c>
      <c r="K108" s="217">
        <v>217</v>
      </c>
      <c r="L108" s="217">
        <v>213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08" s="173">
        <v>0.33333333333333331</v>
      </c>
      <c r="P108" s="173">
        <v>0.125</v>
      </c>
      <c r="Q108" s="83">
        <v>1400</v>
      </c>
      <c r="R108" s="10" t="str">
        <f>IFERROR(_xlfn.XLOOKUP(F108, BS_ATIVIDADE[ATIVIDADE],BS_ATIVIDADE[UNIDADE] ), "*")</f>
        <v>Nº DE DORMENTES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BASE_MAPA!$D$2:$D$359, BASE_MAPA!$I$2:$I$359), "ERRO")</f>
        <v>MARCO INICIAL - ALTO ARAGUAIA</v>
      </c>
      <c r="V108" s="198" t="s">
        <v>1392</v>
      </c>
      <c r="W108" s="173" t="s">
        <v>1413</v>
      </c>
      <c r="X108" s="218" t="s">
        <v>951</v>
      </c>
      <c r="Y108" s="158"/>
      <c r="Z108" s="158" t="s">
        <v>952</v>
      </c>
      <c r="AA108" s="83" t="s">
        <v>1315</v>
      </c>
      <c r="AB108" s="70" t="s">
        <v>947</v>
      </c>
      <c r="AC108" s="70" t="s">
        <v>942</v>
      </c>
      <c r="AD108" s="173">
        <v>0.29166666666666669</v>
      </c>
      <c r="AE108" s="83">
        <v>7671</v>
      </c>
      <c r="AF108" s="83">
        <v>9322</v>
      </c>
      <c r="AG108" s="83" t="s">
        <v>607</v>
      </c>
      <c r="AH108" s="48"/>
      <c r="AI108" s="142" t="str">
        <f>IF(BS_CONTROLE[[#This Row],[Atividade]]=0, "-", BS_CONTROLE[[#This Row],[Atividade]])</f>
        <v>MODERNIZAÇÃO - DORMENTE - DESCARGA</v>
      </c>
      <c r="AJ108" s="9" t="str">
        <f>IF(D108="","*",VLOOKUP(AI108,BS_ATIVIDADE[#Data],3,FALSE))</f>
        <v>MODERNIZAÇÃO</v>
      </c>
      <c r="AK108" s="278" t="str">
        <f>IF(BS_CONTROLE[[#This Row],[Local - Partida]]=0, "-", BS_CONTROLE[[#This Row],[Local - Partida]])</f>
        <v xml:space="preserve">TCS2 </v>
      </c>
      <c r="AL108" s="278" t="str">
        <f>IF(BS_CONTROLE[[#This Row],[Local - Encerramento]]=0, "-", BS_CONTROLE[[#This Row],[Local - Encerramento]])</f>
        <v>TCS2</v>
      </c>
      <c r="AM108" s="278" t="str">
        <f>IF(BS_CONTROLE[[#This Row],[Entre - Estações]]=0, "-", BS_CONTROLE[[#This Row],[Entre - Estações]])</f>
        <v>TID-TVI</v>
      </c>
      <c r="AN108" s="278" t="str">
        <f>IF(BS_CONTROLE[[#This Row],[SB]]=0, "-", BS_CONTROLE[[#This Row],[SB]])</f>
        <v>213TVI</v>
      </c>
      <c r="AO108" s="279">
        <f>IF(BS_CONTROLE[[#This Row],[SUB]]=0, "-", BS_CONTROLE[[#This Row],[SUB]])</f>
        <v>74</v>
      </c>
      <c r="AP108" s="280">
        <f>IF(BS_CONTROLE[[#This Row],[KM - Inicio]]=0, "-", BS_CONTROLE[[#This Row],[KM - Inicio]])</f>
        <v>217</v>
      </c>
      <c r="AQ108" s="280">
        <f>IF(BS_CONTROLE[[#This Row],[KM - Fim]]=0, "-", BS_CONTROLE[[#This Row],[KM - Fim]])</f>
        <v>213</v>
      </c>
      <c r="AR108" s="242"/>
      <c r="AS108" s="242"/>
      <c r="AT108" s="242"/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0</v>
      </c>
      <c r="AZ108" s="13"/>
      <c r="BA108" s="71"/>
      <c r="BB108" s="10" t="str">
        <f>IFERROR(_xlfn.XLOOKUP(AI108, BS_ATIVIDADE[ATIVIDADE],BS_ATIVIDADE[UNIDADE] ), "*")</f>
        <v>Nº DE DORMENTES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BASE_MAPA!$D$2:$D$359, BASE_MAPA!$I$2:$I$359), "ERRO")</f>
        <v>MARCO INICIAL - ALTO ARAGUAIA</v>
      </c>
      <c r="BF108" s="281" t="str">
        <f>IF(BS_CONTROLE[[#This Row],[Responsavel pelo boletim]]=0, "-", BS_CONTROLE[[#This Row],[Responsavel pelo boletim]])</f>
        <v>Guilherme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2"/>
        <v>Produção e Intervalo</v>
      </c>
      <c r="BR108" s="18">
        <f t="shared" si="13"/>
        <v>0</v>
      </c>
      <c r="BS108" s="18">
        <f t="shared" si="14"/>
        <v>0</v>
      </c>
      <c r="BT108" s="225" t="str">
        <f t="shared" si="15"/>
        <v/>
      </c>
    </row>
    <row r="109" spans="1:72">
      <c r="A109" s="50" t="str">
        <f t="shared" si="11"/>
        <v>V8646000</v>
      </c>
      <c r="B109" s="171">
        <v>46000</v>
      </c>
      <c r="C109" s="8">
        <f>IF(BS_CONTROLE[[#This Row],[DATA]]="","",WEEKNUM(BS_CONTROLE[[#This Row],[DATA]]))</f>
        <v>50</v>
      </c>
      <c r="D109" s="51" t="s">
        <v>809</v>
      </c>
      <c r="E109" s="314">
        <v>61</v>
      </c>
      <c r="F109" s="172" t="s">
        <v>713</v>
      </c>
      <c r="G109" s="9" t="str">
        <f>IF(D109="","*",VLOOKUP(F109,BS_ATIVIDADE[#All],3,FALSE))</f>
        <v>MECANIZAÇÃO - SOCADORA</v>
      </c>
      <c r="H109" s="173" t="s">
        <v>248</v>
      </c>
      <c r="I109" s="173" t="s">
        <v>248</v>
      </c>
      <c r="J109" s="217">
        <v>74</v>
      </c>
      <c r="K109" s="217">
        <v>200</v>
      </c>
      <c r="L109" s="217">
        <v>194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9" s="173">
        <v>0.39583333333333331</v>
      </c>
      <c r="P109" s="173">
        <v>6.25E-2</v>
      </c>
      <c r="Q109" s="83">
        <v>834</v>
      </c>
      <c r="R109" s="10" t="str">
        <f>IFERROR(_xlfn.XLOOKUP(F109, BS_ATIVIDADE[ATIVIDADE],BS_ATIVIDADE[UNIDADE] ), "*")</f>
        <v>M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8" t="s">
        <v>1231</v>
      </c>
      <c r="W109" s="173" t="s">
        <v>1375</v>
      </c>
      <c r="X109" s="218" t="s">
        <v>962</v>
      </c>
      <c r="Y109" s="158"/>
      <c r="Z109" s="158" t="s">
        <v>957</v>
      </c>
      <c r="AA109" s="83">
        <v>1</v>
      </c>
      <c r="AB109" s="70" t="s">
        <v>947</v>
      </c>
      <c r="AC109" s="70" t="s">
        <v>942</v>
      </c>
      <c r="AD109" s="173">
        <v>0.39583333333333331</v>
      </c>
      <c r="AE109" s="83">
        <v>6236</v>
      </c>
      <c r="AF109" s="83">
        <v>6636</v>
      </c>
      <c r="AG109" s="83" t="s">
        <v>607</v>
      </c>
      <c r="AH109" s="48"/>
      <c r="AI109" s="142" t="str">
        <f>IF(BS_CONTROLE[[#This Row],[Atividade]]=0, "-", BS_CONTROLE[[#This Row],[Atividade]])</f>
        <v>MECANIZAÇÃO - SOCADORA</v>
      </c>
      <c r="AJ109" s="9" t="str">
        <f>IF(D109="","*",VLOOKUP(AI109,BS_ATIVIDADE[#Data],3,FALSE))</f>
        <v>MECANIZAÇÃO - SOCADORA</v>
      </c>
      <c r="AK109" s="278" t="str">
        <f>IF(BS_CONTROLE[[#This Row],[Local - Partida]]=0, "-", BS_CONTROLE[[#This Row],[Local - Partida]])</f>
        <v>TID2</v>
      </c>
      <c r="AL109" s="278" t="str">
        <f>IF(BS_CONTROLE[[#This Row],[Local - Encerramento]]=0, "-", BS_CONTROLE[[#This Row],[Local - Encerramento]])</f>
        <v>TID2</v>
      </c>
      <c r="AM109" s="278" t="str">
        <f>IF(BS_CONTROLE[[#This Row],[Entre - Estações]]=0, "-", BS_CONTROLE[[#This Row],[Entre - Estações]])</f>
        <v>TID-TVI</v>
      </c>
      <c r="AN109" s="278" t="str">
        <f>IF(BS_CONTROLE[[#This Row],[SB]]=0, "-", BS_CONTROLE[[#This Row],[SB]])</f>
        <v>TID201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200</v>
      </c>
      <c r="AQ109" s="280">
        <f>IF(BS_CONTROLE[[#This Row],[KM - Fim]]=0, "-", BS_CONTROLE[[#This Row],[KM - Fim]])</f>
        <v>194</v>
      </c>
      <c r="AR109" s="242"/>
      <c r="AS109" s="242"/>
      <c r="AT109" s="242"/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0</v>
      </c>
      <c r="AZ109" s="13"/>
      <c r="BA109" s="71"/>
      <c r="BB109" s="10" t="str">
        <f>IFERROR(_xlfn.XLOOKUP(AI109, BS_ATIVIDADE[ATIVIDADE],BS_ATIVIDADE[UNIDADE] ), "*")</f>
        <v>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81" t="str">
        <f>IF(BS_CONTROLE[[#This Row],[Responsavel pelo boletim]]=0, "-", BS_CONTROLE[[#This Row],[Responsavel pelo boletim]])</f>
        <v>Saulo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2"/>
        <v>Produção e Intervalo</v>
      </c>
      <c r="BR109" s="18">
        <f t="shared" si="13"/>
        <v>0</v>
      </c>
      <c r="BS109" s="18">
        <f t="shared" si="14"/>
        <v>0</v>
      </c>
      <c r="BT109" s="225" t="str">
        <f t="shared" si="15"/>
        <v/>
      </c>
    </row>
    <row r="110" spans="1:72">
      <c r="A110" s="50" t="str">
        <f t="shared" si="11"/>
        <v>FRANCISCO (TF-670)46000</v>
      </c>
      <c r="B110" s="171">
        <v>46000</v>
      </c>
      <c r="C110" s="8">
        <f>IF(BS_CONTROLE[[#This Row],[DATA]]="","",WEEKNUM(BS_CONTROLE[[#This Row],[DATA]]))</f>
        <v>50</v>
      </c>
      <c r="D110" s="51" t="s">
        <v>887</v>
      </c>
      <c r="E110" s="314">
        <v>62</v>
      </c>
      <c r="F110" s="172" t="s">
        <v>790</v>
      </c>
      <c r="G110" s="9" t="str">
        <f>IF(D110="","*",VLOOKUP(F110,BS_ATIVIDADE[#All],3,FALSE))</f>
        <v>SOLDA</v>
      </c>
      <c r="H110" s="204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0" s="173" t="s">
        <v>607</v>
      </c>
      <c r="J110" s="217">
        <v>74</v>
      </c>
      <c r="K110" s="217">
        <v>109.1</v>
      </c>
      <c r="L110" s="217" t="s">
        <v>607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0" s="173">
        <v>0.375</v>
      </c>
      <c r="P110" s="173">
        <v>6.25E-2</v>
      </c>
      <c r="Q110" s="83">
        <v>1</v>
      </c>
      <c r="R110" s="10" t="str">
        <f>IFERROR(_xlfn.XLOOKUP(F110, BS_ATIVIDADE[ATIVIDADE],BS_ATIVIDADE[UNIDADE] ), "*")</f>
        <v>Nº DE SOLDA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8" t="s">
        <v>1377</v>
      </c>
      <c r="W110" s="173" t="s">
        <v>1364</v>
      </c>
      <c r="X110" s="218" t="s">
        <v>956</v>
      </c>
      <c r="Y110" s="158"/>
      <c r="Z110" s="158" t="s">
        <v>961</v>
      </c>
      <c r="AA110" s="83" t="s">
        <v>607</v>
      </c>
      <c r="AB110" s="70" t="s">
        <v>607</v>
      </c>
      <c r="AC110" s="70" t="s">
        <v>607</v>
      </c>
      <c r="AD110" s="173" t="s">
        <v>607</v>
      </c>
      <c r="AE110" s="83" t="s">
        <v>607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PDM - SOLDA</v>
      </c>
      <c r="AJ110" s="9" t="str">
        <f>IF(D110="","*",VLOOKUP(AI110,BS_ATIVIDADE[#Data],3,FALSE))</f>
        <v>SOLDA</v>
      </c>
      <c r="AK110" s="278" t="str">
        <f>IF(BS_CONTROLE[[#This Row],[Local - Partida]]=0, "-", BS_CONTROLE[[#This Row],[Local - Partida]])</f>
        <v>TIN1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TIN</v>
      </c>
      <c r="AN110" s="278" t="str">
        <f>IF(BS_CONTROLE[[#This Row],[SB]]=0, "-", BS_CONTROLE[[#This Row],[SB]])</f>
        <v>TIN1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109.1</v>
      </c>
      <c r="AQ110" s="280" t="str">
        <f>IF(BS_CONTROLE[[#This Row],[KM - Fim]]=0, "-", BS_CONTROLE[[#This Row],[KM - Fim]])</f>
        <v>-</v>
      </c>
      <c r="AR110" s="242"/>
      <c r="AS110" s="242"/>
      <c r="AT110" s="242"/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/>
      <c r="BB110" s="10" t="str">
        <f>IFERROR(_xlfn.XLOOKUP(AI110, BS_ATIVIDADE[ATIVIDADE],BS_ATIVIDADE[UNIDADE] ), "*")</f>
        <v>Nº DE SOLDA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81" t="str">
        <f>IF(BS_CONTROLE[[#This Row],[Responsavel pelo boletim]]=0, "-", BS_CONTROLE[[#This Row],[Responsavel pelo boletim]])</f>
        <v>Heleno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2"/>
        <v>Produção e Intervalo</v>
      </c>
      <c r="BR110" s="18">
        <f t="shared" si="13"/>
        <v>0</v>
      </c>
      <c r="BS110" s="18">
        <f t="shared" si="14"/>
        <v>0</v>
      </c>
      <c r="BT110" s="225" t="str">
        <f t="shared" si="15"/>
        <v/>
      </c>
    </row>
    <row r="111" spans="1:72">
      <c r="A111" s="50" t="str">
        <f t="shared" si="11"/>
        <v>ANISIO (TF-514)46000</v>
      </c>
      <c r="B111" s="171">
        <v>46000</v>
      </c>
      <c r="C111" s="8">
        <f>IF(BS_CONTROLE[[#This Row],[DATA]]="","",WEEKNUM(BS_CONTROLE[[#This Row],[DATA]]))</f>
        <v>50</v>
      </c>
      <c r="D111" s="51" t="s">
        <v>858</v>
      </c>
      <c r="E111" s="314">
        <v>63</v>
      </c>
      <c r="F111" s="172" t="s">
        <v>797</v>
      </c>
      <c r="G111" s="9" t="str">
        <f>IF(D111="","*",VLOOKUP(F111,BS_ATIVIDADE[#All],3,FALSE))</f>
        <v>TRILHO - SUBSTITUIÇÂO</v>
      </c>
      <c r="H111" s="204" t="s">
        <v>206</v>
      </c>
      <c r="I111" s="173" t="s">
        <v>607</v>
      </c>
      <c r="J111" s="217">
        <v>74</v>
      </c>
      <c r="K111" s="217">
        <v>23.3</v>
      </c>
      <c r="L111" s="83" t="s">
        <v>607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1" s="204" t="s">
        <v>206</v>
      </c>
      <c r="O111" s="173">
        <v>0.375</v>
      </c>
      <c r="P111" s="173">
        <v>6.25E-2</v>
      </c>
      <c r="Q111" s="83">
        <v>20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8" t="s">
        <v>1313</v>
      </c>
      <c r="W111" s="173" t="s">
        <v>1261</v>
      </c>
      <c r="X111" s="218" t="s">
        <v>956</v>
      </c>
      <c r="Y111" s="158"/>
      <c r="Z111" s="158" t="s">
        <v>963</v>
      </c>
      <c r="AA111" s="83" t="s">
        <v>607</v>
      </c>
      <c r="AB111" s="70" t="s">
        <v>607</v>
      </c>
      <c r="AC111" s="70" t="s">
        <v>607</v>
      </c>
      <c r="AD111" s="173" t="s">
        <v>607</v>
      </c>
      <c r="AE111" s="83" t="s">
        <v>607</v>
      </c>
      <c r="AF111" s="83" t="s">
        <v>607</v>
      </c>
      <c r="AG111" s="83" t="s">
        <v>607</v>
      </c>
      <c r="AH111" s="48"/>
      <c r="AI111" s="142" t="str">
        <f>IF(BS_CONTROLE[[#This Row],[Atividade]]=0, "-", BS_CONTROLE[[#This Row],[Atividade]])</f>
        <v>PDM - SUBSTITUIÇÃO - TRILHO</v>
      </c>
      <c r="AJ111" s="9" t="str">
        <f>IF(D111="","*",VLOOKUP(AI111,BS_ATIVIDADE[#Data],3,FALSE))</f>
        <v>TRILHO - SUBSTITUIÇÂO</v>
      </c>
      <c r="AK111" s="278" t="str">
        <f>IF(BS_CONTROLE[[#This Row],[Local - Partida]]=0, "-", BS_CONTROLE[[#This Row],[Local - Partida]])</f>
        <v>TAP2</v>
      </c>
      <c r="AL111" s="278" t="str">
        <f>IF(BS_CONTROLE[[#This Row],[Local - Encerramento]]=0, "-", BS_CONTROLE[[#This Row],[Local - Encerramento]])</f>
        <v>-</v>
      </c>
      <c r="AM111" s="278" t="str">
        <f>IF(BS_CONTROLE[[#This Row],[Entre - Estações]]=0, "-", BS_CONTROLE[[#This Row],[Entre - Estações]])</f>
        <v>TAP</v>
      </c>
      <c r="AN111" s="278" t="str">
        <f>IF(BS_CONTROLE[[#This Row],[SB]]=0, "-", BS_CONTROLE[[#This Row],[SB]])</f>
        <v>TAP2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23.3</v>
      </c>
      <c r="AQ111" s="280" t="str">
        <f>IF(BS_CONTROLE[[#This Row],[KM - Fim]]=0, "-", BS_CONTROLE[[#This Row],[KM - Fim]])</f>
        <v>-</v>
      </c>
      <c r="AR111" s="242"/>
      <c r="AS111" s="242"/>
      <c r="AT111" s="242"/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/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81" t="str">
        <f>IF(BS_CONTROLE[[#This Row],[Responsavel pelo boletim]]=0, "-", BS_CONTROLE[[#This Row],[Responsavel pelo boletim]])</f>
        <v>Herbert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2"/>
        <v>Produção e Intervalo</v>
      </c>
      <c r="BR111" s="18">
        <f t="shared" si="13"/>
        <v>0</v>
      </c>
      <c r="BS111" s="18">
        <f t="shared" si="14"/>
        <v>0</v>
      </c>
      <c r="BT111" s="225" t="str">
        <f t="shared" si="15"/>
        <v/>
      </c>
    </row>
    <row r="112" spans="1:72">
      <c r="A112" s="50" t="str">
        <f t="shared" si="11"/>
        <v>E1746000</v>
      </c>
      <c r="B112" s="171">
        <v>46000</v>
      </c>
      <c r="C112" s="8">
        <f>IF(BS_CONTROLE[[#This Row],[DATA]]="","",WEEKNUM(BS_CONTROLE[[#This Row],[DATA]]))</f>
        <v>50</v>
      </c>
      <c r="D112" s="51" t="s">
        <v>748</v>
      </c>
      <c r="E112" s="318">
        <v>313</v>
      </c>
      <c r="F112" s="172" t="s">
        <v>609</v>
      </c>
      <c r="G112" s="9" t="str">
        <f>IF(D112="","*",VLOOKUP(F112,BS_ATIVIDADE[#All],3,FALSE))</f>
        <v>CAMINHÂO - SOLDA</v>
      </c>
      <c r="H112" s="173" t="s">
        <v>468</v>
      </c>
      <c r="I112" s="173" t="s">
        <v>468</v>
      </c>
      <c r="J112" s="217">
        <v>78</v>
      </c>
      <c r="K112" s="217">
        <v>251</v>
      </c>
      <c r="L112" s="83">
        <v>244</v>
      </c>
      <c r="M112" s="217" t="s">
        <v>1279</v>
      </c>
      <c r="N112" s="217" t="s">
        <v>1280</v>
      </c>
      <c r="O112" s="173">
        <v>0.375</v>
      </c>
      <c r="P112" s="173">
        <v>0.125</v>
      </c>
      <c r="Q112" s="83">
        <v>3</v>
      </c>
      <c r="R112" s="10" t="str">
        <f>IFERROR(_xlfn.XLOOKUP(F112, BS_ATIVIDADE[ATIVIDADE],BS_ATIVIDADE[UNIDADE] ), "*")</f>
        <v>Nº DE SOLDA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2" s="80" t="str">
        <f>IFERROR(_xlfn.XLOOKUP(J112, BASE_MAPA!$D$2:$D$359, BASE_MAPA!$I$2:$I$359), "ERRO")</f>
        <v>ITIRAPINA - BAURU</v>
      </c>
      <c r="V112" s="198" t="s">
        <v>1271</v>
      </c>
      <c r="W112" s="173" t="s">
        <v>1382</v>
      </c>
      <c r="X112" s="218" t="s">
        <v>956</v>
      </c>
      <c r="Y112" s="158"/>
      <c r="Z112" s="158" t="s">
        <v>952</v>
      </c>
      <c r="AA112" s="83" t="s">
        <v>607</v>
      </c>
      <c r="AB112" s="70" t="s">
        <v>607</v>
      </c>
      <c r="AC112" s="70" t="s">
        <v>607</v>
      </c>
      <c r="AD112" s="173" t="s">
        <v>607</v>
      </c>
      <c r="AE112" s="83" t="s">
        <v>607</v>
      </c>
      <c r="AF112" s="83" t="s">
        <v>607</v>
      </c>
      <c r="AG112" s="83" t="s">
        <v>607</v>
      </c>
      <c r="AH112" s="48"/>
      <c r="AI112" s="142" t="str">
        <f>IF(BS_CONTROLE[[#This Row],[Atividade]]=0, "-", BS_CONTROLE[[#This Row],[Atividade]])</f>
        <v>CAMINHÃO DE SOLDA</v>
      </c>
      <c r="AJ112" s="9" t="str">
        <f>IF(D112="","*",VLOOKUP(AI112,BS_ATIVIDADE[#Data],3,FALSE))</f>
        <v>CAMINHÂO - SOLDA</v>
      </c>
      <c r="AK112" s="278" t="str">
        <f>IF(BS_CONTROLE[[#This Row],[Local - Partida]]=0, "-", BS_CONTROLE[[#This Row],[Local - Partida]])</f>
        <v>ZDK1</v>
      </c>
      <c r="AL112" s="278" t="str">
        <f>IF(BS_CONTROLE[[#This Row],[Local - Encerramento]]=0, "-", BS_CONTROLE[[#This Row],[Local - Encerramento]])</f>
        <v>ZDK1</v>
      </c>
      <c r="AM112" s="278" t="str">
        <f>IF(BS_CONTROLE[[#This Row],[Entre - Estações]]=0, "-", BS_CONTROLE[[#This Row],[Entre - Estações]])</f>
        <v>ZDK-ZVT</v>
      </c>
      <c r="AN112" s="278" t="str">
        <f>IF(BS_CONTROLE[[#This Row],[SB]]=0, "-", BS_CONTROLE[[#This Row],[SB]])</f>
        <v>ZDK1/ZDKZVT</v>
      </c>
      <c r="AO112" s="279">
        <f>IF(BS_CONTROLE[[#This Row],[SUB]]=0, "-", BS_CONTROLE[[#This Row],[SUB]])</f>
        <v>78</v>
      </c>
      <c r="AP112" s="280">
        <f>IF(BS_CONTROLE[[#This Row],[KM - Inicio]]=0, "-", BS_CONTROLE[[#This Row],[KM - Inicio]])</f>
        <v>251</v>
      </c>
      <c r="AQ112" s="280">
        <f>IF(BS_CONTROLE[[#This Row],[KM - Fim]]=0, "-", BS_CONTROLE[[#This Row],[KM - Fim]])</f>
        <v>244</v>
      </c>
      <c r="AR112" s="242"/>
      <c r="AS112" s="242"/>
      <c r="AT112" s="242"/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0</v>
      </c>
      <c r="AZ112" s="13"/>
      <c r="BA112" s="71"/>
      <c r="BB112" s="10" t="str">
        <f>IFERROR(_xlfn.XLOOKUP(AI112, BS_ATIVIDADE[ATIVIDADE],BS_ATIVIDADE[UNIDADE] ), "*")</f>
        <v>Nº DE SOLDA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2" s="11" t="str">
        <f>IFERROR(_xlfn.XLOOKUP(AO112, BASE_MAPA!$D$2:$D$359, BASE_MAPA!$I$2:$I$359), "ERRO")</f>
        <v>ITIRAPINA - BAURU</v>
      </c>
      <c r="BF112" s="281" t="str">
        <f>IF(BS_CONTROLE[[#This Row],[Responsavel pelo boletim]]=0, "-", BS_CONTROLE[[#This Row],[Responsavel pelo boletim]])</f>
        <v>herbert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2"/>
        <v>Produção e Intervalo</v>
      </c>
      <c r="BR112" s="18">
        <f t="shared" si="13"/>
        <v>0</v>
      </c>
      <c r="BS112" s="18">
        <f t="shared" si="14"/>
        <v>0</v>
      </c>
      <c r="BT112" s="225" t="str">
        <f t="shared" si="15"/>
        <v/>
      </c>
    </row>
    <row r="113" spans="1:72">
      <c r="A113" s="50" t="str">
        <f t="shared" si="11"/>
        <v>A7446000</v>
      </c>
      <c r="B113" s="171">
        <v>46000</v>
      </c>
      <c r="C113" s="8">
        <f>IF(BS_CONTROLE[[#This Row],[DATA]]="","",WEEKNUM(BS_CONTROLE[[#This Row],[DATA]]))</f>
        <v>50</v>
      </c>
      <c r="D113" s="51" t="s">
        <v>726</v>
      </c>
      <c r="E113" s="314">
        <v>107</v>
      </c>
      <c r="F113" s="172" t="s">
        <v>681</v>
      </c>
      <c r="G113" s="9" t="str">
        <f>IF(D113="","*",VLOOKUP(F113,BS_ATIVIDADE[#All],3,FALSE))</f>
        <v>OUTROS</v>
      </c>
      <c r="H113" s="173" t="s">
        <v>518</v>
      </c>
      <c r="I113" s="173" t="s">
        <v>441</v>
      </c>
      <c r="J113" s="217">
        <v>78</v>
      </c>
      <c r="K113" s="217">
        <v>336</v>
      </c>
      <c r="L113" s="83" t="s">
        <v>607</v>
      </c>
      <c r="M113" s="204" t="s">
        <v>1425</v>
      </c>
      <c r="N113" s="204" t="s">
        <v>1426</v>
      </c>
      <c r="O113" s="173">
        <v>0.35416666666666669</v>
      </c>
      <c r="P113" s="173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BASE_MAPA!$D$2:$D$359, BASE_MAPA!$I$2:$I$359), "ERRO")</f>
        <v>ITIRAPINA - BAURU</v>
      </c>
      <c r="V113" s="198" t="s">
        <v>1427</v>
      </c>
      <c r="W113" s="173" t="s">
        <v>1428</v>
      </c>
      <c r="X113" s="218" t="s">
        <v>956</v>
      </c>
      <c r="Y113" s="158"/>
      <c r="Z113" s="158" t="s">
        <v>957</v>
      </c>
      <c r="AA113" s="83" t="s">
        <v>607</v>
      </c>
      <c r="AB113" s="70"/>
      <c r="AC113" s="70" t="s">
        <v>607</v>
      </c>
      <c r="AD113" s="173" t="s">
        <v>607</v>
      </c>
      <c r="AE113" s="83" t="s">
        <v>607</v>
      </c>
      <c r="AF113" s="83" t="s">
        <v>607</v>
      </c>
      <c r="AG113" s="83" t="s">
        <v>607</v>
      </c>
      <c r="AH113" s="48"/>
      <c r="AI113" s="142" t="str">
        <f>IF(BS_CONTROLE[[#This Row],[Atividade]]=0, "-", BS_CONTROLE[[#This Row],[Atividade]])</f>
        <v>INSPEÇÃO AUTO DE LINHA</v>
      </c>
      <c r="AJ113" s="9" t="str">
        <f>IF(D113="","*",VLOOKUP(AI113,BS_ATIVIDADE[#Data],3,FALSE))</f>
        <v>OUTROS</v>
      </c>
      <c r="AK113" s="278" t="str">
        <f>IF(BS_CONTROLE[[#This Row],[Local - Partida]]=0, "-", BS_CONTROLE[[#This Row],[Local - Partida]])</f>
        <v>ZTP</v>
      </c>
      <c r="AL113" s="278" t="str">
        <f>IF(BS_CONTROLE[[#This Row],[Local - Encerramento]]=0, "-", BS_CONTROLE[[#This Row],[Local - Encerramento]])</f>
        <v>ZBO</v>
      </c>
      <c r="AM113" s="278" t="str">
        <f>IF(BS_CONTROLE[[#This Row],[Entre - Estações]]=0, "-", BS_CONTROLE[[#This Row],[Entre - Estações]])</f>
        <v>ZTP-ZBO</v>
      </c>
      <c r="AN113" s="278" t="str">
        <f>IF(BS_CONTROLE[[#This Row],[SB]]=0, "-", BS_CONTROLE[[#This Row],[SB]])</f>
        <v>ZTPZBO</v>
      </c>
      <c r="AO113" s="279">
        <f>IF(BS_CONTROLE[[#This Row],[SUB]]=0, "-", BS_CONTROLE[[#This Row],[SUB]])</f>
        <v>78</v>
      </c>
      <c r="AP113" s="280">
        <f>IF(BS_CONTROLE[[#This Row],[KM - Inicio]]=0, "-", BS_CONTROLE[[#This Row],[KM - Inicio]])</f>
        <v>336</v>
      </c>
      <c r="AQ113" s="280" t="str">
        <f>IF(BS_CONTROLE[[#This Row],[KM - Fim]]=0, "-", BS_CONTROLE[[#This Row],[KM - Fim]])</f>
        <v>-</v>
      </c>
      <c r="AR113" s="242"/>
      <c r="AS113" s="242"/>
      <c r="AT113" s="242"/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/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BASE_MAPA!$D$2:$D$359, BASE_MAPA!$I$2:$I$359), "ERRO")</f>
        <v>ITIRAPINA - BAURU</v>
      </c>
      <c r="BF113" s="281" t="str">
        <f>IF(BS_CONTROLE[[#This Row],[Responsavel pelo boletim]]=0, "-", BS_CONTROLE[[#This Row],[Responsavel pelo boletim]])</f>
        <v>paulo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2"/>
        <v>Produção e Intervalo</v>
      </c>
      <c r="BR113" s="18">
        <f t="shared" si="13"/>
        <v>0</v>
      </c>
      <c r="BS113" s="18">
        <f t="shared" si="14"/>
        <v>0</v>
      </c>
      <c r="BT113" s="225" t="str">
        <f t="shared" si="15"/>
        <v/>
      </c>
    </row>
    <row r="114" spans="1:72">
      <c r="A114" s="50" t="str">
        <f t="shared" si="11"/>
        <v>A1046000</v>
      </c>
      <c r="B114" s="171">
        <v>46000</v>
      </c>
      <c r="C114" s="8">
        <f>IF(BS_CONTROLE[[#This Row],[DATA]]="","",WEEKNUM(BS_CONTROLE[[#This Row],[DATA]]))</f>
        <v>50</v>
      </c>
      <c r="D114" s="218" t="s">
        <v>674</v>
      </c>
      <c r="E114" s="318">
        <v>108</v>
      </c>
      <c r="F114" s="172" t="s">
        <v>790</v>
      </c>
      <c r="G114" s="9" t="str">
        <f>IF(D114="","*",VLOOKUP(F114,BS_ATIVIDADE[#All],3,FALSE))</f>
        <v>SOLDA</v>
      </c>
      <c r="H114" s="173" t="s">
        <v>108</v>
      </c>
      <c r="I114" s="173" t="s">
        <v>106</v>
      </c>
      <c r="J114" s="217">
        <v>101</v>
      </c>
      <c r="K114" s="217">
        <v>834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4" s="173">
        <v>0.375</v>
      </c>
      <c r="P114" s="173">
        <v>0.125</v>
      </c>
      <c r="Q114" s="83">
        <v>3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80" t="str">
        <f>IFERROR(_xlfn.XLOOKUP(J114, BASE_MAPA!$D$2:$D$359, BASE_MAPA!$I$2:$I$359), "ERRO")</f>
        <v>PORTO NACIONAL - OURO VERDE</v>
      </c>
      <c r="V114" s="371" t="s">
        <v>1429</v>
      </c>
      <c r="W114" s="371" t="s">
        <v>1430</v>
      </c>
      <c r="X114" s="218"/>
      <c r="Y114" s="158"/>
      <c r="Z114" s="158" t="s">
        <v>957</v>
      </c>
      <c r="AA114" s="83">
        <v>1</v>
      </c>
      <c r="AB114" s="70" t="s">
        <v>947</v>
      </c>
      <c r="AC114" s="70" t="s">
        <v>942</v>
      </c>
      <c r="AD114" s="373">
        <v>0.29166666666666669</v>
      </c>
      <c r="AE114" s="371">
        <v>6262</v>
      </c>
      <c r="AF114" s="372" t="s">
        <v>607</v>
      </c>
      <c r="AG114" s="372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PNN2</v>
      </c>
      <c r="AL114" s="278" t="str">
        <f>IF(BS_CONTROLE[[#This Row],[Local - Encerramento]]=0, "-", BS_CONTROLE[[#This Row],[Local - Encerramento]])</f>
        <v>PNN</v>
      </c>
      <c r="AM114" s="278" t="str">
        <f>IF(BS_CONTROLE[[#This Row],[Entre - Estações]]=0, "-", BS_CONTROLE[[#This Row],[Entre - Estações]])</f>
        <v>PNN-PCB</v>
      </c>
      <c r="AN114" s="278" t="str">
        <f>IF(BS_CONTROLE[[#This Row],[SB]]=0, "-", BS_CONTROLE[[#This Row],[SB]])</f>
        <v>PNNPCB</v>
      </c>
      <c r="AO114" s="279">
        <f>IF(BS_CONTROLE[[#This Row],[SUB]]=0, "-", BS_CONTROLE[[#This Row],[SUB]])</f>
        <v>101</v>
      </c>
      <c r="AP114" s="280">
        <f>IF(BS_CONTROLE[[#This Row],[KM - Inicio]]=0, "-", BS_CONTROLE[[#This Row],[KM - Inicio]])</f>
        <v>834</v>
      </c>
      <c r="AQ114" s="280" t="str">
        <f>IF(BS_CONTROLE[[#This Row],[KM - Fim]]=0, "-", BS_CONTROLE[[#This Row],[KM - Fim]])</f>
        <v>-</v>
      </c>
      <c r="AR114" s="242"/>
      <c r="AS114" s="242"/>
      <c r="AT114" s="242"/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0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11" t="str">
        <f>IFERROR(_xlfn.XLOOKUP(AO114, BASE_MAPA!$D$2:$D$359, BASE_MAPA!$I$2:$I$359), "ERRO")</f>
        <v>PORTO NACIONAL - OURO VERDE</v>
      </c>
      <c r="BF114" s="281" t="str">
        <f>IF(BS_CONTROLE[[#This Row],[Responsavel pelo boletim]]=0, "-", BS_CONTROLE[[#This Row],[Responsavel pelo boletim]])</f>
        <v>Robison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2"/>
        <v>Produção e Intervalo</v>
      </c>
      <c r="BR114" s="18">
        <f t="shared" si="13"/>
        <v>0</v>
      </c>
      <c r="BS114" s="18">
        <f t="shared" si="14"/>
        <v>0</v>
      </c>
      <c r="BT114" s="225" t="str">
        <f t="shared" si="15"/>
        <v/>
      </c>
    </row>
    <row r="115" spans="1:72">
      <c r="A115" s="50" t="str">
        <f t="shared" si="11"/>
        <v>A13</v>
      </c>
      <c r="B115" s="171"/>
      <c r="C115" s="8" t="str">
        <f>IF(BS_CONTROLE[[#This Row],[DATA]]="","",WEEKNUM(BS_CONTROLE[[#This Row],[DATA]]))</f>
        <v/>
      </c>
      <c r="D115" s="51" t="s">
        <v>680</v>
      </c>
      <c r="E115" s="314">
        <v>109</v>
      </c>
      <c r="F115" s="172" t="s">
        <v>681</v>
      </c>
      <c r="G115" s="9" t="str">
        <f>IF(D115="","*",VLOOKUP(F115,BS_ATIVIDADE[#All],3,FALSE))</f>
        <v>OUTROS</v>
      </c>
      <c r="H115" s="173"/>
      <c r="I115" s="173"/>
      <c r="J115" s="217"/>
      <c r="K115" s="217"/>
      <c r="L115" s="83" t="s">
        <v>607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BASE_MAPA!$D$2:$D$359, BASE_MAPA!$I$2:$I$359),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-</v>
      </c>
      <c r="AL115" s="278" t="str">
        <f>IF(BS_CONTROLE[[#This Row],[Local - Encerramento]]=0, "-", BS_CONTROLE[[#This Row],[Local - Encerramento]])</f>
        <v>-</v>
      </c>
      <c r="AM115" s="278" t="str">
        <f>IF(BS_CONTROLE[[#This Row],[Entre - Estações]]=0, "-", BS_CONTROLE[[#This Row],[Entre - Estações]])</f>
        <v>-</v>
      </c>
      <c r="AN115" s="278" t="str">
        <f>IF(BS_CONTROLE[[#This Row],[SB]]=0, "-", BS_CONTROLE[[#This Row],[SB]])</f>
        <v>-</v>
      </c>
      <c r="AO115" s="279" t="str">
        <f>IF(BS_CONTROLE[[#This Row],[SUB]]=0, "-", BS_CONTROLE[[#This Row],[SUB]])</f>
        <v>-</v>
      </c>
      <c r="AP115" s="280" t="str">
        <f>IF(BS_CONTROLE[[#This Row],[KM - Inicio]]=0, "-", BS_CONTROLE[[#This Row],[KM - Inicio]])</f>
        <v>-</v>
      </c>
      <c r="AQ115" s="280" t="str">
        <f>IF(BS_CONTROLE[[#This Row],[KM - Fim]]=0, "-", BS_CONTROLE[[#This Row],[KM - Fim]])</f>
        <v>-</v>
      </c>
      <c r="AR115" s="242"/>
      <c r="AS115" s="242"/>
      <c r="AT115" s="242"/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/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BASE_MAPA!$D$2:$D$359, BASE_MAPA!$I$2:$I$359), "ERRO")</f>
        <v>ERRO</v>
      </c>
      <c r="BF115" s="281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2"/>
        <v>Aderente</v>
      </c>
      <c r="BR115" s="18" t="str">
        <f t="shared" si="13"/>
        <v>*</v>
      </c>
      <c r="BS115" s="18" t="str">
        <f t="shared" si="14"/>
        <v>*</v>
      </c>
      <c r="BT115" s="225" t="str">
        <f t="shared" si="15"/>
        <v/>
      </c>
    </row>
    <row r="116" spans="1:72">
      <c r="A116" s="50" t="str">
        <f t="shared" si="11"/>
        <v/>
      </c>
      <c r="B116" s="171"/>
      <c r="C116" s="8" t="str">
        <f>IF(BS_CONTROLE[[#This Row],[DATA]]="","",WEEKNUM(BS_CONTROLE[[#This Row],[DATA]]))</f>
        <v/>
      </c>
      <c r="D116" s="51"/>
      <c r="E116" s="314">
        <v>110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BASE_MAPA!$D$2:$D$359, BASE_MAPA!$I$2:$I$359),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8" t="str">
        <f>IF(BS_CONTROLE[[#This Row],[Local - Partida]]=0, "-", BS_CONTROLE[[#This Row],[Local - Partida]])</f>
        <v>-</v>
      </c>
      <c r="AL116" s="278" t="str">
        <f>IF(BS_CONTROLE[[#This Row],[Local - Encerramento]]=0, "-", BS_CONTROLE[[#This Row],[Local - Encerramento]])</f>
        <v>-</v>
      </c>
      <c r="AM116" s="278" t="str">
        <f>IF(BS_CONTROLE[[#This Row],[Entre - Estações]]=0, "-", BS_CONTROLE[[#This Row],[Entre - Estações]])</f>
        <v>-</v>
      </c>
      <c r="AN116" s="278" t="str">
        <f>IF(BS_CONTROLE[[#This Row],[SB]]=0, "-", BS_CONTROLE[[#This Row],[SB]])</f>
        <v>-</v>
      </c>
      <c r="AO116" s="279" t="str">
        <f>IF(BS_CONTROLE[[#This Row],[SUB]]=0, "-", BS_CONTROLE[[#This Row],[SUB]])</f>
        <v>-</v>
      </c>
      <c r="AP116" s="280" t="str">
        <f>IF(BS_CONTROLE[[#This Row],[KM - Inicio]]=0, "-", BS_CONTROLE[[#This Row],[KM - Inicio]])</f>
        <v>-</v>
      </c>
      <c r="AQ116" s="280" t="str">
        <f>IF(BS_CONTROLE[[#This Row],[KM - Fim]]=0, "-", BS_CONTROLE[[#This Row],[KM - Fim]])</f>
        <v>-</v>
      </c>
      <c r="AR116" s="242"/>
      <c r="AS116" s="242"/>
      <c r="AT116" s="242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BASE_MAPA!$D$2:$D$359, BASE_MAPA!$I$2:$I$359), "ERRO")</f>
        <v>ERRO</v>
      </c>
      <c r="BF116" s="281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2"/>
        <v>Aderente</v>
      </c>
      <c r="BR116" s="18" t="str">
        <f t="shared" si="13"/>
        <v>*</v>
      </c>
      <c r="BS116" s="18" t="str">
        <f t="shared" si="14"/>
        <v>*</v>
      </c>
      <c r="BT116" s="225" t="str">
        <f t="shared" si="15"/>
        <v/>
      </c>
    </row>
    <row r="117" spans="1:72">
      <c r="A117" s="50" t="str">
        <f t="shared" si="11"/>
        <v/>
      </c>
      <c r="B117" s="171"/>
      <c r="C117" s="8" t="str">
        <f>IF(BS_CONTROLE[[#This Row],[DATA]]="","",WEEKNUM(BS_CONTROLE[[#This Row],[DATA]]))</f>
        <v/>
      </c>
      <c r="D117" s="51"/>
      <c r="E117" s="314">
        <v>111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BASE_MAPA!$D$2:$D$359, BASE_MAPA!$I$2:$I$359),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8" t="str">
        <f>IF(BS_CONTROLE[[#This Row],[Local - Partida]]=0, "-", BS_CONTROLE[[#This Row],[Local - Partida]])</f>
        <v>-</v>
      </c>
      <c r="AL117" s="278" t="str">
        <f>IF(BS_CONTROLE[[#This Row],[Local - Encerramento]]=0, "-", BS_CONTROLE[[#This Row],[Local - Encerramento]])</f>
        <v>-</v>
      </c>
      <c r="AM117" s="278" t="str">
        <f>IF(BS_CONTROLE[[#This Row],[Entre - Estações]]=0, "-", BS_CONTROLE[[#This Row],[Entre - Estações]])</f>
        <v>-</v>
      </c>
      <c r="AN117" s="278" t="str">
        <f>IF(BS_CONTROLE[[#This Row],[SB]]=0, "-", BS_CONTROLE[[#This Row],[SB]])</f>
        <v>-</v>
      </c>
      <c r="AO117" s="279" t="str">
        <f>IF(BS_CONTROLE[[#This Row],[SUB]]=0, "-", BS_CONTROLE[[#This Row],[SUB]])</f>
        <v>-</v>
      </c>
      <c r="AP117" s="280" t="str">
        <f>IF(BS_CONTROLE[[#This Row],[KM - Inicio]]=0, "-", BS_CONTROLE[[#This Row],[KM - Inicio]])</f>
        <v>-</v>
      </c>
      <c r="AQ117" s="280" t="str">
        <f>IF(BS_CONTROLE[[#This Row],[KM - Fim]]=0, "-", BS_CONTROLE[[#This Row],[KM - Fim]])</f>
        <v>-</v>
      </c>
      <c r="AR117" s="242"/>
      <c r="AS117" s="242"/>
      <c r="AT117" s="242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BASE_MAPA!$D$2:$D$359, BASE_MAPA!$I$2:$I$359), "ERRO")</f>
        <v>ERRO</v>
      </c>
      <c r="BF117" s="281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2"/>
        <v>Aderente</v>
      </c>
      <c r="BR117" s="18" t="str">
        <f t="shared" si="13"/>
        <v>*</v>
      </c>
      <c r="BS117" s="18" t="str">
        <f t="shared" si="14"/>
        <v>*</v>
      </c>
      <c r="BT117" s="225" t="str">
        <f t="shared" si="15"/>
        <v/>
      </c>
    </row>
    <row r="118" spans="1:72">
      <c r="A118" s="50" t="str">
        <f t="shared" si="11"/>
        <v/>
      </c>
      <c r="B118" s="171"/>
      <c r="C118" s="8" t="str">
        <f>IF(BS_CONTROLE[[#This Row],[DATA]]="","",WEEKNUM(BS_CONTROLE[[#This Row],[DATA]]))</f>
        <v/>
      </c>
      <c r="D118" s="51"/>
      <c r="E118" s="314">
        <v>112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BASE_MAPA!$I$2:$I$359),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242"/>
      <c r="AS118" s="242"/>
      <c r="AT118" s="242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BASE_MAPA!$I$2:$I$359),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2"/>
        <v>Aderente</v>
      </c>
      <c r="BR118" s="18" t="str">
        <f t="shared" si="13"/>
        <v>*</v>
      </c>
      <c r="BS118" s="18" t="str">
        <f t="shared" si="14"/>
        <v>*</v>
      </c>
      <c r="BT118" s="225" t="str">
        <f t="shared" si="15"/>
        <v/>
      </c>
    </row>
    <row r="119" spans="1:72">
      <c r="A119" s="50" t="str">
        <f t="shared" si="11"/>
        <v/>
      </c>
      <c r="B119" s="171"/>
      <c r="C119" s="8" t="str">
        <f>IF(BS_CONTROLE[[#This Row],[DATA]]="","",WEEKNUM(BS_CONTROLE[[#This Row],[DATA]]))</f>
        <v/>
      </c>
      <c r="D119" s="51"/>
      <c r="E119" s="315">
        <v>113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BASE_MAPA!$I$2:$I$359),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242"/>
      <c r="AS119" s="242"/>
      <c r="AT119" s="242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BASE_MAPA!$I$2:$I$359),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2"/>
        <v>Aderente</v>
      </c>
      <c r="BR119" s="18" t="str">
        <f t="shared" si="13"/>
        <v>*</v>
      </c>
      <c r="BS119" s="18" t="str">
        <f t="shared" si="14"/>
        <v>*</v>
      </c>
      <c r="BT119" s="225" t="str">
        <f t="shared" si="15"/>
        <v/>
      </c>
    </row>
    <row r="120" spans="1:72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114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2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115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2">
      <c r="A122" s="50" t="str">
        <f t="shared" si="11"/>
        <v/>
      </c>
      <c r="B122" s="171"/>
      <c r="C122" s="8" t="str">
        <f>IF(BS_CONTROLE[[#This Row],[DATA]]="","",WEEKNUM(BS_CONTROLE[[#This Row],[DATA]]))</f>
        <v/>
      </c>
      <c r="D122" s="51"/>
      <c r="E122" s="314">
        <v>116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BASE_MAPA!$D$2:$D$359, BASE_MAPA!$I$2:$I$359),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8" t="str">
        <f>IF(BS_CONTROLE[[#This Row],[Local - Partida]]=0, "-", BS_CONTROLE[[#This Row],[Local - Partida]])</f>
        <v>-</v>
      </c>
      <c r="AL122" s="278" t="str">
        <f>IF(BS_CONTROLE[[#This Row],[Local - Encerramento]]=0, "-", BS_CONTROLE[[#This Row],[Local - Encerramento]])</f>
        <v>-</v>
      </c>
      <c r="AM122" s="278" t="str">
        <f>IF(BS_CONTROLE[[#This Row],[Entre - Estações]]=0, "-", BS_CONTROLE[[#This Row],[Entre - Estações]])</f>
        <v>-</v>
      </c>
      <c r="AN122" s="278" t="str">
        <f>IF(BS_CONTROLE[[#This Row],[SB]]=0, "-", BS_CONTROLE[[#This Row],[SB]])</f>
        <v>-</v>
      </c>
      <c r="AO122" s="279" t="str">
        <f>IF(BS_CONTROLE[[#This Row],[SUB]]=0, "-", BS_CONTROLE[[#This Row],[SUB]])</f>
        <v>-</v>
      </c>
      <c r="AP122" s="280" t="str">
        <f>IF(BS_CONTROLE[[#This Row],[KM - Inicio]]=0, "-", BS_CONTROLE[[#This Row],[KM - Inicio]])</f>
        <v>-</v>
      </c>
      <c r="AQ122" s="280" t="str">
        <f>IF(BS_CONTROLE[[#This Row],[KM - Fim]]=0, "-", BS_CONTROLE[[#This Row],[KM - Fim]])</f>
        <v>-</v>
      </c>
      <c r="AR122" s="242"/>
      <c r="AS122" s="242"/>
      <c r="AT122" s="242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BASE_MAPA!$D$2:$D$359, BASE_MAPA!$I$2:$I$359), "ERRO")</f>
        <v>ERRO</v>
      </c>
      <c r="BF122" s="281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2"/>
        <v>Aderente</v>
      </c>
      <c r="BR122" s="18" t="str">
        <f t="shared" si="13"/>
        <v>*</v>
      </c>
      <c r="BS122" s="18" t="str">
        <f t="shared" si="14"/>
        <v>*</v>
      </c>
      <c r="BT122" s="225" t="str">
        <f t="shared" si="15"/>
        <v/>
      </c>
    </row>
    <row r="123" spans="1:72">
      <c r="A123" s="50" t="str">
        <f t="shared" si="11"/>
        <v/>
      </c>
      <c r="B123" s="171"/>
      <c r="C123" s="8" t="str">
        <f>IF(BS_CONTROLE[[#This Row],[DATA]]="","",WEEKNUM(BS_CONTROLE[[#This Row],[DATA]]))</f>
        <v/>
      </c>
      <c r="D123" s="51"/>
      <c r="E123" s="314">
        <v>117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BASE_MAPA!$D$2:$D$359, BASE_MAPA!$I$2:$I$359),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78" t="str">
        <f>IF(BS_CONTROLE[[#This Row],[Local - Partida]]=0, "-", BS_CONTROLE[[#This Row],[Local - Partida]])</f>
        <v>-</v>
      </c>
      <c r="AL123" s="278" t="str">
        <f>IF(BS_CONTROLE[[#This Row],[Local - Encerramento]]=0, "-", BS_CONTROLE[[#This Row],[Local - Encerramento]])</f>
        <v>-</v>
      </c>
      <c r="AM123" s="278" t="str">
        <f>IF(BS_CONTROLE[[#This Row],[Entre - Estações]]=0, "-", BS_CONTROLE[[#This Row],[Entre - Estações]])</f>
        <v>-</v>
      </c>
      <c r="AN123" s="278" t="str">
        <f>IF(BS_CONTROLE[[#This Row],[SB]]=0, "-", BS_CONTROLE[[#This Row],[SB]])</f>
        <v>-</v>
      </c>
      <c r="AO123" s="279" t="str">
        <f>IF(BS_CONTROLE[[#This Row],[SUB]]=0, "-", BS_CONTROLE[[#This Row],[SUB]])</f>
        <v>-</v>
      </c>
      <c r="AP123" s="280" t="str">
        <f>IF(BS_CONTROLE[[#This Row],[KM - Inicio]]=0, "-", BS_CONTROLE[[#This Row],[KM - Inicio]])</f>
        <v>-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BASE_MAPA!$D$2:$D$359, BASE_MAPA!$I$2:$I$359), "ERRO")</f>
        <v>ERRO</v>
      </c>
      <c r="BF123" s="281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2">
      <c r="A124" s="50" t="str">
        <f t="shared" si="11"/>
        <v/>
      </c>
      <c r="B124" s="171"/>
      <c r="C124" s="8" t="str">
        <f>IF(BS_CONTROLE[[#This Row],[DATA]]="","",WEEKNUM(BS_CONTROLE[[#This Row],[DATA]]))</f>
        <v/>
      </c>
      <c r="D124" s="51"/>
      <c r="E124" s="314">
        <v>118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BASE_MAPA!$D$2:$D$359, BASE_MAPA!$I$2:$I$359),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8" t="str">
        <f>IF(BS_CONTROLE[[#This Row],[Local - Partida]]=0, "-", BS_CONTROLE[[#This Row],[Local - Partida]])</f>
        <v>-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-</v>
      </c>
      <c r="AN124" s="278" t="str">
        <f>IF(BS_CONTROLE[[#This Row],[SB]]=0, "-", BS_CONTROLE[[#This Row],[SB]])</f>
        <v>-</v>
      </c>
      <c r="AO124" s="279" t="str">
        <f>IF(BS_CONTROLE[[#This Row],[SUB]]=0, "-", BS_CONTROLE[[#This Row],[SUB]])</f>
        <v>-</v>
      </c>
      <c r="AP124" s="280" t="str">
        <f>IF(BS_CONTROLE[[#This Row],[KM - Inicio]]=0, "-", BS_CONTROLE[[#This Row],[KM - Inicio]])</f>
        <v>-</v>
      </c>
      <c r="AQ124" s="280" t="str">
        <f>IF(BS_CONTROLE[[#This Row],[KM - Fim]]=0, "-", BS_CONTROLE[[#This Row],[KM - Fim]])</f>
        <v>-</v>
      </c>
      <c r="AR124" s="242"/>
      <c r="AS124" s="242"/>
      <c r="AT124" s="242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BASE_MAPA!$D$2:$D$359, BASE_MAPA!$I$2:$I$359), "ERRO")</f>
        <v>ERRO</v>
      </c>
      <c r="BF124" s="281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2"/>
        <v>Aderente</v>
      </c>
      <c r="BR124" s="18" t="str">
        <f t="shared" si="13"/>
        <v>*</v>
      </c>
      <c r="BS124" s="18" t="str">
        <f t="shared" si="14"/>
        <v>*</v>
      </c>
      <c r="BT124" s="225" t="str">
        <f t="shared" si="15"/>
        <v/>
      </c>
    </row>
    <row r="125" spans="1:72">
      <c r="A125" s="50" t="str">
        <f t="shared" si="11"/>
        <v/>
      </c>
      <c r="B125" s="171"/>
      <c r="C125" s="8" t="str">
        <f>IF(BS_CONTROLE[[#This Row],[DATA]]="","",WEEKNUM(BS_CONTROLE[[#This Row],[DATA]]))</f>
        <v/>
      </c>
      <c r="D125" s="51"/>
      <c r="E125" s="314">
        <v>119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BASE_MAPA!$D$2:$D$359, BASE_MAPA!$I$2:$I$359),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8" t="str">
        <f>IF(BS_CONTROLE[[#This Row],[Local - Partida]]=0, "-", BS_CONTROLE[[#This Row],[Local - Partida]])</f>
        <v>-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-</v>
      </c>
      <c r="AN125" s="278" t="str">
        <f>IF(BS_CONTROLE[[#This Row],[SB]]=0, "-", BS_CONTROLE[[#This Row],[SB]])</f>
        <v>-</v>
      </c>
      <c r="AO125" s="279" t="str">
        <f>IF(BS_CONTROLE[[#This Row],[SUB]]=0, "-", BS_CONTROLE[[#This Row],[SUB]])</f>
        <v>-</v>
      </c>
      <c r="AP125" s="280" t="str">
        <f>IF(BS_CONTROLE[[#This Row],[KM - Inicio]]=0, "-", BS_CONTROLE[[#This Row],[KM - Inicio]])</f>
        <v>-</v>
      </c>
      <c r="AQ125" s="280" t="str">
        <f>IF(BS_CONTROLE[[#This Row],[KM - Fim]]=0, "-", BS_CONTROLE[[#This Row],[KM - Fim]])</f>
        <v>-</v>
      </c>
      <c r="AR125" s="242"/>
      <c r="AS125" s="242"/>
      <c r="AT125" s="242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BASE_MAPA!$D$2:$D$359, BASE_MAPA!$I$2:$I$359), "ERRO")</f>
        <v>ERRO</v>
      </c>
      <c r="BF125" s="281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2"/>
        <v>Aderente</v>
      </c>
      <c r="BR125" s="18" t="str">
        <f t="shared" si="13"/>
        <v>*</v>
      </c>
      <c r="BS125" s="18" t="str">
        <f t="shared" si="14"/>
        <v>*</v>
      </c>
      <c r="BT125" s="225" t="str">
        <f t="shared" si="15"/>
        <v/>
      </c>
    </row>
    <row r="126" spans="1:72">
      <c r="A126" s="50" t="str">
        <f t="shared" si="11"/>
        <v/>
      </c>
      <c r="B126" s="171"/>
      <c r="C126" s="8" t="str">
        <f>IF(BS_CONTROLE[[#This Row],[DATA]]="","",WEEKNUM(BS_CONTROLE[[#This Row],[DATA]]))</f>
        <v/>
      </c>
      <c r="D126" s="51"/>
      <c r="E126" s="314">
        <v>120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BASE_MAPA!$I$2:$I$359),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242"/>
      <c r="AS126" s="242"/>
      <c r="AT126" s="242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BASE_MAPA!$I$2:$I$359),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2"/>
        <v>Aderente</v>
      </c>
      <c r="BR126" s="18" t="str">
        <f t="shared" si="13"/>
        <v>*</v>
      </c>
      <c r="BS126" s="18" t="str">
        <f t="shared" si="14"/>
        <v>*</v>
      </c>
      <c r="BT126" s="225" t="str">
        <f t="shared" si="15"/>
        <v/>
      </c>
    </row>
    <row r="127" spans="1:72">
      <c r="A127" s="50" t="str">
        <f t="shared" si="11"/>
        <v/>
      </c>
      <c r="B127" s="171"/>
      <c r="C127" s="8" t="str">
        <f>IF(BS_CONTROLE[[#This Row],[DATA]]="","",WEEKNUM(BS_CONTROLE[[#This Row],[DATA]]))</f>
        <v/>
      </c>
      <c r="D127" s="51"/>
      <c r="E127" s="314">
        <v>121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BASE_MAPA!$I$2:$I$359),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242"/>
      <c r="AS127" s="242"/>
      <c r="AT127" s="242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BASE_MAPA!$I$2:$I$359),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2"/>
        <v>Aderente</v>
      </c>
      <c r="BR127" s="18" t="str">
        <f t="shared" si="13"/>
        <v>*</v>
      </c>
      <c r="BS127" s="18" t="str">
        <f t="shared" si="14"/>
        <v>*</v>
      </c>
      <c r="BT127" s="225" t="str">
        <f t="shared" si="15"/>
        <v/>
      </c>
    </row>
    <row r="128" spans="1:72">
      <c r="A128" s="50" t="str">
        <f t="shared" si="11"/>
        <v/>
      </c>
      <c r="B128" s="171"/>
      <c r="C128" s="8" t="str">
        <f>IF(BS_CONTROLE[[#This Row],[DATA]]="","",WEEKNUM(BS_CONTROLE[[#This Row],[DATA]]))</f>
        <v/>
      </c>
      <c r="D128" s="51"/>
      <c r="E128" s="314">
        <v>122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BASE_MAPA!$I$2:$I$359),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242"/>
      <c r="AS128" s="242"/>
      <c r="AT128" s="242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BASE_MAPA!$I$2:$I$359),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/>
      </c>
    </row>
    <row r="129" spans="1:75">
      <c r="A129" s="50" t="str">
        <f t="shared" si="11"/>
        <v/>
      </c>
      <c r="B129" s="171"/>
      <c r="C129" s="8" t="str">
        <f>IF(BS_CONTROLE[[#This Row],[DATA]]="","",WEEKNUM(BS_CONTROLE[[#This Row],[DATA]]))</f>
        <v/>
      </c>
      <c r="D129" s="51"/>
      <c r="E129" s="314">
        <v>123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BASE_MAPA!$I$2:$I$359),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242"/>
      <c r="AS129" s="242"/>
      <c r="AT129" s="242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BASE_MAPA!$I$2:$I$359),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2"/>
        <v>Aderente</v>
      </c>
      <c r="BR129" s="18" t="str">
        <f t="shared" si="13"/>
        <v>*</v>
      </c>
      <c r="BS129" s="18" t="str">
        <f t="shared" si="14"/>
        <v>*</v>
      </c>
      <c r="BT129" s="225" t="str">
        <f t="shared" si="15"/>
        <v/>
      </c>
      <c r="BU129" s="5"/>
      <c r="BV129" s="5"/>
      <c r="BW129" s="5"/>
    </row>
    <row r="130" spans="1:75">
      <c r="A130" s="50" t="str">
        <f t="shared" si="11"/>
        <v/>
      </c>
      <c r="B130" s="171"/>
      <c r="C130" s="8" t="str">
        <f>IF(BS_CONTROLE[[#This Row],[DATA]]="","",WEEKNUM(BS_CONTROLE[[#This Row],[DATA]]))</f>
        <v/>
      </c>
      <c r="D130" s="51"/>
      <c r="E130" s="314">
        <v>124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BASE_MAPA!$D$2:$D$359, BASE_MAPA!$I$2:$I$359),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8" t="str">
        <f>IF(BS_CONTROLE[[#This Row],[Local - Partida]]=0, "-", BS_CONTROLE[[#This Row],[Local - Partida]])</f>
        <v>-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-</v>
      </c>
      <c r="AN130" s="278" t="str">
        <f>IF(BS_CONTROLE[[#This Row],[SB]]=0, "-", BS_CONTROLE[[#This Row],[SB]])</f>
        <v>-</v>
      </c>
      <c r="AO130" s="279" t="str">
        <f>IF(BS_CONTROLE[[#This Row],[SUB]]=0, "-", BS_CONTROLE[[#This Row],[SUB]])</f>
        <v>-</v>
      </c>
      <c r="AP130" s="280" t="str">
        <f>IF(BS_CONTROLE[[#This Row],[KM - Inicio]]=0, "-", BS_CONTROLE[[#This Row],[KM - Inicio]])</f>
        <v>-</v>
      </c>
      <c r="AQ130" s="280" t="str">
        <f>IF(BS_CONTROLE[[#This Row],[KM - Fim]]=0, "-", BS_CONTROLE[[#This Row],[KM - Fim]])</f>
        <v>-</v>
      </c>
      <c r="AR130" s="242"/>
      <c r="AS130" s="242"/>
      <c r="AT130" s="242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BASE_MAPA!$D$2:$D$359, BASE_MAPA!$I$2:$I$359), "ERRO")</f>
        <v>ERRO</v>
      </c>
      <c r="BF130" s="281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2"/>
        <v>Aderente</v>
      </c>
      <c r="BR130" s="18" t="str">
        <f t="shared" si="13"/>
        <v>*</v>
      </c>
      <c r="BS130" s="18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>
      <c r="A131" s="50" t="str">
        <f t="shared" si="11"/>
        <v/>
      </c>
      <c r="B131" s="171"/>
      <c r="C131" s="8" t="str">
        <f>IF(BS_CONTROLE[[#This Row],[DATA]]="","",WEEKNUM(BS_CONTROLE[[#This Row],[DATA]]))</f>
        <v/>
      </c>
      <c r="D131" s="51"/>
      <c r="E131" s="315">
        <v>125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BASE_MAPA!$D$2:$D$359, BASE_MAPA!$I$2:$I$359),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78" t="str">
        <f>IF(BS_CONTROLE[[#This Row],[Local - Partida]]=0, "-", BS_CONTROLE[[#This Row],[Local - Partida]])</f>
        <v>-</v>
      </c>
      <c r="AL131" s="278" t="str">
        <f>IF(BS_CONTROLE[[#This Row],[Local - Encerramento]]=0, "-", BS_CONTROLE[[#This Row],[Local - Encerramento]])</f>
        <v>-</v>
      </c>
      <c r="AM131" s="278" t="str">
        <f>IF(BS_CONTROLE[[#This Row],[Entre - Estações]]=0, "-", BS_CONTROLE[[#This Row],[Entre - Estações]])</f>
        <v>-</v>
      </c>
      <c r="AN131" s="278" t="str">
        <f>IF(BS_CONTROLE[[#This Row],[SB]]=0, "-", BS_CONTROLE[[#This Row],[SB]])</f>
        <v>-</v>
      </c>
      <c r="AO131" s="279" t="str">
        <f>IF(BS_CONTROLE[[#This Row],[SUB]]=0, "-", BS_CONTROLE[[#This Row],[SUB]])</f>
        <v>-</v>
      </c>
      <c r="AP131" s="280" t="str">
        <f>IF(BS_CONTROLE[[#This Row],[KM - Inicio]]=0, "-", BS_CONTROLE[[#This Row],[KM - Inicio]])</f>
        <v>-</v>
      </c>
      <c r="AQ131" s="280" t="str">
        <f>IF(BS_CONTROLE[[#This Row],[KM - Fim]]=0, "-", BS_CONTROLE[[#This Row],[KM - Fim]])</f>
        <v>-</v>
      </c>
      <c r="AR131" s="242"/>
      <c r="AS131" s="242"/>
      <c r="AT131" s="242"/>
      <c r="AU131" s="38"/>
      <c r="AV131" s="38"/>
      <c r="AW131" s="38"/>
      <c r="AX131" s="38"/>
      <c r="AY131" s="313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BASE_MAPA!$D$2:$D$359, BASE_MAPA!$I$2:$I$359), "ERRO")</f>
        <v>ERRO</v>
      </c>
      <c r="BF131" s="281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2"/>
        <v>Aderente</v>
      </c>
      <c r="BR131" s="18" t="str">
        <f t="shared" si="13"/>
        <v>*</v>
      </c>
      <c r="BS131" s="18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>
      <c r="A132" s="50" t="str">
        <f t="shared" si="11"/>
        <v/>
      </c>
      <c r="B132" s="171"/>
      <c r="C132" s="8" t="str">
        <f>IF(BS_CONTROLE[[#This Row],[DATA]]="","",WEEKNUM(BS_CONTROLE[[#This Row],[DATA]]))</f>
        <v/>
      </c>
      <c r="D132" s="51"/>
      <c r="E132" s="314">
        <v>126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BASE_MAPA!$D$2:$D$359, BASE_MAPA!$I$2:$I$359),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8" t="str">
        <f>IF(BS_CONTROLE[[#This Row],[Local - Partida]]=0, "-", BS_CONTROLE[[#This Row],[Local - Partida]])</f>
        <v>-</v>
      </c>
      <c r="AL132" s="278" t="str">
        <f>IF(BS_CONTROLE[[#This Row],[Local - Encerramento]]=0, "-", BS_CONTROLE[[#This Row],[Local - Encerramento]])</f>
        <v>-</v>
      </c>
      <c r="AM132" s="278" t="str">
        <f>IF(BS_CONTROLE[[#This Row],[Entre - Estações]]=0, "-", BS_CONTROLE[[#This Row],[Entre - Estações]])</f>
        <v>-</v>
      </c>
      <c r="AN132" s="278" t="str">
        <f>IF(BS_CONTROLE[[#This Row],[SB]]=0, "-", BS_CONTROLE[[#This Row],[SB]])</f>
        <v>-</v>
      </c>
      <c r="AO132" s="279" t="str">
        <f>IF(BS_CONTROLE[[#This Row],[SUB]]=0, "-", BS_CONTROLE[[#This Row],[SUB]])</f>
        <v>-</v>
      </c>
      <c r="AP132" s="280" t="str">
        <f>IF(BS_CONTROLE[[#This Row],[KM - Inicio]]=0, "-", BS_CONTROLE[[#This Row],[KM - Inicio]])</f>
        <v>-</v>
      </c>
      <c r="AQ132" s="280" t="str">
        <f>IF(BS_CONTROLE[[#This Row],[KM - Fim]]=0, "-", BS_CONTROLE[[#This Row],[KM - Fim]])</f>
        <v>-</v>
      </c>
      <c r="AR132" s="242"/>
      <c r="AS132" s="242"/>
      <c r="AT132" s="242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BASE_MAPA!$D$2:$D$359, BASE_MAPA!$I$2:$I$359), "ERRO")</f>
        <v>ERRO</v>
      </c>
      <c r="BF132" s="281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2"/>
        <v>Aderente</v>
      </c>
      <c r="BR132" s="18" t="str">
        <f t="shared" si="13"/>
        <v>*</v>
      </c>
      <c r="BS132" s="18" t="str">
        <f t="shared" si="14"/>
        <v>*</v>
      </c>
      <c r="BT132" s="225" t="str">
        <f t="shared" si="15"/>
        <v/>
      </c>
      <c r="BU132" s="5"/>
      <c r="BV132" s="5"/>
      <c r="BW132" s="5"/>
    </row>
    <row r="133" spans="1:75">
      <c r="A133" s="50" t="str">
        <f t="shared" si="11"/>
        <v/>
      </c>
      <c r="B133" s="171"/>
      <c r="C133" s="8" t="str">
        <f>IF(BS_CONTROLE[[#This Row],[DATA]]="","",WEEKNUM(BS_CONTROLE[[#This Row],[DATA]]))</f>
        <v/>
      </c>
      <c r="D133" s="51"/>
      <c r="E133" s="314">
        <v>127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BASE_MAPA!$D$2:$D$359, BASE_MAPA!$I$2:$I$359),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8" t="str">
        <f>IF(BS_CONTROLE[[#This Row],[Local - Partida]]=0, "-", BS_CONTROLE[[#This Row],[Local - Partida]])</f>
        <v>-</v>
      </c>
      <c r="AL133" s="278" t="str">
        <f>IF(BS_CONTROLE[[#This Row],[Local - Encerramento]]=0, "-", BS_CONTROLE[[#This Row],[Local - Encerramento]])</f>
        <v>-</v>
      </c>
      <c r="AM133" s="278" t="str">
        <f>IF(BS_CONTROLE[[#This Row],[Entre - Estações]]=0, "-", BS_CONTROLE[[#This Row],[Entre - Estações]])</f>
        <v>-</v>
      </c>
      <c r="AN133" s="278" t="str">
        <f>IF(BS_CONTROLE[[#This Row],[SB]]=0, "-", BS_CONTROLE[[#This Row],[SB]])</f>
        <v>-</v>
      </c>
      <c r="AO133" s="279" t="str">
        <f>IF(BS_CONTROLE[[#This Row],[SUB]]=0, "-", BS_CONTROLE[[#This Row],[SUB]])</f>
        <v>-</v>
      </c>
      <c r="AP133" s="280" t="str">
        <f>IF(BS_CONTROLE[[#This Row],[KM - Inicio]]=0, "-", BS_CONTROLE[[#This Row],[KM - Inicio]])</f>
        <v>-</v>
      </c>
      <c r="AQ133" s="280" t="str">
        <f>IF(BS_CONTROLE[[#This Row],[KM - Fim]]=0, "-", BS_CONTROLE[[#This Row],[KM - Fim]])</f>
        <v>-</v>
      </c>
      <c r="AR133" s="242"/>
      <c r="AS133" s="242"/>
      <c r="AT133" s="242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BASE_MAPA!$D$2:$D$359, BASE_MAPA!$I$2:$I$359), "ERRO")</f>
        <v>ERRO</v>
      </c>
      <c r="BF133" s="281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2"/>
        <v>Aderente</v>
      </c>
      <c r="BR133" s="18" t="str">
        <f t="shared" si="13"/>
        <v>*</v>
      </c>
      <c r="BS133" s="18" t="str">
        <f t="shared" si="14"/>
        <v>*</v>
      </c>
      <c r="BT133" s="225" t="str">
        <f t="shared" si="15"/>
        <v/>
      </c>
      <c r="BU133" s="5"/>
      <c r="BV133" s="5"/>
      <c r="BW133" s="5"/>
    </row>
    <row r="134" spans="1:75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128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si="15"/>
        <v/>
      </c>
      <c r="BU134" s="5"/>
      <c r="BV134" s="5"/>
      <c r="BW134" s="5"/>
    </row>
    <row r="135" spans="1:75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129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ref="BT135:BT210" si="16">IF(BN135="","",SUBSTITUTE(BM135," ","")&amp;SUBSTITUTE(BN135," ",""))</f>
        <v/>
      </c>
      <c r="BU135" s="5"/>
      <c r="BV135" s="5"/>
      <c r="BW135" s="5"/>
    </row>
    <row r="136" spans="1:75">
      <c r="A136" s="50" t="str">
        <f t="shared" si="11"/>
        <v/>
      </c>
      <c r="B136" s="171"/>
      <c r="C136" s="8" t="str">
        <f>IF(BS_CONTROLE[[#This Row],[DATA]]="","",WEEKNUM(BS_CONTROLE[[#This Row],[DATA]]))</f>
        <v/>
      </c>
      <c r="D136" s="51"/>
      <c r="E136" s="314">
        <v>130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BASE_MAPA!$D$2:$D$359, BASE_MAPA!$I$2:$I$359),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8" t="str">
        <f>IF(BS_CONTROLE[[#This Row],[Local - Partida]]=0, "-", BS_CONTROLE[[#This Row],[Local - Partida]])</f>
        <v>-</v>
      </c>
      <c r="AL136" s="278" t="str">
        <f>IF(BS_CONTROLE[[#This Row],[Local - Encerramento]]=0, "-", BS_CONTROLE[[#This Row],[Local - Encerramento]])</f>
        <v>-</v>
      </c>
      <c r="AM136" s="278" t="str">
        <f>IF(BS_CONTROLE[[#This Row],[Entre - Estações]]=0, "-", BS_CONTROLE[[#This Row],[Entre - Estações]])</f>
        <v>-</v>
      </c>
      <c r="AN136" s="278" t="str">
        <f>IF(BS_CONTROLE[[#This Row],[SB]]=0, "-", BS_CONTROLE[[#This Row],[SB]])</f>
        <v>-</v>
      </c>
      <c r="AO136" s="279" t="str">
        <f>IF(BS_CONTROLE[[#This Row],[SUB]]=0, "-", BS_CONTROLE[[#This Row],[SUB]])</f>
        <v>-</v>
      </c>
      <c r="AP136" s="280" t="str">
        <f>IF(BS_CONTROLE[[#This Row],[KM - Inicio]]=0, "-", BS_CONTROLE[[#This Row],[KM - Inicio]])</f>
        <v>-</v>
      </c>
      <c r="AQ136" s="280" t="str">
        <f>IF(BS_CONTROLE[[#This Row],[KM - Fim]]=0, "-", BS_CONTROLE[[#This Row],[KM - Fim]])</f>
        <v>-</v>
      </c>
      <c r="AR136" s="242"/>
      <c r="AS136" s="242"/>
      <c r="AT136" s="242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BASE_MAPA!$D$2:$D$359, BASE_MAPA!$I$2:$I$359), "ERRO")</f>
        <v>ERRO</v>
      </c>
      <c r="BF136" s="281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2"/>
        <v>Aderente</v>
      </c>
      <c r="BR136" s="18" t="str">
        <f t="shared" si="13"/>
        <v>*</v>
      </c>
      <c r="BS136" s="18" t="str">
        <f t="shared" si="14"/>
        <v>*</v>
      </c>
      <c r="BT136" s="225" t="str">
        <f t="shared" si="16"/>
        <v/>
      </c>
      <c r="BU136" s="5"/>
      <c r="BV136" s="5"/>
      <c r="BW136" s="5"/>
    </row>
    <row r="137" spans="1:75">
      <c r="A137" s="50" t="str">
        <f t="shared" si="11"/>
        <v/>
      </c>
      <c r="B137" s="171"/>
      <c r="C137" s="8" t="str">
        <f>IF(BS_CONTROLE[[#This Row],[DATA]]="","",WEEKNUM(BS_CONTROLE[[#This Row],[DATA]]))</f>
        <v/>
      </c>
      <c r="D137" s="51"/>
      <c r="E137" s="314">
        <v>131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BASE_MAPA!$D$2:$D$359, BASE_MAPA!$I$2:$I$359),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8" t="str">
        <f>IF(BS_CONTROLE[[#This Row],[Local - Partida]]=0, "-", BS_CONTROLE[[#This Row],[Local - Partida]])</f>
        <v>-</v>
      </c>
      <c r="AL137" s="278" t="str">
        <f>IF(BS_CONTROLE[[#This Row],[Local - Encerramento]]=0, "-", BS_CONTROLE[[#This Row],[Local - Encerramento]])</f>
        <v>-</v>
      </c>
      <c r="AM137" s="278" t="str">
        <f>IF(BS_CONTROLE[[#This Row],[Entre - Estações]]=0, "-", BS_CONTROLE[[#This Row],[Entre - Estações]])</f>
        <v>-</v>
      </c>
      <c r="AN137" s="278" t="str">
        <f>IF(BS_CONTROLE[[#This Row],[SB]]=0, "-", BS_CONTROLE[[#This Row],[SB]])</f>
        <v>-</v>
      </c>
      <c r="AO137" s="279" t="str">
        <f>IF(BS_CONTROLE[[#This Row],[SUB]]=0, "-", BS_CONTROLE[[#This Row],[SUB]])</f>
        <v>-</v>
      </c>
      <c r="AP137" s="280" t="str">
        <f>IF(BS_CONTROLE[[#This Row],[KM - Inicio]]=0, "-", BS_CONTROLE[[#This Row],[KM - Inicio]])</f>
        <v>-</v>
      </c>
      <c r="AQ137" s="280" t="str">
        <f>IF(BS_CONTROLE[[#This Row],[KM - Fim]]=0, "-", BS_CONTROLE[[#This Row],[KM - Fim]])</f>
        <v>-</v>
      </c>
      <c r="AR137" s="242"/>
      <c r="AS137" s="242"/>
      <c r="AT137" s="242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BASE_MAPA!$D$2:$D$359, BASE_MAPA!$I$2:$I$359), "ERRO")</f>
        <v>ERRO</v>
      </c>
      <c r="BF137" s="281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2"/>
        <v>Aderente</v>
      </c>
      <c r="BR137" s="18" t="str">
        <f t="shared" si="13"/>
        <v>*</v>
      </c>
      <c r="BS137" s="18" t="str">
        <f t="shared" si="14"/>
        <v>*</v>
      </c>
      <c r="BT137" s="225" t="str">
        <f t="shared" si="16"/>
        <v/>
      </c>
      <c r="BU137" s="5"/>
      <c r="BV137" s="5"/>
      <c r="BW137" s="5"/>
    </row>
    <row r="138" spans="1:75">
      <c r="A138" s="50" t="str">
        <f t="shared" si="11"/>
        <v/>
      </c>
      <c r="B138" s="171"/>
      <c r="C138" s="8" t="str">
        <f>IF(BS_CONTROLE[[#This Row],[DATA]]="","",WEEKNUM(BS_CONTROLE[[#This Row],[DATA]]))</f>
        <v/>
      </c>
      <c r="D138" s="51"/>
      <c r="E138" s="314">
        <v>132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BASE_MAPA!$D$2:$D$359, BASE_MAPA!$I$2:$I$359),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-</v>
      </c>
      <c r="AN138" s="278" t="str">
        <f>IF(BS_CONTROLE[[#This Row],[SB]]=0, "-", BS_CONTROLE[[#This Row],[SB]])</f>
        <v>-</v>
      </c>
      <c r="AO138" s="279" t="str">
        <f>IF(BS_CONTROLE[[#This Row],[SUB]]=0, "-", BS_CONTROLE[[#This Row],[SUB]])</f>
        <v>-</v>
      </c>
      <c r="AP138" s="280" t="str">
        <f>IF(BS_CONTROLE[[#This Row],[KM - Inicio]]=0, "-", BS_CONTROLE[[#This Row],[KM - Inicio]])</f>
        <v>-</v>
      </c>
      <c r="AQ138" s="280" t="str">
        <f>IF(BS_CONTROLE[[#This Row],[KM - Fim]]=0, "-", BS_CONTROLE[[#This Row],[KM - Fim]])</f>
        <v>-</v>
      </c>
      <c r="AR138" s="242"/>
      <c r="AS138" s="242"/>
      <c r="AT138" s="242"/>
      <c r="AU138" s="38"/>
      <c r="AV138" s="38"/>
      <c r="AW138" s="38"/>
      <c r="AX138" s="38"/>
      <c r="AY138" s="313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BASE_MAPA!$D$2:$D$359, BASE_MAPA!$I$2:$I$359), "ERRO")</f>
        <v>ERRO</v>
      </c>
      <c r="BF138" s="281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2"/>
        <v>Aderente</v>
      </c>
      <c r="BR138" s="18" t="str">
        <f t="shared" si="13"/>
        <v>*</v>
      </c>
      <c r="BS138" s="18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>
      <c r="A139" s="50" t="str">
        <f t="shared" si="11"/>
        <v/>
      </c>
      <c r="B139" s="171"/>
      <c r="C139" s="8" t="str">
        <f>IF(BS_CONTROLE[[#This Row],[DATA]]="","",WEEKNUM(BS_CONTROLE[[#This Row],[DATA]]))</f>
        <v/>
      </c>
      <c r="D139" s="51"/>
      <c r="E139" s="314">
        <v>133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BASE_MAPA!$D$2:$D$359, BASE_MAPA!$I$2:$I$359),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8" t="str">
        <f>IF(BS_CONTROLE[[#This Row],[Local - Partida]]=0, "-", BS_CONTROLE[[#This Row],[Local - Partida]])</f>
        <v>-</v>
      </c>
      <c r="AL139" s="278" t="str">
        <f>IF(BS_CONTROLE[[#This Row],[Local - Encerramento]]=0, "-", BS_CONTROLE[[#This Row],[Local - Encerramento]])</f>
        <v>-</v>
      </c>
      <c r="AM139" s="278" t="str">
        <f>IF(BS_CONTROLE[[#This Row],[Entre - Estações]]=0, "-", BS_CONTROLE[[#This Row],[Entre - Estações]])</f>
        <v>-</v>
      </c>
      <c r="AN139" s="278" t="str">
        <f>IF(BS_CONTROLE[[#This Row],[SB]]=0, "-", BS_CONTROLE[[#This Row],[SB]])</f>
        <v>-</v>
      </c>
      <c r="AO139" s="279" t="str">
        <f>IF(BS_CONTROLE[[#This Row],[SUB]]=0, "-", BS_CONTROLE[[#This Row],[SUB]])</f>
        <v>-</v>
      </c>
      <c r="AP139" s="280" t="str">
        <f>IF(BS_CONTROLE[[#This Row],[KM - Inicio]]=0, "-", BS_CONTROLE[[#This Row],[KM - Inicio]])</f>
        <v>-</v>
      </c>
      <c r="AQ139" s="280" t="str">
        <f>IF(BS_CONTROLE[[#This Row],[KM - Fim]]=0, "-", BS_CONTROLE[[#This Row],[KM - Fim]])</f>
        <v>-</v>
      </c>
      <c r="AR139" s="242"/>
      <c r="AS139" s="242"/>
      <c r="AT139" s="242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BASE_MAPA!$D$2:$D$359, BASE_MAPA!$I$2:$I$359), "ERRO")</f>
        <v>ERRO</v>
      </c>
      <c r="BF139" s="281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2"/>
        <v>Aderente</v>
      </c>
      <c r="BR139" s="18" t="str">
        <f t="shared" si="13"/>
        <v>*</v>
      </c>
      <c r="BS139" s="18" t="str">
        <f t="shared" si="14"/>
        <v>*</v>
      </c>
      <c r="BT139" s="225" t="str">
        <f t="shared" si="16"/>
        <v/>
      </c>
      <c r="BU139" s="5"/>
      <c r="BV139" s="5"/>
      <c r="BW139" s="5"/>
    </row>
    <row r="140" spans="1:75">
      <c r="A140" s="50" t="str">
        <f t="shared" si="11"/>
        <v/>
      </c>
      <c r="B140" s="171"/>
      <c r="C140" s="8" t="str">
        <f>IF(BS_CONTROLE[[#This Row],[DATA]]="","",WEEKNUM(BS_CONTROLE[[#This Row],[DATA]]))</f>
        <v/>
      </c>
      <c r="D140" s="51"/>
      <c r="E140" s="314">
        <v>134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BASE_MAPA!$D$2:$D$359, BASE_MAPA!$I$2:$I$359),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78" t="str">
        <f>IF(BS_CONTROLE[[#This Row],[Local - Partida]]=0, "-", BS_CONTROLE[[#This Row],[Local - Partida]])</f>
        <v>-</v>
      </c>
      <c r="AL140" s="278" t="str">
        <f>IF(BS_CONTROLE[[#This Row],[Local - Encerramento]]=0, "-", BS_CONTROLE[[#This Row],[Local - Encerramento]])</f>
        <v>-</v>
      </c>
      <c r="AM140" s="278" t="str">
        <f>IF(BS_CONTROLE[[#This Row],[Entre - Estações]]=0, "-", BS_CONTROLE[[#This Row],[Entre - Estações]])</f>
        <v>-</v>
      </c>
      <c r="AN140" s="278" t="str">
        <f>IF(BS_CONTROLE[[#This Row],[SB]]=0, "-", BS_CONTROLE[[#This Row],[SB]])</f>
        <v>-</v>
      </c>
      <c r="AO140" s="279" t="str">
        <f>IF(BS_CONTROLE[[#This Row],[SUB]]=0, "-", BS_CONTROLE[[#This Row],[SUB]])</f>
        <v>-</v>
      </c>
      <c r="AP140" s="280" t="str">
        <f>IF(BS_CONTROLE[[#This Row],[KM - Inicio]]=0, "-", BS_CONTROLE[[#This Row],[KM - Inicio]])</f>
        <v>-</v>
      </c>
      <c r="AQ140" s="280" t="str">
        <f>IF(BS_CONTROLE[[#This Row],[KM - Fim]]=0, "-", BS_CONTROLE[[#This Row],[KM - Fim]])</f>
        <v>-</v>
      </c>
      <c r="AR140" s="242"/>
      <c r="AS140" s="242"/>
      <c r="AT140" s="242"/>
      <c r="AU140" s="38"/>
      <c r="AV140" s="38"/>
      <c r="AW140" s="38"/>
      <c r="AX140" s="38"/>
      <c r="AY140" s="313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BASE_MAPA!$D$2:$D$359, BASE_MAPA!$I$2:$I$359), "ERRO")</f>
        <v>ERRO</v>
      </c>
      <c r="BF140" s="281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2"/>
        <v>Aderente</v>
      </c>
      <c r="BR140" s="18" t="str">
        <f t="shared" si="13"/>
        <v>*</v>
      </c>
      <c r="BS140" s="18" t="str">
        <f t="shared" si="14"/>
        <v>*</v>
      </c>
      <c r="BT140" s="225" t="str">
        <f t="shared" si="16"/>
        <v/>
      </c>
      <c r="BU140" s="5"/>
      <c r="BV140" s="5"/>
      <c r="BW140" s="5"/>
    </row>
    <row r="141" spans="1:75">
      <c r="A141" s="50" t="str">
        <f t="shared" si="11"/>
        <v/>
      </c>
      <c r="B141" s="171"/>
      <c r="C141" s="8" t="str">
        <f>IF(BS_CONTROLE[[#This Row],[DATA]]="","",WEEKNUM(BS_CONTROLE[[#This Row],[DATA]]))</f>
        <v/>
      </c>
      <c r="D141" s="51"/>
      <c r="E141" s="314">
        <v>135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BASE_MAPA!$D$2:$D$359, BASE_MAPA!$I$2:$I$359),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8" t="str">
        <f>IF(BS_CONTROLE[[#This Row],[Local - Partida]]=0, "-", BS_CONTROLE[[#This Row],[Local - Partida]])</f>
        <v>-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-</v>
      </c>
      <c r="AN141" s="278" t="str">
        <f>IF(BS_CONTROLE[[#This Row],[SB]]=0, "-", BS_CONTROLE[[#This Row],[SB]])</f>
        <v>-</v>
      </c>
      <c r="AO141" s="279" t="str">
        <f>IF(BS_CONTROLE[[#This Row],[SUB]]=0, "-", BS_CONTROLE[[#This Row],[SUB]])</f>
        <v>-</v>
      </c>
      <c r="AP141" s="280" t="str">
        <f>IF(BS_CONTROLE[[#This Row],[KM - Inicio]]=0, "-", BS_CONTROLE[[#This Row],[KM - Inicio]])</f>
        <v>-</v>
      </c>
      <c r="AQ141" s="280" t="str">
        <f>IF(BS_CONTROLE[[#This Row],[KM - Fim]]=0, "-", BS_CONTROLE[[#This Row],[KM - Fim]])</f>
        <v>-</v>
      </c>
      <c r="AR141" s="242"/>
      <c r="AS141" s="242"/>
      <c r="AT141" s="242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BASE_MAPA!$D$2:$D$359, BASE_MAPA!$I$2:$I$359), "ERRO")</f>
        <v>ERRO</v>
      </c>
      <c r="BF141" s="281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2"/>
        <v>Aderente</v>
      </c>
      <c r="BR141" s="18" t="str">
        <f t="shared" si="13"/>
        <v>*</v>
      </c>
      <c r="BS141" s="18" t="str">
        <f t="shared" si="14"/>
        <v>*</v>
      </c>
      <c r="BT141" s="225" t="str">
        <f t="shared" si="16"/>
        <v/>
      </c>
      <c r="BU141" s="5"/>
      <c r="BV141" s="5"/>
      <c r="BW141" s="5"/>
    </row>
    <row r="142" spans="1:75">
      <c r="A142" s="50" t="str">
        <f t="shared" si="11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BASE_MAPA!$I$2:$I$359),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242"/>
      <c r="AS142" s="242"/>
      <c r="AT142" s="242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BASE_MAPA!$I$2:$I$359),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2"/>
        <v>Aderente</v>
      </c>
      <c r="BR142" s="18" t="str">
        <f t="shared" si="13"/>
        <v>*</v>
      </c>
      <c r="BS142" s="18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>
      <c r="A143" s="50" t="str">
        <f t="shared" si="11"/>
        <v/>
      </c>
      <c r="B143" s="171"/>
      <c r="C143" s="8" t="str">
        <f>IF(BS_CONTROLE[[#This Row],[DATA]]="","",WEEKNUM(BS_CONTROLE[[#This Row],[DATA]]))</f>
        <v/>
      </c>
      <c r="D143" s="51"/>
      <c r="E143" s="315">
        <v>137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BASE_MAPA!$I$2:$I$359),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242"/>
      <c r="AS143" s="242"/>
      <c r="AT143" s="242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BASE_MAPA!$I$2:$I$359),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2"/>
        <v>Aderente</v>
      </c>
      <c r="BR143" s="18" t="str">
        <f t="shared" si="13"/>
        <v>*</v>
      </c>
      <c r="BS143" s="18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>
      <c r="A144" s="50" t="str">
        <f t="shared" si="11"/>
        <v/>
      </c>
      <c r="B144" s="171"/>
      <c r="C144" s="8" t="str">
        <f>IF(BS_CONTROLE[[#This Row],[DATA]]="","",WEEKNUM(BS_CONTROLE[[#This Row],[DATA]]))</f>
        <v/>
      </c>
      <c r="D144" s="51"/>
      <c r="E144" s="314">
        <v>138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BASE_MAPA!$I$2:$I$359),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242"/>
      <c r="AS144" s="242"/>
      <c r="AT144" s="242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BASE_MAPA!$I$2:$I$359),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2"/>
        <v>Aderente</v>
      </c>
      <c r="BR144" s="18" t="str">
        <f t="shared" si="13"/>
        <v>*</v>
      </c>
      <c r="BS144" s="18" t="str">
        <f t="shared" si="14"/>
        <v>*</v>
      </c>
      <c r="BT144" s="225" t="str">
        <f t="shared" si="16"/>
        <v/>
      </c>
      <c r="BU144" s="5"/>
      <c r="BV144" s="5"/>
      <c r="BW144" s="5"/>
    </row>
    <row r="145" spans="1:75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 t="str">
        <f t="shared" si="16"/>
        <v/>
      </c>
      <c r="BU146" s="5"/>
      <c r="BV146" s="5"/>
      <c r="BW146" s="5"/>
    </row>
    <row r="147" spans="1:75" ht="17.25" customHeight="1">
      <c r="A147" s="50" t="str">
        <f t="shared" si="11"/>
        <v/>
      </c>
      <c r="B147" s="171"/>
      <c r="C147" s="8" t="str">
        <f>IF(BS_CONTROLE[[#This Row],[DATA]]="","",WEEKNUM(BS_CONTROLE[[#This Row],[DATA]]))</f>
        <v/>
      </c>
      <c r="D147" s="51"/>
      <c r="E147" s="314">
        <v>141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BASE_MAPA!$I$2:$I$359),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242"/>
      <c r="AS147" s="242"/>
      <c r="AT147" s="242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BASE_MAPA!$I$2:$I$359),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2"/>
        <v>Aderente</v>
      </c>
      <c r="BR147" s="18" t="str">
        <f t="shared" si="13"/>
        <v>*</v>
      </c>
      <c r="BS147" s="18" t="str">
        <f t="shared" si="14"/>
        <v>*</v>
      </c>
      <c r="BT147" s="225"/>
      <c r="BU147" s="5"/>
      <c r="BV147" s="5"/>
      <c r="BW147" s="5"/>
    </row>
    <row r="148" spans="1:75" ht="17.25" customHeight="1">
      <c r="A148" s="50" t="str">
        <f t="shared" si="11"/>
        <v/>
      </c>
      <c r="B148" s="171"/>
      <c r="C148" s="8" t="str">
        <f>IF(BS_CONTROLE[[#This Row],[DATA]]="","",WEEKNUM(BS_CONTROLE[[#This Row],[DATA]]))</f>
        <v/>
      </c>
      <c r="D148" s="51"/>
      <c r="E148" s="314">
        <v>142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BASE_MAPA!$I$2:$I$359),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BASE_MAPA!$I$2:$I$359),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2"/>
        <v>Aderente</v>
      </c>
      <c r="BR148" s="18" t="str">
        <f t="shared" si="13"/>
        <v>*</v>
      </c>
      <c r="BS148" s="18" t="str">
        <f t="shared" si="14"/>
        <v>*</v>
      </c>
      <c r="BT148" s="225"/>
      <c r="BU148" s="5"/>
      <c r="BV148" s="5"/>
      <c r="BW148" s="5"/>
    </row>
    <row r="149" spans="1:75">
      <c r="A149" s="50" t="str">
        <f t="shared" si="11"/>
        <v/>
      </c>
      <c r="B149" s="171"/>
      <c r="C149" s="8" t="str">
        <f>IF(BS_CONTROLE[[#This Row],[DATA]]="","",WEEKNUM(BS_CONTROLE[[#This Row],[DATA]]))</f>
        <v/>
      </c>
      <c r="D149" s="51"/>
      <c r="E149" s="314">
        <v>143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BASE_MAPA!$I$2:$I$359),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242"/>
      <c r="AS149" s="242"/>
      <c r="AT149" s="242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BASE_MAPA!$I$2:$I$359),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>
      <c r="A150" s="50" t="str">
        <f t="shared" si="11"/>
        <v/>
      </c>
      <c r="B150" s="171"/>
      <c r="C150" s="8" t="str">
        <f>IF(BS_CONTROLE[[#This Row],[DATA]]="","",WEEKNUM(BS_CONTROLE[[#This Row],[DATA]]))</f>
        <v/>
      </c>
      <c r="D150" s="51"/>
      <c r="E150" s="314">
        <v>144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BASE_MAPA!$I$2:$I$359),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BASE_MAPA!$I$2:$I$359),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2"/>
        <v>Aderente</v>
      </c>
      <c r="BR150" s="18" t="str">
        <f t="shared" si="13"/>
        <v>*</v>
      </c>
      <c r="BS150" s="18" t="str">
        <f t="shared" si="14"/>
        <v>*</v>
      </c>
      <c r="BT150" s="225" t="str">
        <f t="shared" si="16"/>
        <v/>
      </c>
      <c r="BU150" s="5"/>
      <c r="BV150" s="5"/>
      <c r="BW150" s="5"/>
    </row>
    <row r="151" spans="1:75">
      <c r="A151" s="50" t="str">
        <f t="shared" si="11"/>
        <v/>
      </c>
      <c r="B151" s="171"/>
      <c r="C151" s="8" t="str">
        <f>IF(BS_CONTROLE[[#This Row],[DATA]]="","",WEEKNUM(BS_CONTROLE[[#This Row],[DATA]]))</f>
        <v/>
      </c>
      <c r="D151" s="51"/>
      <c r="E151" s="314">
        <v>145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BASE_MAPA!$I$2:$I$359),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242"/>
      <c r="AS151" s="242"/>
      <c r="AT151" s="242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BASE_MAPA!$I$2:$I$359),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2"/>
        <v>Aderente</v>
      </c>
      <c r="BR151" s="18" t="str">
        <f t="shared" si="13"/>
        <v>*</v>
      </c>
      <c r="BS151" s="18" t="str">
        <f t="shared" si="14"/>
        <v>*</v>
      </c>
      <c r="BT151" s="225" t="str">
        <f t="shared" si="16"/>
        <v/>
      </c>
      <c r="BU151" s="5"/>
      <c r="BV151" s="5"/>
      <c r="BW151" s="5"/>
    </row>
    <row r="152" spans="1:75">
      <c r="A152" s="50" t="str">
        <f t="shared" si="11"/>
        <v/>
      </c>
      <c r="B152" s="171"/>
      <c r="C152" s="8" t="str">
        <f>IF(BS_CONTROLE[[#This Row],[DATA]]="","",WEEKNUM(BS_CONTROLE[[#This Row],[DATA]]))</f>
        <v/>
      </c>
      <c r="D152" s="51"/>
      <c r="E152" s="314">
        <v>146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BASE_MAPA!$I$2:$I$359),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242"/>
      <c r="AS152" s="242"/>
      <c r="AT152" s="242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BASE_MAPA!$I$2:$I$359),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2"/>
        <v>Aderente</v>
      </c>
      <c r="BR152" s="18" t="str">
        <f t="shared" si="13"/>
        <v>*</v>
      </c>
      <c r="BS152" s="18" t="str">
        <f t="shared" si="14"/>
        <v>*</v>
      </c>
      <c r="BT152" s="225" t="str">
        <f t="shared" si="16"/>
        <v/>
      </c>
    </row>
    <row r="153" spans="1:75">
      <c r="A153" s="50" t="str">
        <f t="shared" si="11"/>
        <v/>
      </c>
      <c r="B153" s="171"/>
      <c r="C153" s="8" t="str">
        <f>IF(BS_CONTROLE[[#This Row],[DATA]]="","",WEEKNUM(BS_CONTROLE[[#This Row],[DATA]]))</f>
        <v/>
      </c>
      <c r="D153" s="51"/>
      <c r="E153" s="314">
        <v>147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BASE_MAPA!$I$2:$I$359),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242"/>
      <c r="AS153" s="242"/>
      <c r="AT153" s="242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BASE_MAPA!$I$2:$I$359),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2"/>
        <v>Aderente</v>
      </c>
      <c r="BR153" s="18" t="str">
        <f t="shared" si="13"/>
        <v>*</v>
      </c>
      <c r="BS153" s="18" t="str">
        <f t="shared" si="14"/>
        <v>*</v>
      </c>
      <c r="BT153" s="225" t="str">
        <f t="shared" si="16"/>
        <v/>
      </c>
    </row>
    <row r="154" spans="1:75">
      <c r="A154" s="50" t="str">
        <f t="shared" si="11"/>
        <v/>
      </c>
      <c r="B154" s="171"/>
      <c r="C154" s="8" t="str">
        <f>IF(BS_CONTROLE[[#This Row],[DATA]]="","",WEEKNUM(BS_CONTROLE[[#This Row],[DATA]]))</f>
        <v/>
      </c>
      <c r="D154" s="51"/>
      <c r="E154" s="314">
        <v>148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BASE_MAPA!$I$2:$I$359),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BASE_MAPA!$I$2:$I$359),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2"/>
        <v>Aderente</v>
      </c>
      <c r="BR154" s="18" t="str">
        <f t="shared" si="13"/>
        <v>*</v>
      </c>
      <c r="BS154" s="18" t="str">
        <f t="shared" si="14"/>
        <v>*</v>
      </c>
      <c r="BT154" s="225" t="str">
        <f t="shared" si="16"/>
        <v/>
      </c>
    </row>
    <row r="155" spans="1:75">
      <c r="A155" s="50" t="str">
        <f t="shared" si="11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BASE_MAPA!$I$2:$I$359),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242"/>
      <c r="AS155" s="242"/>
      <c r="AT155" s="242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BASE_MAPA!$I$2:$I$359),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2"/>
        <v>Aderente</v>
      </c>
      <c r="BR155" s="18" t="str">
        <f t="shared" si="13"/>
        <v>*</v>
      </c>
      <c r="BS155" s="18" t="str">
        <f t="shared" si="14"/>
        <v>*</v>
      </c>
      <c r="BT155" s="225" t="str">
        <f t="shared" si="16"/>
        <v/>
      </c>
    </row>
    <row r="156" spans="1:75">
      <c r="A156" s="50" t="str">
        <f t="shared" si="11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BASE_MAPA!$I$2:$I$359),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242"/>
      <c r="AS156" s="242"/>
      <c r="AT156" s="242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BASE_MAPA!$I$2:$I$359),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2"/>
        <v>Aderente</v>
      </c>
      <c r="BR156" s="18" t="str">
        <f t="shared" si="13"/>
        <v>*</v>
      </c>
      <c r="BS156" s="18" t="str">
        <f t="shared" si="14"/>
        <v>*</v>
      </c>
      <c r="BT156" s="225" t="str">
        <f t="shared" si="16"/>
        <v/>
      </c>
    </row>
    <row r="157" spans="1:75">
      <c r="A157" s="50" t="str">
        <f t="shared" si="11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BASE_MAPA!$I$2:$I$359),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242"/>
      <c r="AS157" s="242"/>
      <c r="AT157" s="242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BASE_MAPA!$I$2:$I$359),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2"/>
        <v>Aderente</v>
      </c>
      <c r="BR157" s="18" t="str">
        <f t="shared" si="13"/>
        <v>*</v>
      </c>
      <c r="BS157" s="18" t="str">
        <f t="shared" si="14"/>
        <v>*</v>
      </c>
      <c r="BT157" s="225" t="str">
        <f t="shared" si="16"/>
        <v/>
      </c>
    </row>
    <row r="158" spans="1:75">
      <c r="A158" s="50" t="str">
        <f t="shared" si="11"/>
        <v/>
      </c>
      <c r="B158" s="171"/>
      <c r="C158" s="8" t="str">
        <f>IF(BS_CONTROLE[[#This Row],[DATA]]="","",WEEKNUM(BS_CONTROLE[[#This Row],[DATA]]))</f>
        <v/>
      </c>
      <c r="D158" s="51"/>
      <c r="E158" s="314">
        <v>152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BASE_MAPA!$I$2:$I$359),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242"/>
      <c r="AS158" s="242"/>
      <c r="AT158" s="242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BASE_MAPA!$I$2:$I$359),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2"/>
        <v>Aderente</v>
      </c>
      <c r="BR158" s="18" t="str">
        <f t="shared" si="13"/>
        <v>*</v>
      </c>
      <c r="BS158" s="18" t="str">
        <f t="shared" si="14"/>
        <v>*</v>
      </c>
      <c r="BT158" s="225" t="str">
        <f t="shared" si="16"/>
        <v/>
      </c>
    </row>
    <row r="159" spans="1:75">
      <c r="A159" s="50" t="str">
        <f t="shared" si="11"/>
        <v/>
      </c>
      <c r="B159" s="171"/>
      <c r="C159" s="8" t="str">
        <f>IF(BS_CONTROLE[[#This Row],[DATA]]="","",WEEKNUM(BS_CONTROLE[[#This Row],[DATA]]))</f>
        <v/>
      </c>
      <c r="D159" s="51"/>
      <c r="E159" s="314">
        <v>153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BASE_MAPA!$I$2:$I$359),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BASE_MAPA!$I$2:$I$359),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2"/>
        <v>Aderente</v>
      </c>
      <c r="BR159" s="18" t="str">
        <f t="shared" si="13"/>
        <v>*</v>
      </c>
      <c r="BS159" s="18" t="str">
        <f t="shared" si="14"/>
        <v>*</v>
      </c>
      <c r="BT159" s="225"/>
    </row>
    <row r="160" spans="1:75" ht="19.5" customHeight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14">
        <v>156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BASE_MAPA!$I$2:$I$359),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BASE_MAPA!$I$2:$I$359),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>
      <c r="A163" s="50" t="str">
        <f t="shared" si="11"/>
        <v/>
      </c>
      <c r="B163" s="171"/>
      <c r="C163" s="8" t="str">
        <f>IF(BS_CONTROLE[[#This Row],[DATA]]="","",WEEKNUM(BS_CONTROLE[[#This Row],[DATA]]))</f>
        <v/>
      </c>
      <c r="D163" s="51"/>
      <c r="E163" s="314">
        <v>157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BASE_MAPA!$I$2:$I$359),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BASE_MAPA!$I$2:$I$359),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Aderente</v>
      </c>
      <c r="BR163" s="18" t="str">
        <f t="shared" si="13"/>
        <v>*</v>
      </c>
      <c r="BS163" s="18" t="str">
        <f t="shared" si="14"/>
        <v>*</v>
      </c>
      <c r="BT163" s="225" t="str">
        <f t="shared" si="16"/>
        <v/>
      </c>
    </row>
    <row r="164" spans="1:72">
      <c r="A164" s="50" t="str">
        <f t="shared" si="11"/>
        <v/>
      </c>
      <c r="B164" s="171"/>
      <c r="C164" s="8" t="str">
        <f>IF(BS_CONTROLE[[#This Row],[DATA]]="","",WEEKNUM(BS_CONTROLE[[#This Row],[DATA]]))</f>
        <v/>
      </c>
      <c r="D164" s="51"/>
      <c r="E164" s="314">
        <v>158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BASE_MAPA!$I$2:$I$359),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BASE_MAPA!$I$2:$I$359),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si="12"/>
        <v>Aderente</v>
      </c>
      <c r="BR164" s="18" t="str">
        <f t="shared" si="13"/>
        <v>*</v>
      </c>
      <c r="BS164" s="18" t="str">
        <f t="shared" si="14"/>
        <v>*</v>
      </c>
      <c r="BT164" s="225"/>
    </row>
    <row r="165" spans="1:72">
      <c r="A165" s="50" t="str">
        <f t="shared" ref="A165:A228" si="17">D165&amp;B165</f>
        <v/>
      </c>
      <c r="B165" s="171"/>
      <c r="C165" s="8" t="str">
        <f>IF(BS_CONTROLE[[#This Row],[DATA]]="","",WEEKNUM(BS_CONTROLE[[#This Row],[DATA]]))</f>
        <v/>
      </c>
      <c r="D165" s="51"/>
      <c r="E165" s="314">
        <v>159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BASE_MAPA!$I$2:$I$359),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BASE_MAPA!$I$2:$I$359),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ref="BQ165:BQ228" si="18">IF(AND(BR165&lt;1,BS165&lt;1),"Produção e Intervalo",IF(BR165&lt;1,"Intervalo",IF(BS165&lt;1,"Produção","Aderente")))</f>
        <v>Aderente</v>
      </c>
      <c r="BR165" s="18" t="str">
        <f t="shared" ref="BR165:BR228" si="19">IF(OR(B165="",F165=""),"*",AY165/P165)</f>
        <v>*</v>
      </c>
      <c r="BS165" s="18" t="str">
        <f t="shared" ref="BS165:BS228" si="20">IF(OR(B165="",F165=""),"*",BA165/Q165)</f>
        <v>*</v>
      </c>
      <c r="BT165" s="225" t="str">
        <f t="shared" si="16"/>
        <v/>
      </c>
    </row>
    <row r="166" spans="1:72">
      <c r="A166" s="50" t="str">
        <f t="shared" si="17"/>
        <v/>
      </c>
      <c r="B166" s="171"/>
      <c r="C166" s="8" t="str">
        <f>IF(BS_CONTROLE[[#This Row],[DATA]]="","",WEEKNUM(BS_CONTROLE[[#This Row],[DATA]]))</f>
        <v/>
      </c>
      <c r="D166" s="51"/>
      <c r="E166" s="314">
        <v>160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BASE_MAPA!$I$2:$I$359),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BASE_MAPA!$I$2:$I$359),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8"/>
        <v>Aderente</v>
      </c>
      <c r="BR166" s="18" t="str">
        <f t="shared" si="19"/>
        <v>*</v>
      </c>
      <c r="BS166" s="18" t="str">
        <f t="shared" si="20"/>
        <v>*</v>
      </c>
      <c r="BT166" s="225" t="str">
        <f t="shared" si="16"/>
        <v/>
      </c>
    </row>
    <row r="167" spans="1:72">
      <c r="A167" s="50" t="str">
        <f t="shared" si="17"/>
        <v/>
      </c>
      <c r="B167" s="171"/>
      <c r="C167" s="8" t="str">
        <f>IF(BS_CONTROLE[[#This Row],[DATA]]="","",WEEKNUM(BS_CONTROLE[[#This Row],[DATA]]))</f>
        <v/>
      </c>
      <c r="D167" s="51"/>
      <c r="E167" s="315">
        <v>161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BASE_MAPA!$I$2:$I$359),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BASE_MAPA!$I$2:$I$359),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8"/>
        <v>Aderente</v>
      </c>
      <c r="BR167" s="18" t="str">
        <f t="shared" si="19"/>
        <v>*</v>
      </c>
      <c r="BS167" s="18" t="str">
        <f t="shared" si="20"/>
        <v>*</v>
      </c>
      <c r="BT167" s="225" t="str">
        <f t="shared" si="16"/>
        <v/>
      </c>
    </row>
    <row r="168" spans="1:72">
      <c r="A168" s="50" t="str">
        <f t="shared" si="17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8"/>
        <v>Aderente</v>
      </c>
      <c r="BR168" s="18" t="str">
        <f t="shared" si="19"/>
        <v>*</v>
      </c>
      <c r="BS168" s="18" t="str">
        <f t="shared" si="20"/>
        <v>*</v>
      </c>
      <c r="BT168" s="225" t="str">
        <f t="shared" si="16"/>
        <v/>
      </c>
    </row>
    <row r="169" spans="1:72">
      <c r="A169" s="50" t="str">
        <f t="shared" si="17"/>
        <v/>
      </c>
      <c r="B169" s="171"/>
      <c r="C169" s="8" t="str">
        <f>IF(BS_CONTROLE[[#This Row],[DATA]]="","",WEEKNUM(BS_CONTROLE[[#This Row],[DATA]]))</f>
        <v/>
      </c>
      <c r="D169" s="51"/>
      <c r="E169" s="314">
        <v>163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BASE_MAPA!$I$2:$I$359),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BASE_MAPA!$I$2:$I$359),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8"/>
        <v>Aderente</v>
      </c>
      <c r="BR169" s="18" t="str">
        <f t="shared" si="19"/>
        <v>*</v>
      </c>
      <c r="BS169" s="18" t="str">
        <f t="shared" si="20"/>
        <v>*</v>
      </c>
      <c r="BT169" s="225" t="str">
        <f t="shared" si="16"/>
        <v/>
      </c>
    </row>
    <row r="170" spans="1:72">
      <c r="A170" s="50" t="str">
        <f t="shared" si="17"/>
        <v/>
      </c>
      <c r="B170" s="171"/>
      <c r="C170" s="8" t="str">
        <f>IF(BS_CONTROLE[[#This Row],[DATA]]="","",WEEKNUM(BS_CONTROLE[[#This Row],[DATA]]))</f>
        <v/>
      </c>
      <c r="D170" s="51"/>
      <c r="E170" s="314">
        <v>164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BASE_MAPA!$I$2:$I$359),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BASE_MAPA!$I$2:$I$359),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8"/>
        <v>Aderente</v>
      </c>
      <c r="BR170" s="18" t="str">
        <f t="shared" si="19"/>
        <v>*</v>
      </c>
      <c r="BS170" s="18" t="str">
        <f t="shared" si="20"/>
        <v>*</v>
      </c>
      <c r="BT170" s="225" t="str">
        <f t="shared" si="16"/>
        <v/>
      </c>
    </row>
    <row r="171" spans="1:72">
      <c r="A171" s="50" t="str">
        <f t="shared" si="17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BASE_MAPA!$I$2:$I$359),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BASE_MAPA!$I$2:$I$359),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8"/>
        <v>Aderente</v>
      </c>
      <c r="BR171" s="18" t="str">
        <f t="shared" si="19"/>
        <v>*</v>
      </c>
      <c r="BS171" s="18" t="str">
        <f t="shared" si="20"/>
        <v>*</v>
      </c>
      <c r="BT171" s="225"/>
    </row>
    <row r="172" spans="1:72">
      <c r="A172" s="50" t="str">
        <f t="shared" si="17"/>
        <v/>
      </c>
      <c r="B172" s="171"/>
      <c r="C172" s="8" t="str">
        <f>IF(BS_CONTROLE[[#This Row],[DATA]]="","",WEEKNUM(BS_CONTROLE[[#This Row],[DATA]]))</f>
        <v/>
      </c>
      <c r="D172" s="51"/>
      <c r="E172" s="314">
        <v>166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8"/>
        <v>Aderente</v>
      </c>
      <c r="BR172" s="18" t="str">
        <f t="shared" si="19"/>
        <v>*</v>
      </c>
      <c r="BS172" s="18" t="str">
        <f t="shared" si="20"/>
        <v>*</v>
      </c>
      <c r="BT172" s="225" t="str">
        <f t="shared" si="16"/>
        <v/>
      </c>
    </row>
    <row r="173" spans="1:72">
      <c r="A173" s="50" t="str">
        <f t="shared" si="17"/>
        <v/>
      </c>
      <c r="B173" s="171"/>
      <c r="C173" s="8" t="str">
        <f>IF(BS_CONTROLE[[#This Row],[DATA]]="","",WEEKNUM(BS_CONTROLE[[#This Row],[DATA]]))</f>
        <v/>
      </c>
      <c r="D173" s="51"/>
      <c r="E173" s="314">
        <v>167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8"/>
        <v>Aderente</v>
      </c>
      <c r="BR173" s="18" t="str">
        <f t="shared" si="19"/>
        <v>*</v>
      </c>
      <c r="BS173" s="18" t="str">
        <f t="shared" si="20"/>
        <v>*</v>
      </c>
      <c r="BT173" s="225" t="str">
        <f t="shared" si="16"/>
        <v/>
      </c>
    </row>
    <row r="174" spans="1:72">
      <c r="A174" s="50" t="str">
        <f t="shared" si="17"/>
        <v/>
      </c>
      <c r="B174" s="171"/>
      <c r="C174" s="8" t="str">
        <f>IF(BS_CONTROLE[[#This Row],[DATA]]="","",WEEKNUM(BS_CONTROLE[[#This Row],[DATA]]))</f>
        <v/>
      </c>
      <c r="D174" s="51"/>
      <c r="E174" s="314">
        <v>168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BASE_MAPA!$I$2:$I$359),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BASE_MAPA!$I$2:$I$359),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8"/>
        <v>Aderente</v>
      </c>
      <c r="BR174" s="18" t="str">
        <f t="shared" si="19"/>
        <v>*</v>
      </c>
      <c r="BS174" s="18" t="str">
        <f t="shared" si="20"/>
        <v>*</v>
      </c>
      <c r="BT174" s="225"/>
    </row>
    <row r="175" spans="1:72">
      <c r="A175" s="50" t="str">
        <f t="shared" si="17"/>
        <v/>
      </c>
      <c r="B175" s="171"/>
      <c r="C175" s="8" t="str">
        <f>IF(BS_CONTROLE[[#This Row],[DATA]]="","",WEEKNUM(BS_CONTROLE[[#This Row],[DATA]]))</f>
        <v/>
      </c>
      <c r="D175" s="51"/>
      <c r="E175" s="314">
        <v>169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BASE_MAPA!$I$2:$I$359),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BASE_MAPA!$I$2:$I$359),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8"/>
        <v>Aderente</v>
      </c>
      <c r="BR175" s="18" t="str">
        <f t="shared" si="19"/>
        <v>*</v>
      </c>
      <c r="BS175" s="18" t="str">
        <f t="shared" si="20"/>
        <v>*</v>
      </c>
      <c r="BT175" s="225" t="str">
        <f t="shared" si="16"/>
        <v/>
      </c>
    </row>
    <row r="176" spans="1:72">
      <c r="A176" s="50" t="str">
        <f t="shared" si="17"/>
        <v/>
      </c>
      <c r="B176" s="171"/>
      <c r="C176" s="8" t="str">
        <f>IF(BS_CONTROLE[[#This Row],[DATA]]="","",WEEKNUM(BS_CONTROLE[[#This Row],[DATA]]))</f>
        <v/>
      </c>
      <c r="D176" s="51"/>
      <c r="E176" s="314">
        <v>170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BASE_MAPA!$I$2:$I$359),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BASE_MAPA!$I$2:$I$359),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8"/>
        <v>Aderente</v>
      </c>
      <c r="BR176" s="18" t="str">
        <f t="shared" si="19"/>
        <v>*</v>
      </c>
      <c r="BS176" s="18" t="str">
        <f t="shared" si="20"/>
        <v>*</v>
      </c>
      <c r="BT176" s="225" t="str">
        <f t="shared" si="16"/>
        <v/>
      </c>
    </row>
    <row r="177" spans="1:72">
      <c r="A177" s="50" t="str">
        <f t="shared" si="17"/>
        <v/>
      </c>
      <c r="B177" s="171"/>
      <c r="C177" s="8" t="str">
        <f>IF(BS_CONTROLE[[#This Row],[DATA]]="","",WEEKNUM(BS_CONTROLE[[#This Row],[DATA]]))</f>
        <v/>
      </c>
      <c r="D177" s="51"/>
      <c r="E177" s="314">
        <v>171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BASE_MAPA!$I$2:$I$359),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BASE_MAPA!$I$2:$I$359),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8"/>
        <v>Aderente</v>
      </c>
      <c r="BR177" s="18" t="str">
        <f t="shared" si="19"/>
        <v>*</v>
      </c>
      <c r="BS177" s="18" t="str">
        <f t="shared" si="20"/>
        <v>*</v>
      </c>
      <c r="BT177" s="225" t="str">
        <f t="shared" si="16"/>
        <v/>
      </c>
    </row>
    <row r="178" spans="1:72">
      <c r="A178" s="50" t="str">
        <f t="shared" si="17"/>
        <v/>
      </c>
      <c r="B178" s="171"/>
      <c r="C178" s="8" t="str">
        <f>IF(BS_CONTROLE[[#This Row],[DATA]]="","",WEEKNUM(BS_CONTROLE[[#This Row],[DATA]]))</f>
        <v/>
      </c>
      <c r="D178" s="51"/>
      <c r="E178" s="314">
        <v>172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BASE_MAPA!$I$2:$I$359),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BASE_MAPA!$I$2:$I$359),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8"/>
        <v>Aderente</v>
      </c>
      <c r="BR178" s="18" t="str">
        <f t="shared" si="19"/>
        <v>*</v>
      </c>
      <c r="BS178" s="18" t="str">
        <f t="shared" si="20"/>
        <v>*</v>
      </c>
      <c r="BT178" s="225"/>
    </row>
    <row r="179" spans="1:72">
      <c r="A179" s="50" t="str">
        <f t="shared" si="17"/>
        <v/>
      </c>
      <c r="B179" s="171"/>
      <c r="C179" s="8" t="str">
        <f>IF(BS_CONTROLE[[#This Row],[DATA]]="","",WEEKNUM(BS_CONTROLE[[#This Row],[DATA]]))</f>
        <v/>
      </c>
      <c r="D179" s="51"/>
      <c r="E179" s="315">
        <v>173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BASE_MAPA!$I$2:$I$359),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BASE_MAPA!$I$2:$I$359),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8"/>
        <v>Aderente</v>
      </c>
      <c r="BR179" s="18" t="str">
        <f t="shared" si="19"/>
        <v>*</v>
      </c>
      <c r="BS179" s="18" t="str">
        <f t="shared" si="20"/>
        <v>*</v>
      </c>
      <c r="BT179" s="225" t="str">
        <f t="shared" si="16"/>
        <v/>
      </c>
    </row>
    <row r="180" spans="1:72">
      <c r="A180" s="50" t="str">
        <f t="shared" si="17"/>
        <v/>
      </c>
      <c r="B180" s="171"/>
      <c r="C180" s="8" t="str">
        <f>IF(BS_CONTROLE[[#This Row],[DATA]]="","",WEEKNUM(BS_CONTROLE[[#This Row],[DATA]]))</f>
        <v/>
      </c>
      <c r="D180" s="51"/>
      <c r="E180" s="314">
        <v>174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BASE_MAPA!$I$2:$I$359),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BASE_MAPA!$I$2:$I$359),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8"/>
        <v>Aderente</v>
      </c>
      <c r="BR180" s="18" t="str">
        <f t="shared" si="19"/>
        <v>*</v>
      </c>
      <c r="BS180" s="18" t="str">
        <f t="shared" si="20"/>
        <v>*</v>
      </c>
      <c r="BT180" s="225" t="str">
        <f t="shared" si="16"/>
        <v/>
      </c>
    </row>
    <row r="181" spans="1:72">
      <c r="A181" s="50" t="str">
        <f t="shared" si="17"/>
        <v/>
      </c>
      <c r="B181" s="171"/>
      <c r="C181" s="8" t="str">
        <f>IF(BS_CONTROLE[[#This Row],[DATA]]="","",WEEKNUM(BS_CONTROLE[[#This Row],[DATA]]))</f>
        <v/>
      </c>
      <c r="D181" s="51"/>
      <c r="E181" s="314">
        <v>175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BASE_MAPA!$I$2:$I$359),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BASE_MAPA!$I$2:$I$359),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8"/>
        <v>Aderente</v>
      </c>
      <c r="BR181" s="18" t="str">
        <f t="shared" si="19"/>
        <v>*</v>
      </c>
      <c r="BS181" s="18" t="str">
        <f t="shared" si="20"/>
        <v>*</v>
      </c>
      <c r="BT181" s="225" t="str">
        <f t="shared" si="16"/>
        <v/>
      </c>
    </row>
    <row r="182" spans="1:72">
      <c r="A182" s="50" t="str">
        <f t="shared" si="17"/>
        <v/>
      </c>
      <c r="B182" s="171"/>
      <c r="C182" s="8" t="str">
        <f>IF(BS_CONTROLE[[#This Row],[DATA]]="","",WEEKNUM(BS_CONTROLE[[#This Row],[DATA]]))</f>
        <v/>
      </c>
      <c r="D182" s="51"/>
      <c r="E182" s="314">
        <v>176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BASE_MAPA!$I$2:$I$359),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BASE_MAPA!$I$2:$I$359),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8"/>
        <v>Aderente</v>
      </c>
      <c r="BR182" s="18" t="str">
        <f t="shared" si="19"/>
        <v>*</v>
      </c>
      <c r="BS182" s="18" t="str">
        <f t="shared" si="20"/>
        <v>*</v>
      </c>
      <c r="BT182" s="225" t="str">
        <f t="shared" si="16"/>
        <v/>
      </c>
    </row>
    <row r="183" spans="1:72">
      <c r="A183" s="50" t="str">
        <f t="shared" si="17"/>
        <v/>
      </c>
      <c r="B183" s="171"/>
      <c r="C183" s="8" t="str">
        <f>IF(BS_CONTROLE[[#This Row],[DATA]]="","",WEEKNUM(BS_CONTROLE[[#This Row],[DATA]]))</f>
        <v/>
      </c>
      <c r="D183" s="51"/>
      <c r="E183" s="314">
        <v>177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BASE_MAPA!$I$2:$I$359),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BASE_MAPA!$I$2:$I$359),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8"/>
        <v>Aderente</v>
      </c>
      <c r="BR183" s="18" t="str">
        <f t="shared" si="19"/>
        <v>*</v>
      </c>
      <c r="BS183" s="18" t="str">
        <f t="shared" si="20"/>
        <v>*</v>
      </c>
      <c r="BT183" s="225"/>
    </row>
    <row r="184" spans="1:72">
      <c r="A184" s="50" t="str">
        <f t="shared" si="17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8"/>
        <v>Aderente</v>
      </c>
      <c r="BR184" s="18" t="str">
        <f t="shared" si="19"/>
        <v>*</v>
      </c>
      <c r="BS184" s="18" t="str">
        <f t="shared" si="20"/>
        <v>*</v>
      </c>
      <c r="BT184" s="225" t="str">
        <f t="shared" si="16"/>
        <v/>
      </c>
    </row>
    <row r="185" spans="1:72">
      <c r="A185" s="50" t="str">
        <f t="shared" si="17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8"/>
        <v>Aderente</v>
      </c>
      <c r="BR185" s="18" t="str">
        <f t="shared" si="19"/>
        <v>*</v>
      </c>
      <c r="BS185" s="18" t="str">
        <f t="shared" si="20"/>
        <v>*</v>
      </c>
      <c r="BT185" s="225" t="str">
        <f t="shared" si="16"/>
        <v/>
      </c>
    </row>
    <row r="186" spans="1:72">
      <c r="A186" s="50" t="str">
        <f t="shared" si="17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8"/>
        <v>Aderente</v>
      </c>
      <c r="BR186" s="18" t="str">
        <f t="shared" si="19"/>
        <v>*</v>
      </c>
      <c r="BS186" s="18" t="str">
        <f t="shared" si="20"/>
        <v>*</v>
      </c>
      <c r="BT186" s="225"/>
    </row>
    <row r="187" spans="1:72">
      <c r="A187" s="50" t="str">
        <f t="shared" si="17"/>
        <v/>
      </c>
      <c r="B187" s="171"/>
      <c r="C187" s="8" t="str">
        <f>IF(BS_CONTROLE[[#This Row],[DATA]]="","",WEEKNUM(BS_CONTROLE[[#This Row],[DATA]]))</f>
        <v/>
      </c>
      <c r="D187" s="51"/>
      <c r="E187" s="314">
        <v>181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BASE_MAPA!$I$2:$I$359),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BASE_MAPA!$I$2:$I$359),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8"/>
        <v>Aderente</v>
      </c>
      <c r="BR187" s="18" t="str">
        <f t="shared" si="19"/>
        <v>*</v>
      </c>
      <c r="BS187" s="18" t="str">
        <f t="shared" si="20"/>
        <v>*</v>
      </c>
      <c r="BT187" s="225" t="str">
        <f t="shared" si="16"/>
        <v/>
      </c>
    </row>
    <row r="188" spans="1:72">
      <c r="A188" s="50" t="str">
        <f t="shared" si="17"/>
        <v/>
      </c>
      <c r="B188" s="171"/>
      <c r="C188" s="8" t="str">
        <f>IF(BS_CONTROLE[[#This Row],[DATA]]="","",WEEKNUM(BS_CONTROLE[[#This Row],[DATA]]))</f>
        <v/>
      </c>
      <c r="D188" s="51"/>
      <c r="E188" s="314">
        <v>182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BASE_MAPA!$I$2:$I$359),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BASE_MAPA!$I$2:$I$359),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8"/>
        <v>Aderente</v>
      </c>
      <c r="BR188" s="18" t="str">
        <f t="shared" si="19"/>
        <v>*</v>
      </c>
      <c r="BS188" s="18" t="str">
        <f t="shared" si="20"/>
        <v>*</v>
      </c>
      <c r="BT188" s="225" t="str">
        <f t="shared" si="16"/>
        <v/>
      </c>
    </row>
    <row r="189" spans="1:72">
      <c r="A189" s="50" t="str">
        <f t="shared" si="17"/>
        <v/>
      </c>
      <c r="B189" s="171"/>
      <c r="C189" s="8" t="str">
        <f>IF(BS_CONTROLE[[#This Row],[DATA]]="","",WEEKNUM(BS_CONTROLE[[#This Row],[DATA]]))</f>
        <v/>
      </c>
      <c r="D189" s="51"/>
      <c r="E189" s="314">
        <v>183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BASE_MAPA!$I$2:$I$359),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BASE_MAPA!$I$2:$I$359),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8"/>
        <v>Aderente</v>
      </c>
      <c r="BR189" s="18" t="str">
        <f t="shared" si="19"/>
        <v>*</v>
      </c>
      <c r="BS189" s="18" t="str">
        <f t="shared" si="20"/>
        <v>*</v>
      </c>
      <c r="BT189" s="225" t="str">
        <f t="shared" si="16"/>
        <v/>
      </c>
    </row>
    <row r="190" spans="1:72">
      <c r="A190" s="50" t="str">
        <f t="shared" si="17"/>
        <v/>
      </c>
      <c r="B190" s="171"/>
      <c r="C190" s="8" t="str">
        <f>IF(BS_CONTROLE[[#This Row],[DATA]]="","",WEEKNUM(BS_CONTROLE[[#This Row],[DATA]]))</f>
        <v/>
      </c>
      <c r="D190" s="51"/>
      <c r="E190" s="314">
        <v>184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BASE_MAPA!$I$2:$I$359),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BASE_MAPA!$I$2:$I$359),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8"/>
        <v>Aderente</v>
      </c>
      <c r="BR190" s="18" t="str">
        <f t="shared" si="19"/>
        <v>*</v>
      </c>
      <c r="BS190" s="18" t="str">
        <f t="shared" si="20"/>
        <v>*</v>
      </c>
      <c r="BT190" s="225" t="str">
        <f t="shared" si="16"/>
        <v/>
      </c>
    </row>
    <row r="191" spans="1:72">
      <c r="A191" s="50" t="str">
        <f t="shared" si="17"/>
        <v/>
      </c>
      <c r="B191" s="171"/>
      <c r="C191" s="8" t="str">
        <f>IF(BS_CONTROLE[[#This Row],[DATA]]="","",WEEKNUM(BS_CONTROLE[[#This Row],[DATA]]))</f>
        <v/>
      </c>
      <c r="D191" s="51"/>
      <c r="E191" s="315">
        <v>185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BASE_MAPA!$I$2:$I$359),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BASE_MAPA!$I$2:$I$359),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8"/>
        <v>Aderente</v>
      </c>
      <c r="BR191" s="18" t="str">
        <f t="shared" si="19"/>
        <v>*</v>
      </c>
      <c r="BS191" s="18" t="str">
        <f t="shared" si="20"/>
        <v>*</v>
      </c>
      <c r="BT191" s="225" t="str">
        <f t="shared" si="16"/>
        <v/>
      </c>
    </row>
    <row r="192" spans="1:72">
      <c r="A192" s="50" t="str">
        <f t="shared" si="17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8"/>
        <v>Aderente</v>
      </c>
      <c r="BR192" s="18" t="str">
        <f t="shared" si="19"/>
        <v>*</v>
      </c>
      <c r="BS192" s="18" t="str">
        <f t="shared" si="20"/>
        <v>*</v>
      </c>
      <c r="BT192" s="225"/>
    </row>
    <row r="193" spans="1:72">
      <c r="A193" s="50" t="str">
        <f t="shared" si="17"/>
        <v/>
      </c>
      <c r="B193" s="171"/>
      <c r="C193" s="8" t="str">
        <f>IF(BS_CONTROLE[[#This Row],[DATA]]="","",WEEKNUM(BS_CONTROLE[[#This Row],[DATA]]))</f>
        <v/>
      </c>
      <c r="D193" s="51"/>
      <c r="E193" s="314">
        <v>187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BASE_MAPA!$I$2:$I$359),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BASE_MAPA!$I$2:$I$359),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8"/>
        <v>Aderente</v>
      </c>
      <c r="BR193" s="18" t="str">
        <f t="shared" si="19"/>
        <v>*</v>
      </c>
      <c r="BS193" s="18" t="str">
        <f t="shared" si="20"/>
        <v>*</v>
      </c>
      <c r="BT193" s="225" t="str">
        <f t="shared" si="16"/>
        <v/>
      </c>
    </row>
    <row r="194" spans="1:72">
      <c r="A194" s="50" t="str">
        <f t="shared" si="17"/>
        <v/>
      </c>
      <c r="B194" s="171"/>
      <c r="C194" s="8" t="str">
        <f>IF(BS_CONTROLE[[#This Row],[DATA]]="","",WEEKNUM(BS_CONTROLE[[#This Row],[DATA]]))</f>
        <v/>
      </c>
      <c r="D194" s="51"/>
      <c r="E194" s="314">
        <v>188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BASE_MAPA!$I$2:$I$359),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BASE_MAPA!$I$2:$I$359),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8"/>
        <v>Aderente</v>
      </c>
      <c r="BR194" s="18" t="str">
        <f t="shared" si="19"/>
        <v>*</v>
      </c>
      <c r="BS194" s="18" t="str">
        <f t="shared" si="20"/>
        <v>*</v>
      </c>
      <c r="BT194" s="225"/>
    </row>
    <row r="195" spans="1:72">
      <c r="A195" s="50" t="str">
        <f t="shared" si="17"/>
        <v/>
      </c>
      <c r="B195" s="171"/>
      <c r="C195" s="8" t="str">
        <f>IF(BS_CONTROLE[[#This Row],[DATA]]="","",WEEKNUM(BS_CONTROLE[[#This Row],[DATA]]))</f>
        <v/>
      </c>
      <c r="D195" s="51"/>
      <c r="E195" s="314">
        <v>189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BASE_MAPA!$I$2:$I$359),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BASE_MAPA!$I$2:$I$359),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8"/>
        <v>Aderente</v>
      </c>
      <c r="BR195" s="18" t="str">
        <f t="shared" si="19"/>
        <v>*</v>
      </c>
      <c r="BS195" s="18" t="str">
        <f t="shared" si="20"/>
        <v>*</v>
      </c>
      <c r="BT195" s="225" t="str">
        <f t="shared" si="16"/>
        <v/>
      </c>
    </row>
    <row r="196" spans="1:72">
      <c r="A196" s="50" t="str">
        <f t="shared" si="17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8"/>
        <v>Aderente</v>
      </c>
      <c r="BR196" s="18" t="str">
        <f t="shared" si="19"/>
        <v>*</v>
      </c>
      <c r="BS196" s="18" t="str">
        <f t="shared" si="20"/>
        <v>*</v>
      </c>
      <c r="BT196" s="225" t="str">
        <f t="shared" si="16"/>
        <v/>
      </c>
    </row>
    <row r="197" spans="1:72">
      <c r="A197" s="50" t="str">
        <f t="shared" si="17"/>
        <v/>
      </c>
      <c r="B197" s="171"/>
      <c r="C197" s="8" t="str">
        <f>IF(BS_CONTROLE[[#This Row],[DATA]]="","",WEEKNUM(BS_CONTROLE[[#This Row],[DATA]]))</f>
        <v/>
      </c>
      <c r="D197" s="51"/>
      <c r="E197" s="314">
        <v>191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BASE_MAPA!$I$2:$I$359),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BASE_MAPA!$I$2:$I$359),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8"/>
        <v>Aderente</v>
      </c>
      <c r="BR197" s="18" t="str">
        <f t="shared" si="19"/>
        <v>*</v>
      </c>
      <c r="BS197" s="18" t="str">
        <f t="shared" si="20"/>
        <v>*</v>
      </c>
      <c r="BT197" s="225" t="str">
        <f t="shared" si="16"/>
        <v/>
      </c>
    </row>
    <row r="198" spans="1:72">
      <c r="A198" s="50" t="str">
        <f t="shared" si="17"/>
        <v/>
      </c>
      <c r="B198" s="171"/>
      <c r="C198" s="8" t="str">
        <f>IF(BS_CONTROLE[[#This Row],[DATA]]="","",WEEKNUM(BS_CONTROLE[[#This Row],[DATA]]))</f>
        <v/>
      </c>
      <c r="D198" s="51"/>
      <c r="E198" s="314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BASE_MAPA!$I$2:$I$359),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BASE_MAPA!$I$2:$I$359),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8"/>
        <v>Aderente</v>
      </c>
      <c r="BR198" s="18" t="str">
        <f t="shared" si="19"/>
        <v>*</v>
      </c>
      <c r="BS198" s="18" t="str">
        <f t="shared" si="20"/>
        <v>*</v>
      </c>
      <c r="BT198" s="225" t="str">
        <f t="shared" si="16"/>
        <v/>
      </c>
    </row>
    <row r="199" spans="1:72">
      <c r="A199" s="50" t="str">
        <f t="shared" si="17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BASE_MAPA!$I$2:$I$359),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BASE_MAPA!$I$2:$I$359),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8"/>
        <v>Aderente</v>
      </c>
      <c r="BR199" s="18" t="str">
        <f t="shared" si="19"/>
        <v>*</v>
      </c>
      <c r="BS199" s="18" t="str">
        <f t="shared" si="20"/>
        <v>*</v>
      </c>
      <c r="BT199" s="225" t="str">
        <f t="shared" si="16"/>
        <v/>
      </c>
    </row>
    <row r="200" spans="1:72">
      <c r="A200" s="50" t="str">
        <f t="shared" si="17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BASE_MAPA!$I$2:$I$359),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BASE_MAPA!$I$2:$I$359),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8"/>
        <v>Aderente</v>
      </c>
      <c r="BR200" s="18" t="str">
        <f t="shared" si="19"/>
        <v>*</v>
      </c>
      <c r="BS200" s="18" t="str">
        <f t="shared" si="20"/>
        <v>*</v>
      </c>
      <c r="BT200" s="225" t="str">
        <f t="shared" si="16"/>
        <v/>
      </c>
    </row>
    <row r="201" spans="1:72">
      <c r="A201" s="50" t="str">
        <f t="shared" si="17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BASE_MAPA!$I$2:$I$359),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BASE_MAPA!$I$2:$I$359),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8"/>
        <v>Aderente</v>
      </c>
      <c r="BR201" s="18" t="str">
        <f t="shared" si="19"/>
        <v>*</v>
      </c>
      <c r="BS201" s="18" t="str">
        <f t="shared" si="20"/>
        <v>*</v>
      </c>
      <c r="BT201" s="225" t="str">
        <f t="shared" si="16"/>
        <v/>
      </c>
    </row>
    <row r="202" spans="1:72">
      <c r="A202" s="50" t="str">
        <f t="shared" si="17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8"/>
        <v>Aderente</v>
      </c>
      <c r="BR202" s="18" t="str">
        <f t="shared" si="19"/>
        <v>*</v>
      </c>
      <c r="BS202" s="18" t="str">
        <f t="shared" si="20"/>
        <v>*</v>
      </c>
      <c r="BT202" s="225" t="str">
        <f t="shared" si="16"/>
        <v/>
      </c>
    </row>
    <row r="203" spans="1:72">
      <c r="A203" s="50" t="str">
        <f t="shared" si="17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8"/>
        <v>Aderente</v>
      </c>
      <c r="BR203" s="18" t="str">
        <f t="shared" si="19"/>
        <v>*</v>
      </c>
      <c r="BS203" s="18" t="str">
        <f t="shared" si="20"/>
        <v>*</v>
      </c>
      <c r="BT203" s="225" t="str">
        <f t="shared" si="16"/>
        <v/>
      </c>
    </row>
    <row r="204" spans="1:72">
      <c r="A204" s="50" t="str">
        <f t="shared" si="17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BASE_MAPA!$I$2:$I$359),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BASE_MAPA!$I$2:$I$359),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8"/>
        <v>Aderente</v>
      </c>
      <c r="BR204" s="18" t="str">
        <f t="shared" si="19"/>
        <v>*</v>
      </c>
      <c r="BS204" s="18" t="str">
        <f t="shared" si="20"/>
        <v>*</v>
      </c>
      <c r="BT204" s="225"/>
    </row>
    <row r="205" spans="1:72">
      <c r="A205" s="50" t="str">
        <f t="shared" si="17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BASE_MAPA!$I$2:$I$359),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BASE_MAPA!$I$2:$I$359),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8"/>
        <v>Aderente</v>
      </c>
      <c r="BR205" s="18" t="str">
        <f t="shared" si="19"/>
        <v>*</v>
      </c>
      <c r="BS205" s="18" t="str">
        <f t="shared" si="20"/>
        <v>*</v>
      </c>
      <c r="BT205" s="225" t="str">
        <f t="shared" si="16"/>
        <v/>
      </c>
    </row>
    <row r="206" spans="1:72">
      <c r="A206" s="50" t="str">
        <f t="shared" si="17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BASE_MAPA!$I$2:$I$359),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BASE_MAPA!$I$2:$I$359),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8"/>
        <v>Aderente</v>
      </c>
      <c r="BR206" s="18" t="str">
        <f t="shared" si="19"/>
        <v>*</v>
      </c>
      <c r="BS206" s="18" t="str">
        <f t="shared" si="20"/>
        <v>*</v>
      </c>
      <c r="BT206" s="225" t="str">
        <f t="shared" si="16"/>
        <v/>
      </c>
    </row>
    <row r="207" spans="1:72">
      <c r="A207" s="50" t="str">
        <f t="shared" si="17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BASE_MAPA!$I$2:$I$359),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BASE_MAPA!$I$2:$I$359),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8"/>
        <v>Aderente</v>
      </c>
      <c r="BR207" s="18" t="str">
        <f t="shared" si="19"/>
        <v>*</v>
      </c>
      <c r="BS207" s="18" t="str">
        <f t="shared" si="20"/>
        <v>*</v>
      </c>
      <c r="BT207" s="225" t="str">
        <f t="shared" si="16"/>
        <v/>
      </c>
    </row>
    <row r="208" spans="1:72">
      <c r="A208" s="50" t="str">
        <f t="shared" si="17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BASE_MAPA!$I$2:$I$359),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BASE_MAPA!$I$2:$I$359),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8"/>
        <v>Aderente</v>
      </c>
      <c r="BR208" s="18" t="str">
        <f t="shared" si="19"/>
        <v>*</v>
      </c>
      <c r="BS208" s="18" t="str">
        <f t="shared" si="20"/>
        <v>*</v>
      </c>
      <c r="BT208" s="225" t="str">
        <f t="shared" si="16"/>
        <v/>
      </c>
    </row>
    <row r="209" spans="1:72">
      <c r="A209" s="50" t="str">
        <f t="shared" si="17"/>
        <v/>
      </c>
      <c r="B209" s="171"/>
      <c r="C209" s="8" t="str">
        <f>IF(BS_CONTROLE[[#This Row],[DATA]]="","",WEEKNUM(BS_CONTROLE[[#This Row],[DATA]]))</f>
        <v/>
      </c>
      <c r="D209" s="51"/>
      <c r="E209" s="314">
        <v>203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BASE_MAPA!$I$2:$I$359),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BASE_MAPA!$I$2:$I$359),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8"/>
        <v>Aderente</v>
      </c>
      <c r="BR209" s="18" t="str">
        <f t="shared" si="19"/>
        <v>*</v>
      </c>
      <c r="BS209" s="18" t="str">
        <f t="shared" si="20"/>
        <v>*</v>
      </c>
      <c r="BT209" s="225" t="str">
        <f t="shared" si="16"/>
        <v/>
      </c>
    </row>
    <row r="210" spans="1:72">
      <c r="A210" s="50" t="str">
        <f t="shared" si="17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BASE_MAPA!$I$2:$I$359),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BASE_MAPA!$I$2:$I$359),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8"/>
        <v>Aderente</v>
      </c>
      <c r="BR210" s="18" t="str">
        <f t="shared" si="19"/>
        <v>*</v>
      </c>
      <c r="BS210" s="18" t="str">
        <f t="shared" si="20"/>
        <v>*</v>
      </c>
      <c r="BT210" s="225" t="str">
        <f t="shared" si="16"/>
        <v/>
      </c>
    </row>
    <row r="211" spans="1:72">
      <c r="A211" s="50" t="str">
        <f t="shared" si="17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BASE_MAPA!$I$2:$I$359),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BASE_MAPA!$I$2:$I$359),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8"/>
        <v>Aderente</v>
      </c>
      <c r="BR211" s="18" t="str">
        <f t="shared" si="19"/>
        <v>*</v>
      </c>
      <c r="BS211" s="18" t="str">
        <f t="shared" si="20"/>
        <v>*</v>
      </c>
      <c r="BT211" s="225" t="str">
        <f t="shared" ref="BT211:BT282" si="21">IF(BN211="","",SUBSTITUTE(BM211," ","")&amp;SUBSTITUTE(BN211," ",""))</f>
        <v/>
      </c>
    </row>
    <row r="212" spans="1:72">
      <c r="A212" s="50" t="str">
        <f t="shared" si="17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BASE_MAPA!$I$2:$I$359),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8"/>
        <v>Aderente</v>
      </c>
      <c r="BR212" s="18" t="str">
        <f t="shared" si="19"/>
        <v>*</v>
      </c>
      <c r="BS212" s="18" t="str">
        <f t="shared" si="20"/>
        <v>*</v>
      </c>
      <c r="BT212" s="225" t="str">
        <f t="shared" si="21"/>
        <v/>
      </c>
    </row>
    <row r="213" spans="1:72">
      <c r="A213" s="50" t="str">
        <f t="shared" si="17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BASE_MAPA!$I$2:$I$359),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8"/>
        <v>Aderente</v>
      </c>
      <c r="BR213" s="18" t="str">
        <f t="shared" si="19"/>
        <v>*</v>
      </c>
      <c r="BS213" s="18" t="str">
        <f t="shared" si="20"/>
        <v>*</v>
      </c>
      <c r="BT213" s="225" t="str">
        <f t="shared" si="21"/>
        <v/>
      </c>
    </row>
    <row r="214" spans="1:72">
      <c r="A214" s="50" t="str">
        <f t="shared" si="17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8"/>
        <v>Aderente</v>
      </c>
      <c r="BR214" s="18" t="str">
        <f t="shared" si="19"/>
        <v>*</v>
      </c>
      <c r="BS214" s="18" t="str">
        <f t="shared" si="20"/>
        <v>*</v>
      </c>
      <c r="BT214" s="225" t="str">
        <f t="shared" si="21"/>
        <v/>
      </c>
    </row>
    <row r="215" spans="1:72">
      <c r="A215" s="50" t="str">
        <f t="shared" si="17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8"/>
        <v>Aderente</v>
      </c>
      <c r="BR215" s="18" t="str">
        <f t="shared" si="19"/>
        <v>*</v>
      </c>
      <c r="BS215" s="18" t="str">
        <f t="shared" si="20"/>
        <v>*</v>
      </c>
      <c r="BT215" s="225" t="str">
        <f t="shared" si="21"/>
        <v/>
      </c>
    </row>
    <row r="216" spans="1:72">
      <c r="A216" s="50" t="str">
        <f t="shared" si="17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8"/>
        <v>Aderente</v>
      </c>
      <c r="BR216" s="18" t="str">
        <f t="shared" si="19"/>
        <v>*</v>
      </c>
      <c r="BS216" s="18" t="str">
        <f t="shared" si="20"/>
        <v>*</v>
      </c>
      <c r="BT216" s="225" t="str">
        <f t="shared" si="21"/>
        <v/>
      </c>
    </row>
    <row r="217" spans="1:72">
      <c r="A217" s="50" t="str">
        <f t="shared" si="17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8"/>
        <v>Aderente</v>
      </c>
      <c r="BR217" s="18" t="str">
        <f t="shared" si="19"/>
        <v>*</v>
      </c>
      <c r="BS217" s="18" t="str">
        <f t="shared" si="20"/>
        <v>*</v>
      </c>
      <c r="BT217" s="225" t="str">
        <f t="shared" si="21"/>
        <v/>
      </c>
    </row>
    <row r="218" spans="1:72">
      <c r="A218" s="50" t="str">
        <f t="shared" si="17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8"/>
        <v>Aderente</v>
      </c>
      <c r="BR218" s="18" t="str">
        <f t="shared" si="19"/>
        <v>*</v>
      </c>
      <c r="BS218" s="18" t="str">
        <f t="shared" si="20"/>
        <v>*</v>
      </c>
      <c r="BT218" s="225" t="str">
        <f t="shared" si="21"/>
        <v/>
      </c>
    </row>
    <row r="219" spans="1:72">
      <c r="A219" s="50" t="str">
        <f t="shared" si="17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8"/>
        <v>Aderente</v>
      </c>
      <c r="BR219" s="18" t="str">
        <f t="shared" si="19"/>
        <v>*</v>
      </c>
      <c r="BS219" s="18" t="str">
        <f t="shared" si="20"/>
        <v>*</v>
      </c>
      <c r="BT219" s="225"/>
    </row>
    <row r="220" spans="1:72">
      <c r="A220" s="50" t="str">
        <f t="shared" si="17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8"/>
        <v>Aderente</v>
      </c>
      <c r="BR220" s="18" t="str">
        <f t="shared" si="19"/>
        <v>*</v>
      </c>
      <c r="BS220" s="18" t="str">
        <f t="shared" si="20"/>
        <v>*</v>
      </c>
      <c r="BT220" s="225" t="str">
        <f t="shared" si="21"/>
        <v/>
      </c>
    </row>
    <row r="221" spans="1:72">
      <c r="A221" s="50" t="str">
        <f t="shared" si="17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8"/>
        <v>Aderente</v>
      </c>
      <c r="BR221" s="18" t="str">
        <f t="shared" si="19"/>
        <v>*</v>
      </c>
      <c r="BS221" s="18" t="str">
        <f t="shared" si="20"/>
        <v>*</v>
      </c>
      <c r="BT221" s="225" t="str">
        <f t="shared" si="21"/>
        <v/>
      </c>
    </row>
    <row r="222" spans="1:72">
      <c r="A222" s="50" t="str">
        <f t="shared" si="17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8"/>
        <v>Aderente</v>
      </c>
      <c r="BR222" s="18" t="str">
        <f t="shared" si="19"/>
        <v>*</v>
      </c>
      <c r="BS222" s="18" t="str">
        <f t="shared" si="20"/>
        <v>*</v>
      </c>
      <c r="BT222" s="225" t="str">
        <f t="shared" si="21"/>
        <v/>
      </c>
    </row>
    <row r="223" spans="1:72">
      <c r="A223" s="50" t="str">
        <f t="shared" si="17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8"/>
        <v>Aderente</v>
      </c>
      <c r="BR223" s="18" t="str">
        <f t="shared" si="19"/>
        <v>*</v>
      </c>
      <c r="BS223" s="18" t="str">
        <f t="shared" si="20"/>
        <v>*</v>
      </c>
      <c r="BT223" s="225" t="str">
        <f t="shared" si="21"/>
        <v/>
      </c>
    </row>
    <row r="224" spans="1:72">
      <c r="A224" s="50" t="str">
        <f t="shared" si="17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8"/>
        <v>Aderente</v>
      </c>
      <c r="BR224" s="18" t="str">
        <f t="shared" si="19"/>
        <v>*</v>
      </c>
      <c r="BS224" s="18" t="str">
        <f t="shared" si="20"/>
        <v>*</v>
      </c>
      <c r="BT224" s="225" t="str">
        <f t="shared" si="21"/>
        <v/>
      </c>
    </row>
    <row r="225" spans="1:72">
      <c r="A225" s="50" t="str">
        <f t="shared" si="17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8"/>
        <v>Aderente</v>
      </c>
      <c r="BR225" s="18" t="str">
        <f t="shared" si="19"/>
        <v>*</v>
      </c>
      <c r="BS225" s="18" t="str">
        <f t="shared" si="20"/>
        <v>*</v>
      </c>
      <c r="BT225" s="225" t="str">
        <f t="shared" si="21"/>
        <v/>
      </c>
    </row>
    <row r="226" spans="1:72">
      <c r="A226" s="50" t="str">
        <f t="shared" si="17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8"/>
        <v>Aderente</v>
      </c>
      <c r="BR226" s="18" t="str">
        <f t="shared" si="19"/>
        <v>*</v>
      </c>
      <c r="BS226" s="18" t="str">
        <f t="shared" si="20"/>
        <v>*</v>
      </c>
      <c r="BT226" s="225" t="str">
        <f t="shared" si="21"/>
        <v/>
      </c>
    </row>
    <row r="227" spans="1:72">
      <c r="A227" s="50" t="str">
        <f t="shared" si="17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8"/>
        <v>Aderente</v>
      </c>
      <c r="BR227" s="18" t="str">
        <f t="shared" si="19"/>
        <v>*</v>
      </c>
      <c r="BS227" s="18" t="str">
        <f t="shared" si="20"/>
        <v>*</v>
      </c>
      <c r="BT227" s="225" t="str">
        <f t="shared" si="21"/>
        <v/>
      </c>
    </row>
    <row r="228" spans="1:72">
      <c r="A228" s="50" t="str">
        <f t="shared" si="17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18"/>
        <v>Aderente</v>
      </c>
      <c r="BR228" s="18" t="str">
        <f t="shared" si="19"/>
        <v>*</v>
      </c>
      <c r="BS228" s="18" t="str">
        <f t="shared" si="20"/>
        <v>*</v>
      </c>
      <c r="BT228" s="225" t="str">
        <f>IF(BN228="","",SUBSTITUTE(BM228," ","")&amp;SUBSTITUTE(BN228," ",""))</f>
        <v/>
      </c>
    </row>
    <row r="229" spans="1:72">
      <c r="A229" s="50" t="str">
        <f t="shared" ref="A229:A292" si="22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3">IF(AND(BR229&lt;1,BS229&lt;1),"Produção e Intervalo",IF(BR229&lt;1,"Intervalo",IF(BS229&lt;1,"Produção","Aderente")))</f>
        <v>Aderente</v>
      </c>
      <c r="BR229" s="18" t="str">
        <f t="shared" ref="BR229:BR292" si="24">IF(OR(B229="",F229=""),"*",AY229/P229)</f>
        <v>*</v>
      </c>
      <c r="BS229" s="18" t="str">
        <f t="shared" ref="BS229:BS292" si="25">IF(OR(B229="",F229=""),"*",BA229/Q229)</f>
        <v>*</v>
      </c>
      <c r="BT229" s="225" t="str">
        <f>IF(BN229="","",SUBSTITUTE(BM229," ","")&amp;SUBSTITUTE(BN229," ",""))</f>
        <v/>
      </c>
    </row>
    <row r="230" spans="1:72">
      <c r="A230" s="50" t="str">
        <f t="shared" si="22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3"/>
        <v>Aderente</v>
      </c>
      <c r="BR230" s="18" t="str">
        <f t="shared" si="24"/>
        <v>*</v>
      </c>
      <c r="BS230" s="18" t="str">
        <f t="shared" si="25"/>
        <v>*</v>
      </c>
      <c r="BT230" s="225" t="str">
        <f>IF(BN230="","",SUBSTITUTE(BM230," ","")&amp;SUBSTITUTE(BN230," ",""))</f>
        <v/>
      </c>
    </row>
    <row r="231" spans="1:72">
      <c r="A231" s="50" t="str">
        <f t="shared" si="22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3"/>
        <v>Aderente</v>
      </c>
      <c r="BR231" s="18" t="str">
        <f t="shared" si="24"/>
        <v>*</v>
      </c>
      <c r="BS231" s="18" t="str">
        <f t="shared" si="25"/>
        <v>*</v>
      </c>
      <c r="BT231" s="225" t="str">
        <f>IF(BN231="","",SUBSTITUTE(BM231," ","")&amp;SUBSTITUTE(BN231," ",""))</f>
        <v/>
      </c>
    </row>
    <row r="232" spans="1:72">
      <c r="A232" s="50" t="str">
        <f t="shared" si="22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3"/>
        <v>Aderente</v>
      </c>
      <c r="BR232" s="18" t="str">
        <f t="shared" si="24"/>
        <v>*</v>
      </c>
      <c r="BS232" s="18" t="str">
        <f t="shared" si="25"/>
        <v>*</v>
      </c>
      <c r="BT232" s="225" t="str">
        <f>IF(BN232="","",SUBSTITUTE(BM232," ","")&amp;SUBSTITUTE(BN232," ",""))</f>
        <v/>
      </c>
    </row>
    <row r="233" spans="1:72">
      <c r="A233" s="50" t="str">
        <f t="shared" si="22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3"/>
        <v>Aderente</v>
      </c>
      <c r="BR233" s="18" t="str">
        <f t="shared" si="24"/>
        <v>*</v>
      </c>
      <c r="BS233" s="18" t="str">
        <f t="shared" si="25"/>
        <v>*</v>
      </c>
      <c r="BT233" s="225" t="str">
        <f>IF(BN233="","",SUBSTITUTE(BM233," ","")&amp;SUBSTITUTE(BN233," ",""))</f>
        <v/>
      </c>
    </row>
    <row r="234" spans="1:72">
      <c r="A234" s="50" t="str">
        <f t="shared" si="22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3"/>
        <v>Aderente</v>
      </c>
      <c r="BR234" s="18" t="str">
        <f t="shared" si="24"/>
        <v>*</v>
      </c>
      <c r="BS234" s="18" t="str">
        <f t="shared" si="25"/>
        <v>*</v>
      </c>
      <c r="BT234" s="225" t="str">
        <f>IF(BN234="","",SUBSTITUTE(BM234," ","")&amp;SUBSTITUTE(BN234," ",""))</f>
        <v/>
      </c>
    </row>
    <row r="235" spans="1:72">
      <c r="A235" s="50" t="str">
        <f t="shared" si="22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3"/>
        <v>Aderente</v>
      </c>
      <c r="BR235" s="18" t="str">
        <f t="shared" si="24"/>
        <v>*</v>
      </c>
      <c r="BS235" s="18" t="str">
        <f t="shared" si="25"/>
        <v>*</v>
      </c>
      <c r="BT235" s="225" t="str">
        <f>IF(BN235="","",SUBSTITUTE(BM235," ","")&amp;SUBSTITUTE(BN235," ",""))</f>
        <v/>
      </c>
    </row>
    <row r="236" spans="1:72">
      <c r="A236" s="50" t="str">
        <f t="shared" si="22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3"/>
        <v>Aderente</v>
      </c>
      <c r="BR236" s="18" t="str">
        <f t="shared" si="24"/>
        <v>*</v>
      </c>
      <c r="BS236" s="18" t="str">
        <f t="shared" si="25"/>
        <v>*</v>
      </c>
      <c r="BT236" s="225" t="str">
        <f t="shared" si="21"/>
        <v/>
      </c>
    </row>
    <row r="237" spans="1:72">
      <c r="A237" s="50" t="str">
        <f t="shared" si="22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3"/>
        <v>Aderente</v>
      </c>
      <c r="BR237" s="18" t="str">
        <f t="shared" si="24"/>
        <v>*</v>
      </c>
      <c r="BS237" s="18" t="str">
        <f t="shared" si="25"/>
        <v>*</v>
      </c>
      <c r="BT237" s="225" t="str">
        <f t="shared" si="21"/>
        <v/>
      </c>
    </row>
    <row r="238" spans="1:72">
      <c r="A238" s="50" t="str">
        <f t="shared" si="22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3"/>
        <v>Aderente</v>
      </c>
      <c r="BR238" s="18" t="str">
        <f t="shared" si="24"/>
        <v>*</v>
      </c>
      <c r="BS238" s="18" t="str">
        <f t="shared" si="25"/>
        <v>*</v>
      </c>
      <c r="BT238" s="225" t="str">
        <f t="shared" si="21"/>
        <v/>
      </c>
    </row>
    <row r="239" spans="1:72">
      <c r="A239" s="50" t="str">
        <f t="shared" si="22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3"/>
        <v>Aderente</v>
      </c>
      <c r="BR239" s="18" t="str">
        <f t="shared" si="24"/>
        <v>*</v>
      </c>
      <c r="BS239" s="18" t="str">
        <f t="shared" si="25"/>
        <v>*</v>
      </c>
      <c r="BT239" s="225" t="str">
        <f t="shared" si="21"/>
        <v/>
      </c>
    </row>
    <row r="240" spans="1:72">
      <c r="A240" s="50" t="str">
        <f t="shared" si="22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3"/>
        <v>Aderente</v>
      </c>
      <c r="BR240" s="18" t="str">
        <f t="shared" si="24"/>
        <v>*</v>
      </c>
      <c r="BS240" s="18" t="str">
        <f t="shared" si="25"/>
        <v>*</v>
      </c>
      <c r="BT240" s="225" t="str">
        <f t="shared" si="21"/>
        <v/>
      </c>
    </row>
    <row r="241" spans="1:72">
      <c r="A241" s="50" t="str">
        <f t="shared" si="22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3"/>
        <v>Aderente</v>
      </c>
      <c r="BR241" s="18" t="str">
        <f t="shared" si="24"/>
        <v>*</v>
      </c>
      <c r="BS241" s="18" t="str">
        <f t="shared" si="25"/>
        <v>*</v>
      </c>
      <c r="BT241" s="225" t="str">
        <f t="shared" si="21"/>
        <v/>
      </c>
    </row>
    <row r="242" spans="1:72">
      <c r="A242" s="50" t="str">
        <f t="shared" si="22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3"/>
        <v>Aderente</v>
      </c>
      <c r="BR242" s="18" t="str">
        <f t="shared" si="24"/>
        <v>*</v>
      </c>
      <c r="BS242" s="18" t="str">
        <f t="shared" si="25"/>
        <v>*</v>
      </c>
      <c r="BT242" s="225" t="str">
        <f t="shared" si="21"/>
        <v/>
      </c>
    </row>
    <row r="243" spans="1:72">
      <c r="A243" s="50" t="str">
        <f t="shared" si="22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3"/>
        <v>Aderente</v>
      </c>
      <c r="BR243" s="18" t="str">
        <f t="shared" si="24"/>
        <v>*</v>
      </c>
      <c r="BS243" s="18" t="str">
        <f t="shared" si="25"/>
        <v>*</v>
      </c>
      <c r="BT243" s="225" t="str">
        <f t="shared" si="21"/>
        <v/>
      </c>
    </row>
    <row r="244" spans="1:72">
      <c r="A244" s="50" t="str">
        <f t="shared" si="22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3"/>
        <v>Aderente</v>
      </c>
      <c r="BR244" s="18" t="str">
        <f t="shared" si="24"/>
        <v>*</v>
      </c>
      <c r="BS244" s="18" t="str">
        <f t="shared" si="25"/>
        <v>*</v>
      </c>
      <c r="BT244" s="225" t="str">
        <f t="shared" si="21"/>
        <v/>
      </c>
    </row>
    <row r="245" spans="1:72">
      <c r="A245" s="50" t="str">
        <f t="shared" si="22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3"/>
        <v>Aderente</v>
      </c>
      <c r="BR245" s="18" t="str">
        <f t="shared" si="24"/>
        <v>*</v>
      </c>
      <c r="BS245" s="18" t="str">
        <f t="shared" si="25"/>
        <v>*</v>
      </c>
      <c r="BT245" s="225" t="str">
        <f t="shared" si="21"/>
        <v/>
      </c>
    </row>
    <row r="246" spans="1:72">
      <c r="A246" s="50" t="str">
        <f t="shared" si="22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3"/>
        <v>Aderente</v>
      </c>
      <c r="BR246" s="18" t="str">
        <f t="shared" si="24"/>
        <v>*</v>
      </c>
      <c r="BS246" s="18" t="str">
        <f t="shared" si="25"/>
        <v>*</v>
      </c>
      <c r="BT246" s="225"/>
    </row>
    <row r="247" spans="1:72">
      <c r="A247" s="50" t="str">
        <f t="shared" si="22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3"/>
        <v>Aderente</v>
      </c>
      <c r="BR247" s="18" t="str">
        <f t="shared" si="24"/>
        <v>*</v>
      </c>
      <c r="BS247" s="18" t="str">
        <f t="shared" si="25"/>
        <v>*</v>
      </c>
      <c r="BT247" s="225"/>
    </row>
    <row r="248" spans="1:72">
      <c r="A248" s="50" t="str">
        <f t="shared" si="22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3"/>
        <v>Aderente</v>
      </c>
      <c r="BR248" s="18" t="str">
        <f t="shared" si="24"/>
        <v>*</v>
      </c>
      <c r="BS248" s="18" t="str">
        <f t="shared" si="25"/>
        <v>*</v>
      </c>
      <c r="BT248" s="225"/>
    </row>
    <row r="249" spans="1:72">
      <c r="A249" s="50" t="str">
        <f t="shared" si="22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3"/>
        <v>Aderente</v>
      </c>
      <c r="BR249" s="18" t="str">
        <f t="shared" si="24"/>
        <v>*</v>
      </c>
      <c r="BS249" s="18" t="str">
        <f t="shared" si="25"/>
        <v>*</v>
      </c>
      <c r="BT249" s="225"/>
    </row>
    <row r="250" spans="1:72">
      <c r="A250" s="50" t="str">
        <f t="shared" si="22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3"/>
        <v>Aderente</v>
      </c>
      <c r="BR250" s="18" t="str">
        <f t="shared" si="24"/>
        <v>*</v>
      </c>
      <c r="BS250" s="18" t="str">
        <f t="shared" si="25"/>
        <v>*</v>
      </c>
      <c r="BT250" s="225"/>
    </row>
    <row r="251" spans="1:72">
      <c r="A251" s="50" t="str">
        <f t="shared" si="22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3"/>
        <v>Aderente</v>
      </c>
      <c r="BR251" s="18" t="str">
        <f t="shared" si="24"/>
        <v>*</v>
      </c>
      <c r="BS251" s="18" t="str">
        <f t="shared" si="25"/>
        <v>*</v>
      </c>
      <c r="BT251" s="225" t="str">
        <f t="shared" si="21"/>
        <v/>
      </c>
    </row>
    <row r="252" spans="1:72">
      <c r="A252" s="50" t="str">
        <f t="shared" si="22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3"/>
        <v>Aderente</v>
      </c>
      <c r="BR252" s="18" t="str">
        <f t="shared" si="24"/>
        <v>*</v>
      </c>
      <c r="BS252" s="18" t="str">
        <f t="shared" si="25"/>
        <v>*</v>
      </c>
      <c r="BT252" s="225" t="str">
        <f t="shared" si="21"/>
        <v/>
      </c>
    </row>
    <row r="253" spans="1:72">
      <c r="A253" s="50" t="str">
        <f t="shared" si="22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3"/>
        <v>Aderente</v>
      </c>
      <c r="BR253" s="18" t="str">
        <f t="shared" si="24"/>
        <v>*</v>
      </c>
      <c r="BS253" s="18" t="str">
        <f t="shared" si="25"/>
        <v>*</v>
      </c>
      <c r="BT253" s="225" t="str">
        <f t="shared" si="21"/>
        <v/>
      </c>
    </row>
    <row r="254" spans="1:72">
      <c r="A254" s="50" t="str">
        <f t="shared" si="22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3"/>
        <v>Aderente</v>
      </c>
      <c r="BR254" s="18" t="str">
        <f t="shared" si="24"/>
        <v>*</v>
      </c>
      <c r="BS254" s="18" t="str">
        <f t="shared" si="25"/>
        <v>*</v>
      </c>
      <c r="BT254" s="225" t="str">
        <f t="shared" si="21"/>
        <v/>
      </c>
    </row>
    <row r="255" spans="1:72">
      <c r="A255" s="50" t="str">
        <f t="shared" si="22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3"/>
        <v>Aderente</v>
      </c>
      <c r="BR255" s="18" t="str">
        <f t="shared" si="24"/>
        <v>*</v>
      </c>
      <c r="BS255" s="18" t="str">
        <f t="shared" si="25"/>
        <v>*</v>
      </c>
      <c r="BT255" s="225" t="str">
        <f t="shared" si="21"/>
        <v/>
      </c>
    </row>
    <row r="256" spans="1:72">
      <c r="A256" s="50" t="str">
        <f t="shared" si="22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3"/>
        <v>Aderente</v>
      </c>
      <c r="BR256" s="18" t="str">
        <f t="shared" si="24"/>
        <v>*</v>
      </c>
      <c r="BS256" s="18" t="str">
        <f t="shared" si="25"/>
        <v>*</v>
      </c>
      <c r="BT256" s="225" t="str">
        <f t="shared" si="21"/>
        <v/>
      </c>
    </row>
    <row r="257" spans="1:72">
      <c r="A257" s="50" t="str">
        <f t="shared" si="22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3"/>
        <v>Aderente</v>
      </c>
      <c r="BR257" s="18" t="str">
        <f t="shared" si="24"/>
        <v>*</v>
      </c>
      <c r="BS257" s="18" t="str">
        <f t="shared" si="25"/>
        <v>*</v>
      </c>
      <c r="BT257" s="225" t="str">
        <f t="shared" si="21"/>
        <v/>
      </c>
    </row>
    <row r="258" spans="1:72">
      <c r="A258" s="50" t="str">
        <f t="shared" si="22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3"/>
        <v>Aderente</v>
      </c>
      <c r="BR258" s="18" t="str">
        <f t="shared" si="24"/>
        <v>*</v>
      </c>
      <c r="BS258" s="18" t="str">
        <f t="shared" si="25"/>
        <v>*</v>
      </c>
      <c r="BT258" s="225" t="str">
        <f t="shared" si="21"/>
        <v/>
      </c>
    </row>
    <row r="259" spans="1:72">
      <c r="A259" s="50" t="str">
        <f t="shared" si="22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3"/>
        <v>Aderente</v>
      </c>
      <c r="BR259" s="18" t="str">
        <f t="shared" si="24"/>
        <v>*</v>
      </c>
      <c r="BS259" s="18" t="str">
        <f t="shared" si="25"/>
        <v>*</v>
      </c>
      <c r="BT259" s="225" t="str">
        <f t="shared" si="21"/>
        <v/>
      </c>
    </row>
    <row r="260" spans="1:72">
      <c r="A260" s="50" t="str">
        <f t="shared" si="22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3"/>
        <v>Aderente</v>
      </c>
      <c r="BR260" s="18" t="str">
        <f t="shared" si="24"/>
        <v>*</v>
      </c>
      <c r="BS260" s="18" t="str">
        <f t="shared" si="25"/>
        <v>*</v>
      </c>
      <c r="BT260" s="225" t="str">
        <f t="shared" si="21"/>
        <v/>
      </c>
    </row>
    <row r="261" spans="1:72">
      <c r="A261" s="50" t="str">
        <f t="shared" si="22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3"/>
        <v>Aderente</v>
      </c>
      <c r="BR261" s="18" t="str">
        <f t="shared" si="24"/>
        <v>*</v>
      </c>
      <c r="BS261" s="18" t="str">
        <f t="shared" si="25"/>
        <v>*</v>
      </c>
      <c r="BT261" s="225" t="str">
        <f t="shared" si="21"/>
        <v/>
      </c>
    </row>
    <row r="262" spans="1:72">
      <c r="A262" s="50" t="str">
        <f t="shared" si="22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3"/>
        <v>Aderente</v>
      </c>
      <c r="BR262" s="18" t="str">
        <f t="shared" si="24"/>
        <v>*</v>
      </c>
      <c r="BS262" s="18" t="str">
        <f t="shared" si="25"/>
        <v>*</v>
      </c>
      <c r="BT262" s="225" t="str">
        <f t="shared" si="21"/>
        <v/>
      </c>
    </row>
    <row r="263" spans="1:72">
      <c r="A263" s="50" t="str">
        <f t="shared" si="22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3"/>
        <v>Aderente</v>
      </c>
      <c r="BR263" s="18" t="str">
        <f t="shared" si="24"/>
        <v>*</v>
      </c>
      <c r="BS263" s="18" t="str">
        <f t="shared" si="25"/>
        <v>*</v>
      </c>
      <c r="BT263" s="225" t="str">
        <f t="shared" si="21"/>
        <v/>
      </c>
    </row>
    <row r="264" spans="1:72">
      <c r="A264" s="50" t="str">
        <f t="shared" si="22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3"/>
        <v>Aderente</v>
      </c>
      <c r="BR264" s="18" t="str">
        <f t="shared" si="24"/>
        <v>*</v>
      </c>
      <c r="BS264" s="18" t="str">
        <f t="shared" si="25"/>
        <v>*</v>
      </c>
      <c r="BT264" s="225" t="str">
        <f t="shared" si="21"/>
        <v/>
      </c>
    </row>
    <row r="265" spans="1:72">
      <c r="A265" s="50" t="str">
        <f t="shared" si="22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3"/>
        <v>Aderente</v>
      </c>
      <c r="BR265" s="18" t="str">
        <f t="shared" si="24"/>
        <v>*</v>
      </c>
      <c r="BS265" s="18" t="str">
        <f t="shared" si="25"/>
        <v>*</v>
      </c>
      <c r="BT265" s="225" t="str">
        <f t="shared" si="21"/>
        <v/>
      </c>
    </row>
    <row r="266" spans="1:72">
      <c r="A266" s="50" t="str">
        <f t="shared" si="22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3"/>
        <v>Aderente</v>
      </c>
      <c r="BR266" s="18" t="str">
        <f t="shared" si="24"/>
        <v>*</v>
      </c>
      <c r="BS266" s="18" t="str">
        <f t="shared" si="25"/>
        <v>*</v>
      </c>
      <c r="BT266" s="225" t="str">
        <f t="shared" si="21"/>
        <v/>
      </c>
    </row>
    <row r="267" spans="1:72">
      <c r="A267" s="50" t="str">
        <f t="shared" si="22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3"/>
        <v>Aderente</v>
      </c>
      <c r="BR267" s="18" t="str">
        <f t="shared" si="24"/>
        <v>*</v>
      </c>
      <c r="BS267" s="18" t="str">
        <f t="shared" si="25"/>
        <v>*</v>
      </c>
      <c r="BT267" s="225" t="str">
        <f t="shared" si="21"/>
        <v/>
      </c>
    </row>
    <row r="268" spans="1:72">
      <c r="A268" s="50" t="str">
        <f t="shared" si="22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3"/>
        <v>Aderente</v>
      </c>
      <c r="BR268" s="18" t="str">
        <f t="shared" si="24"/>
        <v>*</v>
      </c>
      <c r="BS268" s="18" t="str">
        <f t="shared" si="25"/>
        <v>*</v>
      </c>
      <c r="BT268" s="225" t="str">
        <f t="shared" si="21"/>
        <v/>
      </c>
    </row>
    <row r="269" spans="1:72">
      <c r="A269" s="50" t="str">
        <f t="shared" si="22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3"/>
        <v>Aderente</v>
      </c>
      <c r="BR269" s="18" t="str">
        <f t="shared" si="24"/>
        <v>*</v>
      </c>
      <c r="BS269" s="18" t="str">
        <f t="shared" si="25"/>
        <v>*</v>
      </c>
      <c r="BT269" s="225" t="str">
        <f t="shared" si="21"/>
        <v/>
      </c>
    </row>
    <row r="270" spans="1:72">
      <c r="A270" s="50" t="str">
        <f t="shared" si="22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3"/>
        <v>Aderente</v>
      </c>
      <c r="BR270" s="18" t="str">
        <f t="shared" si="24"/>
        <v>*</v>
      </c>
      <c r="BS270" s="18" t="str">
        <f t="shared" si="25"/>
        <v>*</v>
      </c>
      <c r="BT270" s="225" t="str">
        <f t="shared" si="21"/>
        <v/>
      </c>
    </row>
    <row r="271" spans="1:72">
      <c r="A271" s="50" t="str">
        <f t="shared" si="22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3"/>
        <v>Aderente</v>
      </c>
      <c r="BR271" s="18" t="str">
        <f t="shared" si="24"/>
        <v>*</v>
      </c>
      <c r="BS271" s="18" t="str">
        <f t="shared" si="25"/>
        <v>*</v>
      </c>
      <c r="BT271" s="225" t="str">
        <f t="shared" si="21"/>
        <v/>
      </c>
    </row>
    <row r="272" spans="1:72">
      <c r="A272" s="50" t="str">
        <f t="shared" si="22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3"/>
        <v>Aderente</v>
      </c>
      <c r="BR272" s="18" t="str">
        <f t="shared" si="24"/>
        <v>*</v>
      </c>
      <c r="BS272" s="18" t="str">
        <f t="shared" si="25"/>
        <v>*</v>
      </c>
      <c r="BT272" s="225" t="str">
        <f t="shared" si="21"/>
        <v/>
      </c>
    </row>
    <row r="273" spans="1:72">
      <c r="A273" s="50" t="str">
        <f t="shared" si="22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3"/>
        <v>Aderente</v>
      </c>
      <c r="BR273" s="18" t="str">
        <f t="shared" si="24"/>
        <v>*</v>
      </c>
      <c r="BS273" s="18" t="str">
        <f t="shared" si="25"/>
        <v>*</v>
      </c>
      <c r="BT273" s="225" t="str">
        <f t="shared" si="21"/>
        <v/>
      </c>
    </row>
    <row r="274" spans="1:72">
      <c r="A274" s="50" t="str">
        <f t="shared" si="22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3"/>
        <v>Aderente</v>
      </c>
      <c r="BR274" s="18" t="str">
        <f t="shared" si="24"/>
        <v>*</v>
      </c>
      <c r="BS274" s="18" t="str">
        <f t="shared" si="25"/>
        <v>*</v>
      </c>
      <c r="BT274" s="225" t="str">
        <f t="shared" si="21"/>
        <v/>
      </c>
    </row>
    <row r="275" spans="1:72">
      <c r="A275" s="50" t="str">
        <f t="shared" si="22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3"/>
        <v>Aderente</v>
      </c>
      <c r="BR275" s="18" t="str">
        <f t="shared" si="24"/>
        <v>*</v>
      </c>
      <c r="BS275" s="18" t="str">
        <f t="shared" si="25"/>
        <v>*</v>
      </c>
      <c r="BT275" s="225" t="str">
        <f t="shared" si="21"/>
        <v/>
      </c>
    </row>
    <row r="276" spans="1:72">
      <c r="A276" s="50" t="str">
        <f t="shared" si="22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3"/>
        <v>Aderente</v>
      </c>
      <c r="BR276" s="18" t="str">
        <f t="shared" si="24"/>
        <v>*</v>
      </c>
      <c r="BS276" s="18" t="str">
        <f t="shared" si="25"/>
        <v>*</v>
      </c>
      <c r="BT276" s="225" t="str">
        <f t="shared" si="21"/>
        <v/>
      </c>
    </row>
    <row r="277" spans="1:72">
      <c r="A277" s="50" t="str">
        <f t="shared" si="22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3"/>
        <v>Aderente</v>
      </c>
      <c r="BR277" s="18" t="str">
        <f t="shared" si="24"/>
        <v>*</v>
      </c>
      <c r="BS277" s="18" t="str">
        <f t="shared" si="25"/>
        <v>*</v>
      </c>
      <c r="BT277" s="225" t="str">
        <f t="shared" si="21"/>
        <v/>
      </c>
    </row>
    <row r="278" spans="1:72">
      <c r="A278" s="50" t="str">
        <f t="shared" si="22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3"/>
        <v>Aderente</v>
      </c>
      <c r="BR278" s="18" t="str">
        <f t="shared" si="24"/>
        <v>*</v>
      </c>
      <c r="BS278" s="18" t="str">
        <f t="shared" si="25"/>
        <v>*</v>
      </c>
      <c r="BT278" s="225" t="str">
        <f t="shared" si="21"/>
        <v/>
      </c>
    </row>
    <row r="279" spans="1:72">
      <c r="A279" s="50" t="str">
        <f t="shared" si="22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3"/>
        <v>Aderente</v>
      </c>
      <c r="BR279" s="18" t="str">
        <f t="shared" si="24"/>
        <v>*</v>
      </c>
      <c r="BS279" s="18" t="str">
        <f t="shared" si="25"/>
        <v>*</v>
      </c>
      <c r="BT279" s="225" t="str">
        <f t="shared" si="21"/>
        <v/>
      </c>
    </row>
    <row r="280" spans="1:72">
      <c r="A280" s="50" t="str">
        <f t="shared" si="22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3"/>
        <v>Aderente</v>
      </c>
      <c r="BR280" s="18" t="str">
        <f t="shared" si="24"/>
        <v>*</v>
      </c>
      <c r="BS280" s="18" t="str">
        <f t="shared" si="25"/>
        <v>*</v>
      </c>
      <c r="BT280" s="225" t="str">
        <f t="shared" si="21"/>
        <v/>
      </c>
    </row>
    <row r="281" spans="1:72">
      <c r="A281" s="50" t="str">
        <f t="shared" si="22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3"/>
        <v>Aderente</v>
      </c>
      <c r="BR281" s="18" t="str">
        <f t="shared" si="24"/>
        <v>*</v>
      </c>
      <c r="BS281" s="18" t="str">
        <f t="shared" si="25"/>
        <v>*</v>
      </c>
      <c r="BT281" s="225" t="str">
        <f t="shared" si="21"/>
        <v/>
      </c>
    </row>
    <row r="282" spans="1:72">
      <c r="A282" s="50" t="str">
        <f t="shared" si="22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3"/>
        <v>Aderente</v>
      </c>
      <c r="BR282" s="18" t="str">
        <f t="shared" si="24"/>
        <v>*</v>
      </c>
      <c r="BS282" s="18" t="str">
        <f t="shared" si="25"/>
        <v>*</v>
      </c>
      <c r="BT282" s="225" t="str">
        <f t="shared" si="21"/>
        <v/>
      </c>
    </row>
    <row r="283" spans="1:72">
      <c r="A283" s="50" t="str">
        <f t="shared" si="22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3"/>
        <v>Aderente</v>
      </c>
      <c r="BR283" s="18" t="str">
        <f t="shared" si="24"/>
        <v>*</v>
      </c>
      <c r="BS283" s="18" t="str">
        <f t="shared" si="25"/>
        <v>*</v>
      </c>
      <c r="BT283" s="225" t="str">
        <f t="shared" ref="BT283:BT346" si="26">IF(BN283="","",SUBSTITUTE(BM283," ","")&amp;SUBSTITUTE(BN283," ",""))</f>
        <v/>
      </c>
    </row>
    <row r="284" spans="1:72">
      <c r="A284" s="50" t="str">
        <f t="shared" si="22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3"/>
        <v>Aderente</v>
      </c>
      <c r="BR284" s="18" t="str">
        <f t="shared" si="24"/>
        <v>*</v>
      </c>
      <c r="BS284" s="18" t="str">
        <f t="shared" si="25"/>
        <v>*</v>
      </c>
      <c r="BT284" s="225" t="str">
        <f t="shared" si="26"/>
        <v/>
      </c>
    </row>
    <row r="285" spans="1:72">
      <c r="A285" s="50" t="str">
        <f t="shared" si="22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3"/>
        <v>Aderente</v>
      </c>
      <c r="BR285" s="18" t="str">
        <f t="shared" si="24"/>
        <v>*</v>
      </c>
      <c r="BS285" s="18" t="str">
        <f t="shared" si="25"/>
        <v>*</v>
      </c>
      <c r="BT285" s="225" t="str">
        <f t="shared" si="26"/>
        <v/>
      </c>
    </row>
    <row r="286" spans="1:72">
      <c r="A286" s="50" t="str">
        <f t="shared" si="22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3"/>
        <v>Aderente</v>
      </c>
      <c r="BR286" s="18" t="str">
        <f t="shared" si="24"/>
        <v>*</v>
      </c>
      <c r="BS286" s="18" t="str">
        <f t="shared" si="25"/>
        <v>*</v>
      </c>
      <c r="BT286" s="225" t="str">
        <f t="shared" si="26"/>
        <v/>
      </c>
    </row>
    <row r="287" spans="1:72">
      <c r="A287" s="50" t="str">
        <f t="shared" si="22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3"/>
        <v>Aderente</v>
      </c>
      <c r="BR287" s="18" t="str">
        <f t="shared" si="24"/>
        <v>*</v>
      </c>
      <c r="BS287" s="18" t="str">
        <f t="shared" si="25"/>
        <v>*</v>
      </c>
      <c r="BT287" s="225" t="str">
        <f t="shared" si="26"/>
        <v/>
      </c>
    </row>
    <row r="288" spans="1:72">
      <c r="A288" s="50" t="str">
        <f t="shared" si="22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3"/>
        <v>Aderente</v>
      </c>
      <c r="BR288" s="18" t="str">
        <f t="shared" si="24"/>
        <v>*</v>
      </c>
      <c r="BS288" s="18" t="str">
        <f t="shared" si="25"/>
        <v>*</v>
      </c>
      <c r="BT288" s="225" t="str">
        <f t="shared" si="26"/>
        <v/>
      </c>
    </row>
    <row r="289" spans="1:72">
      <c r="A289" s="50" t="str">
        <f t="shared" si="22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3"/>
        <v>Aderente</v>
      </c>
      <c r="BR289" s="18" t="str">
        <f t="shared" si="24"/>
        <v>*</v>
      </c>
      <c r="BS289" s="18" t="str">
        <f t="shared" si="25"/>
        <v>*</v>
      </c>
      <c r="BT289" s="225" t="str">
        <f t="shared" si="26"/>
        <v/>
      </c>
    </row>
    <row r="290" spans="1:72">
      <c r="A290" s="50" t="str">
        <f t="shared" si="22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3"/>
        <v>Aderente</v>
      </c>
      <c r="BR290" s="18" t="str">
        <f t="shared" si="24"/>
        <v>*</v>
      </c>
      <c r="BS290" s="18" t="str">
        <f t="shared" si="25"/>
        <v>*</v>
      </c>
      <c r="BT290" s="225" t="str">
        <f t="shared" si="26"/>
        <v/>
      </c>
    </row>
    <row r="291" spans="1:72">
      <c r="A291" s="50" t="str">
        <f t="shared" si="22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3"/>
        <v>Aderente</v>
      </c>
      <c r="BR291" s="18" t="str">
        <f t="shared" si="24"/>
        <v>*</v>
      </c>
      <c r="BS291" s="18" t="str">
        <f t="shared" si="25"/>
        <v>*</v>
      </c>
      <c r="BT291" s="225" t="str">
        <f t="shared" si="26"/>
        <v/>
      </c>
    </row>
    <row r="292" spans="1:72">
      <c r="A292" s="50" t="str">
        <f t="shared" si="22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3"/>
        <v>Aderente</v>
      </c>
      <c r="BR292" s="18" t="str">
        <f t="shared" si="24"/>
        <v>*</v>
      </c>
      <c r="BS292" s="18" t="str">
        <f t="shared" si="25"/>
        <v>*</v>
      </c>
      <c r="BT292" s="225" t="str">
        <f t="shared" si="26"/>
        <v/>
      </c>
    </row>
    <row r="293" spans="1:72">
      <c r="A293" s="50" t="str">
        <f t="shared" ref="A293:A301" si="27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28">IF(AND(BR293&lt;1,BS293&lt;1),"Produção e Intervalo",IF(BR293&lt;1,"Intervalo",IF(BS293&lt;1,"Produção","Aderente")))</f>
        <v>Aderente</v>
      </c>
      <c r="BR293" s="18" t="str">
        <f t="shared" ref="BR293:BR301" si="29">IF(OR(B293="",F293=""),"*",AY293/P293)</f>
        <v>*</v>
      </c>
      <c r="BS293" s="18" t="str">
        <f t="shared" ref="BS293:BS301" si="30">IF(OR(B293="",F293=""),"*",BA293/Q293)</f>
        <v>*</v>
      </c>
      <c r="BT293" s="225" t="str">
        <f t="shared" si="26"/>
        <v/>
      </c>
    </row>
    <row r="294" spans="1:72">
      <c r="A294" s="50" t="str">
        <f t="shared" si="27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8"/>
        <v>Aderente</v>
      </c>
      <c r="BR294" s="18" t="str">
        <f t="shared" si="29"/>
        <v>*</v>
      </c>
      <c r="BS294" s="18" t="str">
        <f t="shared" si="30"/>
        <v>*</v>
      </c>
      <c r="BT294" s="225" t="str">
        <f t="shared" si="26"/>
        <v/>
      </c>
    </row>
    <row r="295" spans="1:72">
      <c r="A295" s="50" t="str">
        <f t="shared" si="27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8"/>
        <v>Aderente</v>
      </c>
      <c r="BR295" s="18" t="str">
        <f t="shared" si="29"/>
        <v>*</v>
      </c>
      <c r="BS295" s="18" t="str">
        <f t="shared" si="30"/>
        <v>*</v>
      </c>
      <c r="BT295" s="225" t="str">
        <f t="shared" si="26"/>
        <v/>
      </c>
    </row>
    <row r="296" spans="1:72">
      <c r="A296" s="50" t="str">
        <f t="shared" si="27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8"/>
        <v>Aderente</v>
      </c>
      <c r="BR296" s="18" t="str">
        <f t="shared" si="29"/>
        <v>*</v>
      </c>
      <c r="BS296" s="18" t="str">
        <f t="shared" si="30"/>
        <v>*</v>
      </c>
      <c r="BT296" s="225" t="str">
        <f t="shared" si="26"/>
        <v/>
      </c>
    </row>
    <row r="297" spans="1:72">
      <c r="A297" s="50" t="str">
        <f t="shared" si="27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8"/>
        <v>Aderente</v>
      </c>
      <c r="BR297" s="18" t="str">
        <f t="shared" si="29"/>
        <v>*</v>
      </c>
      <c r="BS297" s="18" t="str">
        <f t="shared" si="30"/>
        <v>*</v>
      </c>
      <c r="BT297" s="225" t="str">
        <f t="shared" si="26"/>
        <v/>
      </c>
    </row>
    <row r="298" spans="1:72">
      <c r="A298" s="50" t="str">
        <f t="shared" si="27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8"/>
        <v>Aderente</v>
      </c>
      <c r="BR298" s="18" t="str">
        <f t="shared" si="29"/>
        <v>*</v>
      </c>
      <c r="BS298" s="18" t="str">
        <f t="shared" si="30"/>
        <v>*</v>
      </c>
      <c r="BT298" s="225" t="str">
        <f t="shared" si="26"/>
        <v/>
      </c>
    </row>
    <row r="299" spans="1:72">
      <c r="A299" s="50" t="str">
        <f t="shared" si="27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8"/>
        <v>Aderente</v>
      </c>
      <c r="BR299" s="18" t="str">
        <f t="shared" si="29"/>
        <v>*</v>
      </c>
      <c r="BS299" s="18" t="str">
        <f t="shared" si="30"/>
        <v>*</v>
      </c>
      <c r="BT299" s="225" t="str">
        <f t="shared" si="26"/>
        <v/>
      </c>
    </row>
    <row r="300" spans="1:72">
      <c r="A300" s="50" t="str">
        <f t="shared" si="27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8"/>
        <v>Aderente</v>
      </c>
      <c r="BR300" s="18" t="str">
        <f t="shared" si="29"/>
        <v>*</v>
      </c>
      <c r="BS300" s="18" t="str">
        <f t="shared" si="30"/>
        <v>*</v>
      </c>
      <c r="BT300" s="225" t="str">
        <f t="shared" si="26"/>
        <v/>
      </c>
    </row>
    <row r="301" spans="1:72">
      <c r="A301" s="50" t="str">
        <f t="shared" si="27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28"/>
        <v>Aderente</v>
      </c>
      <c r="BR301" s="18" t="str">
        <f t="shared" si="29"/>
        <v>*</v>
      </c>
      <c r="BS301" s="18" t="str">
        <f t="shared" si="30"/>
        <v>*</v>
      </c>
      <c r="BT301" s="225" t="str">
        <f t="shared" si="26"/>
        <v/>
      </c>
    </row>
    <row r="302" spans="1:72">
      <c r="A302" s="50" t="str">
        <f t="shared" ref="A302:A365" si="31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2">IF(AND(BR302&lt;1,BS302&lt;1),"Produção e Intervalo",IF(BR302&lt;1,"Intervalo",IF(BS302&lt;1,"Produção","Aderente")))</f>
        <v>Aderente</v>
      </c>
      <c r="BR302" s="18" t="str">
        <f t="shared" ref="BR302:BR365" si="33">IF(OR(B302="",F302=""),"*",AY302/P302)</f>
        <v>*</v>
      </c>
      <c r="BS302" s="18" t="str">
        <f t="shared" ref="BS302:BS365" si="34">IF(OR(B302="",F302=""),"*",BA302/Q302)</f>
        <v>*</v>
      </c>
      <c r="BT302" s="225" t="str">
        <f t="shared" si="26"/>
        <v/>
      </c>
    </row>
    <row r="303" spans="1:72">
      <c r="A303" s="50" t="str">
        <f t="shared" si="31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2"/>
        <v>Aderente</v>
      </c>
      <c r="BR303" s="18" t="str">
        <f t="shared" si="33"/>
        <v>*</v>
      </c>
      <c r="BS303" s="18" t="str">
        <f t="shared" si="34"/>
        <v>*</v>
      </c>
      <c r="BT303" s="225" t="str">
        <f t="shared" si="26"/>
        <v/>
      </c>
    </row>
    <row r="304" spans="1:72">
      <c r="A304" s="50" t="str">
        <f t="shared" si="31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2"/>
        <v>Aderente</v>
      </c>
      <c r="BR304" s="18" t="str">
        <f t="shared" si="33"/>
        <v>*</v>
      </c>
      <c r="BS304" s="18" t="str">
        <f t="shared" si="34"/>
        <v>*</v>
      </c>
      <c r="BT304" s="225" t="str">
        <f t="shared" si="26"/>
        <v/>
      </c>
    </row>
    <row r="305" spans="1:72">
      <c r="A305" s="50" t="str">
        <f t="shared" si="31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2"/>
        <v>Aderente</v>
      </c>
      <c r="BR305" s="18" t="str">
        <f t="shared" si="33"/>
        <v>*</v>
      </c>
      <c r="BS305" s="18" t="str">
        <f t="shared" si="34"/>
        <v>*</v>
      </c>
      <c r="BT305" s="225" t="str">
        <f t="shared" si="26"/>
        <v/>
      </c>
    </row>
    <row r="306" spans="1:72">
      <c r="A306" s="50" t="str">
        <f t="shared" si="31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2"/>
        <v>Aderente</v>
      </c>
      <c r="BR306" s="18" t="str">
        <f t="shared" si="33"/>
        <v>*</v>
      </c>
      <c r="BS306" s="18" t="str">
        <f t="shared" si="34"/>
        <v>*</v>
      </c>
      <c r="BT306" s="225" t="str">
        <f t="shared" si="26"/>
        <v/>
      </c>
    </row>
    <row r="307" spans="1:72">
      <c r="A307" s="50" t="str">
        <f t="shared" si="31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2"/>
        <v>Aderente</v>
      </c>
      <c r="BR307" s="18" t="str">
        <f t="shared" si="33"/>
        <v>*</v>
      </c>
      <c r="BS307" s="18" t="str">
        <f t="shared" si="34"/>
        <v>*</v>
      </c>
      <c r="BT307" s="225" t="str">
        <f t="shared" si="26"/>
        <v/>
      </c>
    </row>
    <row r="308" spans="1:72">
      <c r="A308" s="50" t="str">
        <f t="shared" si="31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2"/>
        <v>Aderente</v>
      </c>
      <c r="BR308" s="18" t="str">
        <f t="shared" si="33"/>
        <v>*</v>
      </c>
      <c r="BS308" s="18" t="str">
        <f t="shared" si="34"/>
        <v>*</v>
      </c>
      <c r="BT308" s="225" t="str">
        <f t="shared" si="26"/>
        <v/>
      </c>
    </row>
    <row r="309" spans="1:72">
      <c r="A309" s="50" t="str">
        <f t="shared" si="31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2"/>
        <v>Aderente</v>
      </c>
      <c r="BR309" s="18" t="str">
        <f t="shared" si="33"/>
        <v>*</v>
      </c>
      <c r="BS309" s="18" t="str">
        <f t="shared" si="34"/>
        <v>*</v>
      </c>
      <c r="BT309" s="225" t="str">
        <f t="shared" si="26"/>
        <v/>
      </c>
    </row>
    <row r="310" spans="1:72">
      <c r="A310" s="50" t="str">
        <f t="shared" si="31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2"/>
        <v>Aderente</v>
      </c>
      <c r="BR310" s="18" t="str">
        <f t="shared" si="33"/>
        <v>*</v>
      </c>
      <c r="BS310" s="18" t="str">
        <f t="shared" si="34"/>
        <v>*</v>
      </c>
      <c r="BT310" s="225" t="str">
        <f t="shared" si="26"/>
        <v/>
      </c>
    </row>
    <row r="311" spans="1:72">
      <c r="A311" s="50" t="str">
        <f t="shared" si="31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2"/>
        <v>Aderente</v>
      </c>
      <c r="BR311" s="18" t="str">
        <f t="shared" si="33"/>
        <v>*</v>
      </c>
      <c r="BS311" s="18" t="str">
        <f t="shared" si="34"/>
        <v>*</v>
      </c>
      <c r="BT311" s="225" t="str">
        <f t="shared" si="26"/>
        <v/>
      </c>
    </row>
    <row r="312" spans="1:72">
      <c r="A312" s="50" t="str">
        <f t="shared" si="31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2"/>
        <v>Aderente</v>
      </c>
      <c r="BR312" s="18" t="str">
        <f t="shared" si="33"/>
        <v>*</v>
      </c>
      <c r="BS312" s="18" t="str">
        <f t="shared" si="34"/>
        <v>*</v>
      </c>
      <c r="BT312" s="225" t="str">
        <f t="shared" si="26"/>
        <v/>
      </c>
    </row>
    <row r="313" spans="1:72">
      <c r="A313" s="50" t="str">
        <f t="shared" si="31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2"/>
        <v>Aderente</v>
      </c>
      <c r="BR313" s="18" t="str">
        <f t="shared" si="33"/>
        <v>*</v>
      </c>
      <c r="BS313" s="18" t="str">
        <f t="shared" si="34"/>
        <v>*</v>
      </c>
      <c r="BT313" s="225" t="str">
        <f t="shared" si="26"/>
        <v/>
      </c>
    </row>
    <row r="314" spans="1:72">
      <c r="A314" s="50" t="str">
        <f t="shared" si="31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2"/>
        <v>Aderente</v>
      </c>
      <c r="BR314" s="18" t="str">
        <f t="shared" si="33"/>
        <v>*</v>
      </c>
      <c r="BS314" s="18" t="str">
        <f t="shared" si="34"/>
        <v>*</v>
      </c>
      <c r="BT314" s="225" t="str">
        <f t="shared" si="26"/>
        <v/>
      </c>
    </row>
    <row r="315" spans="1:72">
      <c r="A315" s="50" t="str">
        <f t="shared" si="31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2"/>
        <v>Aderente</v>
      </c>
      <c r="BR315" s="18" t="str">
        <f t="shared" si="33"/>
        <v>*</v>
      </c>
      <c r="BS315" s="18" t="str">
        <f t="shared" si="34"/>
        <v>*</v>
      </c>
      <c r="BT315" s="225" t="str">
        <f t="shared" si="26"/>
        <v/>
      </c>
    </row>
    <row r="316" spans="1:72">
      <c r="A316" s="50" t="str">
        <f t="shared" si="31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2"/>
        <v>Aderente</v>
      </c>
      <c r="BR316" s="18" t="str">
        <f t="shared" si="33"/>
        <v>*</v>
      </c>
      <c r="BS316" s="18" t="str">
        <f t="shared" si="34"/>
        <v>*</v>
      </c>
      <c r="BT316" s="225" t="str">
        <f t="shared" si="26"/>
        <v/>
      </c>
    </row>
    <row r="317" spans="1:72">
      <c r="A317" s="50" t="str">
        <f t="shared" si="31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2"/>
        <v>Aderente</v>
      </c>
      <c r="BR317" s="18" t="str">
        <f t="shared" si="33"/>
        <v>*</v>
      </c>
      <c r="BS317" s="18" t="str">
        <f t="shared" si="34"/>
        <v>*</v>
      </c>
      <c r="BT317" s="225" t="str">
        <f t="shared" si="26"/>
        <v/>
      </c>
    </row>
    <row r="318" spans="1:72">
      <c r="A318" s="50" t="str">
        <f t="shared" si="31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2"/>
        <v>Aderente</v>
      </c>
      <c r="BR318" s="18" t="str">
        <f t="shared" si="33"/>
        <v>*</v>
      </c>
      <c r="BS318" s="18" t="str">
        <f t="shared" si="34"/>
        <v>*</v>
      </c>
      <c r="BT318" s="225" t="str">
        <f t="shared" si="26"/>
        <v/>
      </c>
    </row>
    <row r="319" spans="1:72">
      <c r="A319" s="50" t="str">
        <f t="shared" si="31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2"/>
        <v>Aderente</v>
      </c>
      <c r="BR319" s="18" t="str">
        <f t="shared" si="33"/>
        <v>*</v>
      </c>
      <c r="BS319" s="18" t="str">
        <f t="shared" si="34"/>
        <v>*</v>
      </c>
      <c r="BT319" s="225" t="str">
        <f t="shared" si="26"/>
        <v/>
      </c>
    </row>
    <row r="320" spans="1:72">
      <c r="A320" s="50" t="str">
        <f t="shared" si="31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2"/>
        <v>Aderente</v>
      </c>
      <c r="BR320" s="18" t="str">
        <f t="shared" si="33"/>
        <v>*</v>
      </c>
      <c r="BS320" s="18" t="str">
        <f t="shared" si="34"/>
        <v>*</v>
      </c>
      <c r="BT320" s="225" t="str">
        <f t="shared" si="26"/>
        <v/>
      </c>
    </row>
    <row r="321" spans="1:72">
      <c r="A321" s="50" t="str">
        <f t="shared" si="31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2"/>
        <v>Aderente</v>
      </c>
      <c r="BR321" s="18" t="str">
        <f t="shared" si="33"/>
        <v>*</v>
      </c>
      <c r="BS321" s="18" t="str">
        <f t="shared" si="34"/>
        <v>*</v>
      </c>
      <c r="BT321" s="225" t="str">
        <f t="shared" si="26"/>
        <v/>
      </c>
    </row>
    <row r="322" spans="1:72">
      <c r="A322" s="50" t="str">
        <f t="shared" si="31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2"/>
        <v>Aderente</v>
      </c>
      <c r="BR322" s="18" t="str">
        <f t="shared" si="33"/>
        <v>*</v>
      </c>
      <c r="BS322" s="18" t="str">
        <f t="shared" si="34"/>
        <v>*</v>
      </c>
      <c r="BT322" s="225" t="str">
        <f t="shared" si="26"/>
        <v/>
      </c>
    </row>
    <row r="323" spans="1:72">
      <c r="A323" s="50" t="str">
        <f t="shared" si="31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2"/>
        <v>Aderente</v>
      </c>
      <c r="BR323" s="18" t="str">
        <f t="shared" si="33"/>
        <v>*</v>
      </c>
      <c r="BS323" s="18" t="str">
        <f t="shared" si="34"/>
        <v>*</v>
      </c>
      <c r="BT323" s="225" t="str">
        <f t="shared" si="26"/>
        <v/>
      </c>
    </row>
    <row r="324" spans="1:72">
      <c r="A324" s="50" t="str">
        <f t="shared" si="31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2"/>
        <v>Aderente</v>
      </c>
      <c r="BR324" s="18" t="str">
        <f t="shared" si="33"/>
        <v>*</v>
      </c>
      <c r="BS324" s="18" t="str">
        <f t="shared" si="34"/>
        <v>*</v>
      </c>
      <c r="BT324" s="225" t="str">
        <f t="shared" si="26"/>
        <v/>
      </c>
    </row>
    <row r="325" spans="1:72" ht="16.5" customHeight="1">
      <c r="A325" s="50" t="str">
        <f t="shared" si="31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2"/>
        <v>Aderente</v>
      </c>
      <c r="BR325" s="18" t="str">
        <f t="shared" si="33"/>
        <v>*</v>
      </c>
      <c r="BS325" s="18" t="str">
        <f t="shared" si="34"/>
        <v>*</v>
      </c>
      <c r="BT325" s="225" t="str">
        <f t="shared" si="26"/>
        <v/>
      </c>
    </row>
    <row r="326" spans="1:72">
      <c r="A326" s="50" t="str">
        <f t="shared" si="31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2"/>
        <v>Aderente</v>
      </c>
      <c r="BR326" s="18" t="str">
        <f t="shared" si="33"/>
        <v>*</v>
      </c>
      <c r="BS326" s="18" t="str">
        <f t="shared" si="34"/>
        <v>*</v>
      </c>
      <c r="BT326" s="225" t="str">
        <f t="shared" si="26"/>
        <v/>
      </c>
    </row>
    <row r="327" spans="1:72">
      <c r="A327" s="50" t="str">
        <f t="shared" si="31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2"/>
        <v>Aderente</v>
      </c>
      <c r="BR327" s="18" t="str">
        <f t="shared" si="33"/>
        <v>*</v>
      </c>
      <c r="BS327" s="18" t="str">
        <f t="shared" si="34"/>
        <v>*</v>
      </c>
      <c r="BT327" s="225" t="str">
        <f t="shared" si="26"/>
        <v/>
      </c>
    </row>
    <row r="328" spans="1:72">
      <c r="A328" s="50" t="str">
        <f t="shared" si="31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2"/>
        <v>Aderente</v>
      </c>
      <c r="BR328" s="18" t="str">
        <f t="shared" si="33"/>
        <v>*</v>
      </c>
      <c r="BS328" s="18" t="str">
        <f t="shared" si="34"/>
        <v>*</v>
      </c>
      <c r="BT328" s="225" t="str">
        <f t="shared" si="26"/>
        <v/>
      </c>
    </row>
    <row r="329" spans="1:72">
      <c r="A329" s="50" t="str">
        <f t="shared" si="31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2"/>
        <v>Aderente</v>
      </c>
      <c r="BR329" s="18" t="str">
        <f t="shared" si="33"/>
        <v>*</v>
      </c>
      <c r="BS329" s="18" t="str">
        <f t="shared" si="34"/>
        <v>*</v>
      </c>
      <c r="BT329" s="225" t="str">
        <f t="shared" si="26"/>
        <v/>
      </c>
    </row>
    <row r="330" spans="1:72">
      <c r="A330" s="50" t="str">
        <f t="shared" si="31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2"/>
        <v>Aderente</v>
      </c>
      <c r="BR330" s="18" t="str">
        <f t="shared" si="33"/>
        <v>*</v>
      </c>
      <c r="BS330" s="18" t="str">
        <f t="shared" si="34"/>
        <v>*</v>
      </c>
      <c r="BT330" s="225" t="str">
        <f t="shared" si="26"/>
        <v/>
      </c>
    </row>
    <row r="331" spans="1:72">
      <c r="A331" s="50" t="str">
        <f t="shared" si="31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2"/>
        <v>Aderente</v>
      </c>
      <c r="BR331" s="18" t="str">
        <f t="shared" si="33"/>
        <v>*</v>
      </c>
      <c r="BS331" s="18" t="str">
        <f t="shared" si="34"/>
        <v>*</v>
      </c>
      <c r="BT331" s="225" t="str">
        <f t="shared" si="26"/>
        <v/>
      </c>
    </row>
    <row r="332" spans="1:72">
      <c r="A332" s="50" t="str">
        <f t="shared" si="31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2"/>
        <v>Aderente</v>
      </c>
      <c r="BR332" s="18" t="str">
        <f t="shared" si="33"/>
        <v>*</v>
      </c>
      <c r="BS332" s="18" t="str">
        <f t="shared" si="34"/>
        <v>*</v>
      </c>
      <c r="BT332" s="225" t="str">
        <f t="shared" si="26"/>
        <v/>
      </c>
    </row>
    <row r="333" spans="1:72">
      <c r="A333" s="50" t="str">
        <f t="shared" si="31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2"/>
        <v>Aderente</v>
      </c>
      <c r="BR333" s="18" t="str">
        <f t="shared" si="33"/>
        <v>*</v>
      </c>
      <c r="BS333" s="18" t="str">
        <f t="shared" si="34"/>
        <v>*</v>
      </c>
      <c r="BT333" s="225" t="str">
        <f t="shared" si="26"/>
        <v/>
      </c>
    </row>
    <row r="334" spans="1:72">
      <c r="A334" s="50" t="str">
        <f t="shared" si="31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2"/>
        <v>Aderente</v>
      </c>
      <c r="BR334" s="18" t="str">
        <f t="shared" si="33"/>
        <v>*</v>
      </c>
      <c r="BS334" s="18" t="str">
        <f t="shared" si="34"/>
        <v>*</v>
      </c>
      <c r="BT334" s="225" t="str">
        <f t="shared" si="26"/>
        <v/>
      </c>
    </row>
    <row r="335" spans="1:72">
      <c r="A335" s="50" t="str">
        <f t="shared" si="31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2"/>
        <v>Aderente</v>
      </c>
      <c r="BR335" s="18" t="str">
        <f t="shared" si="33"/>
        <v>*</v>
      </c>
      <c r="BS335" s="18" t="str">
        <f t="shared" si="34"/>
        <v>*</v>
      </c>
      <c r="BT335" s="225" t="str">
        <f t="shared" si="26"/>
        <v/>
      </c>
    </row>
    <row r="336" spans="1:72">
      <c r="A336" s="50" t="str">
        <f t="shared" si="31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2"/>
        <v>Aderente</v>
      </c>
      <c r="BR336" s="18" t="str">
        <f t="shared" si="33"/>
        <v>*</v>
      </c>
      <c r="BS336" s="18" t="str">
        <f t="shared" si="34"/>
        <v>*</v>
      </c>
      <c r="BT336" s="225" t="str">
        <f t="shared" si="26"/>
        <v/>
      </c>
    </row>
    <row r="337" spans="1:72">
      <c r="A337" s="50" t="str">
        <f t="shared" si="31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2"/>
        <v>Aderente</v>
      </c>
      <c r="BR337" s="18" t="str">
        <f t="shared" si="33"/>
        <v>*</v>
      </c>
      <c r="BS337" s="18" t="str">
        <f t="shared" si="34"/>
        <v>*</v>
      </c>
      <c r="BT337" s="225" t="str">
        <f t="shared" si="26"/>
        <v/>
      </c>
    </row>
    <row r="338" spans="1:72">
      <c r="A338" s="50" t="str">
        <f t="shared" si="31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2"/>
        <v>Aderente</v>
      </c>
      <c r="BR338" s="18" t="str">
        <f t="shared" si="33"/>
        <v>*</v>
      </c>
      <c r="BS338" s="18" t="str">
        <f t="shared" si="34"/>
        <v>*</v>
      </c>
      <c r="BT338" s="225" t="str">
        <f t="shared" si="26"/>
        <v/>
      </c>
    </row>
    <row r="339" spans="1:72">
      <c r="A339" s="50" t="str">
        <f t="shared" si="31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2"/>
        <v>Aderente</v>
      </c>
      <c r="BR339" s="18" t="str">
        <f t="shared" si="33"/>
        <v>*</v>
      </c>
      <c r="BS339" s="18" t="str">
        <f t="shared" si="34"/>
        <v>*</v>
      </c>
      <c r="BT339" s="225" t="str">
        <f t="shared" si="26"/>
        <v/>
      </c>
    </row>
    <row r="340" spans="1:72">
      <c r="A340" s="50" t="str">
        <f t="shared" si="31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2"/>
        <v>Aderente</v>
      </c>
      <c r="BR340" s="18" t="str">
        <f t="shared" si="33"/>
        <v>*</v>
      </c>
      <c r="BS340" s="18" t="str">
        <f t="shared" si="34"/>
        <v>*</v>
      </c>
      <c r="BT340" s="225" t="str">
        <f t="shared" si="26"/>
        <v/>
      </c>
    </row>
    <row r="341" spans="1:72">
      <c r="A341" s="50" t="str">
        <f t="shared" si="31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2"/>
        <v>Aderente</v>
      </c>
      <c r="BR341" s="18" t="str">
        <f t="shared" si="33"/>
        <v>*</v>
      </c>
      <c r="BS341" s="18" t="str">
        <f t="shared" si="34"/>
        <v>*</v>
      </c>
      <c r="BT341" s="225" t="str">
        <f t="shared" si="26"/>
        <v/>
      </c>
    </row>
    <row r="342" spans="1:72">
      <c r="A342" s="50" t="str">
        <f t="shared" si="31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2"/>
        <v>Aderente</v>
      </c>
      <c r="BR342" s="18" t="str">
        <f t="shared" si="33"/>
        <v>*</v>
      </c>
      <c r="BS342" s="18" t="str">
        <f t="shared" si="34"/>
        <v>*</v>
      </c>
      <c r="BT342" s="225" t="str">
        <f t="shared" si="26"/>
        <v/>
      </c>
    </row>
    <row r="343" spans="1:72">
      <c r="A343" s="50" t="str">
        <f t="shared" si="31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2"/>
        <v>Aderente</v>
      </c>
      <c r="BR343" s="18" t="str">
        <f t="shared" si="33"/>
        <v>*</v>
      </c>
      <c r="BS343" s="18" t="str">
        <f t="shared" si="34"/>
        <v>*</v>
      </c>
      <c r="BT343" s="225" t="str">
        <f t="shared" si="26"/>
        <v/>
      </c>
    </row>
    <row r="344" spans="1:72">
      <c r="A344" s="50" t="str">
        <f t="shared" si="31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2"/>
        <v>Aderente</v>
      </c>
      <c r="BR344" s="18" t="str">
        <f t="shared" si="33"/>
        <v>*</v>
      </c>
      <c r="BS344" s="18" t="str">
        <f t="shared" si="34"/>
        <v>*</v>
      </c>
      <c r="BT344" s="225" t="str">
        <f t="shared" si="26"/>
        <v/>
      </c>
    </row>
    <row r="345" spans="1:72">
      <c r="A345" s="50" t="str">
        <f t="shared" si="31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2"/>
        <v>Aderente</v>
      </c>
      <c r="BR345" s="18" t="str">
        <f t="shared" si="33"/>
        <v>*</v>
      </c>
      <c r="BS345" s="18" t="str">
        <f t="shared" si="34"/>
        <v>*</v>
      </c>
      <c r="BT345" s="225" t="str">
        <f t="shared" si="26"/>
        <v/>
      </c>
    </row>
    <row r="346" spans="1:72">
      <c r="A346" s="50" t="str">
        <f t="shared" si="31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2"/>
        <v>Aderente</v>
      </c>
      <c r="BR346" s="18" t="str">
        <f t="shared" si="33"/>
        <v>*</v>
      </c>
      <c r="BS346" s="18" t="str">
        <f t="shared" si="34"/>
        <v>*</v>
      </c>
      <c r="BT346" s="225" t="str">
        <f t="shared" si="26"/>
        <v/>
      </c>
    </row>
    <row r="347" spans="1:72">
      <c r="A347" s="50" t="str">
        <f t="shared" si="31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2"/>
        <v>Aderente</v>
      </c>
      <c r="BR347" s="18" t="str">
        <f t="shared" si="33"/>
        <v>*</v>
      </c>
      <c r="BS347" s="18" t="str">
        <f t="shared" si="34"/>
        <v>*</v>
      </c>
      <c r="BT347" s="225" t="str">
        <f t="shared" ref="BT347:BT410" si="35">IF(BN347="","",SUBSTITUTE(BM347," ","")&amp;SUBSTITUTE(BN347," ",""))</f>
        <v/>
      </c>
    </row>
    <row r="348" spans="1:72">
      <c r="A348" s="50" t="str">
        <f t="shared" si="31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2"/>
        <v>Aderente</v>
      </c>
      <c r="BR348" s="18" t="str">
        <f t="shared" si="33"/>
        <v>*</v>
      </c>
      <c r="BS348" s="18" t="str">
        <f t="shared" si="34"/>
        <v>*</v>
      </c>
      <c r="BT348" s="225" t="str">
        <f t="shared" si="35"/>
        <v/>
      </c>
    </row>
    <row r="349" spans="1:72">
      <c r="A349" s="50" t="str">
        <f t="shared" si="31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2"/>
        <v>Aderente</v>
      </c>
      <c r="BR349" s="18" t="str">
        <f t="shared" si="33"/>
        <v>*</v>
      </c>
      <c r="BS349" s="18" t="str">
        <f t="shared" si="34"/>
        <v>*</v>
      </c>
      <c r="BT349" s="225" t="str">
        <f t="shared" si="35"/>
        <v/>
      </c>
    </row>
    <row r="350" spans="1:72">
      <c r="A350" s="50" t="str">
        <f t="shared" si="31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2"/>
        <v>Aderente</v>
      </c>
      <c r="BR350" s="18" t="str">
        <f t="shared" si="33"/>
        <v>*</v>
      </c>
      <c r="BS350" s="18" t="str">
        <f t="shared" si="34"/>
        <v>*</v>
      </c>
      <c r="BT350" s="225" t="str">
        <f t="shared" si="35"/>
        <v/>
      </c>
    </row>
    <row r="351" spans="1:72">
      <c r="A351" s="50" t="str">
        <f t="shared" si="31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2"/>
        <v>Aderente</v>
      </c>
      <c r="BR351" s="18" t="str">
        <f t="shared" si="33"/>
        <v>*</v>
      </c>
      <c r="BS351" s="18" t="str">
        <f t="shared" si="34"/>
        <v>*</v>
      </c>
      <c r="BT351" s="225" t="str">
        <f t="shared" si="35"/>
        <v/>
      </c>
    </row>
    <row r="352" spans="1:72">
      <c r="A352" s="50" t="str">
        <f t="shared" si="31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2"/>
        <v>Aderente</v>
      </c>
      <c r="BR352" s="18" t="str">
        <f t="shared" si="33"/>
        <v>*</v>
      </c>
      <c r="BS352" s="18" t="str">
        <f t="shared" si="34"/>
        <v>*</v>
      </c>
      <c r="BT352" s="225" t="str">
        <f t="shared" si="35"/>
        <v/>
      </c>
    </row>
    <row r="353" spans="1:72">
      <c r="A353" s="50" t="str">
        <f t="shared" si="31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2"/>
        <v>Aderente</v>
      </c>
      <c r="BR353" s="18" t="str">
        <f t="shared" si="33"/>
        <v>*</v>
      </c>
      <c r="BS353" s="18" t="str">
        <f t="shared" si="34"/>
        <v>*</v>
      </c>
      <c r="BT353" s="225" t="str">
        <f t="shared" si="35"/>
        <v/>
      </c>
    </row>
    <row r="354" spans="1:72">
      <c r="A354" s="50" t="str">
        <f t="shared" si="31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2"/>
        <v>Aderente</v>
      </c>
      <c r="BR354" s="18" t="str">
        <f t="shared" si="33"/>
        <v>*</v>
      </c>
      <c r="BS354" s="18" t="str">
        <f t="shared" si="34"/>
        <v>*</v>
      </c>
      <c r="BT354" s="225" t="str">
        <f t="shared" si="35"/>
        <v/>
      </c>
    </row>
    <row r="355" spans="1:72">
      <c r="A355" s="50" t="str">
        <f t="shared" si="31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2"/>
        <v>Aderente</v>
      </c>
      <c r="BR355" s="18" t="str">
        <f t="shared" si="33"/>
        <v>*</v>
      </c>
      <c r="BS355" s="18" t="str">
        <f t="shared" si="34"/>
        <v>*</v>
      </c>
      <c r="BT355" s="225" t="str">
        <f t="shared" si="35"/>
        <v/>
      </c>
    </row>
    <row r="356" spans="1:72">
      <c r="A356" s="50" t="str">
        <f t="shared" si="31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2"/>
        <v>Aderente</v>
      </c>
      <c r="BR356" s="18" t="str">
        <f t="shared" si="33"/>
        <v>*</v>
      </c>
      <c r="BS356" s="18" t="str">
        <f t="shared" si="34"/>
        <v>*</v>
      </c>
      <c r="BT356" s="225" t="str">
        <f t="shared" si="35"/>
        <v/>
      </c>
    </row>
    <row r="357" spans="1:72">
      <c r="A357" s="50" t="str">
        <f t="shared" si="31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2"/>
        <v>Aderente</v>
      </c>
      <c r="BR357" s="18" t="str">
        <f t="shared" si="33"/>
        <v>*</v>
      </c>
      <c r="BS357" s="18" t="str">
        <f t="shared" si="34"/>
        <v>*</v>
      </c>
      <c r="BT357" s="225" t="str">
        <f t="shared" si="35"/>
        <v/>
      </c>
    </row>
    <row r="358" spans="1:72">
      <c r="A358" s="50" t="str">
        <f t="shared" si="31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2"/>
        <v>Aderente</v>
      </c>
      <c r="BR358" s="18" t="str">
        <f t="shared" si="33"/>
        <v>*</v>
      </c>
      <c r="BS358" s="18" t="str">
        <f t="shared" si="34"/>
        <v>*</v>
      </c>
      <c r="BT358" s="225" t="str">
        <f t="shared" si="35"/>
        <v/>
      </c>
    </row>
    <row r="359" spans="1:72">
      <c r="A359" s="50" t="str">
        <f t="shared" si="31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2"/>
        <v>Aderente</v>
      </c>
      <c r="BR359" s="18" t="str">
        <f t="shared" si="33"/>
        <v>*</v>
      </c>
      <c r="BS359" s="18" t="str">
        <f t="shared" si="34"/>
        <v>*</v>
      </c>
      <c r="BT359" s="225" t="str">
        <f t="shared" si="35"/>
        <v/>
      </c>
    </row>
    <row r="360" spans="1:72">
      <c r="A360" s="50" t="str">
        <f t="shared" si="31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2"/>
        <v>Aderente</v>
      </c>
      <c r="BR360" s="18" t="str">
        <f t="shared" si="33"/>
        <v>*</v>
      </c>
      <c r="BS360" s="18" t="str">
        <f t="shared" si="34"/>
        <v>*</v>
      </c>
      <c r="BT360" s="225" t="str">
        <f t="shared" si="35"/>
        <v/>
      </c>
    </row>
    <row r="361" spans="1:72">
      <c r="A361" s="50" t="str">
        <f t="shared" si="31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2"/>
        <v>Aderente</v>
      </c>
      <c r="BR361" s="18" t="str">
        <f t="shared" si="33"/>
        <v>*</v>
      </c>
      <c r="BS361" s="18" t="str">
        <f t="shared" si="34"/>
        <v>*</v>
      </c>
      <c r="BT361" s="225" t="str">
        <f t="shared" si="35"/>
        <v/>
      </c>
    </row>
    <row r="362" spans="1:72">
      <c r="A362" s="50" t="str">
        <f t="shared" si="31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2"/>
        <v>Aderente</v>
      </c>
      <c r="BR362" s="18" t="str">
        <f t="shared" si="33"/>
        <v>*</v>
      </c>
      <c r="BS362" s="18" t="str">
        <f t="shared" si="34"/>
        <v>*</v>
      </c>
      <c r="BT362" s="225" t="str">
        <f t="shared" si="35"/>
        <v/>
      </c>
    </row>
    <row r="363" spans="1:72">
      <c r="A363" s="50" t="str">
        <f t="shared" si="31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2"/>
        <v>Aderente</v>
      </c>
      <c r="BR363" s="18" t="str">
        <f t="shared" si="33"/>
        <v>*</v>
      </c>
      <c r="BS363" s="18" t="str">
        <f t="shared" si="34"/>
        <v>*</v>
      </c>
      <c r="BT363" s="225" t="str">
        <f t="shared" si="35"/>
        <v/>
      </c>
    </row>
    <row r="364" spans="1:72">
      <c r="A364" s="50" t="str">
        <f t="shared" si="31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2"/>
        <v>Aderente</v>
      </c>
      <c r="BR364" s="18" t="str">
        <f t="shared" si="33"/>
        <v>*</v>
      </c>
      <c r="BS364" s="18" t="str">
        <f t="shared" si="34"/>
        <v>*</v>
      </c>
      <c r="BT364" s="225" t="str">
        <f t="shared" si="35"/>
        <v/>
      </c>
    </row>
    <row r="365" spans="1:72">
      <c r="A365" s="50" t="str">
        <f t="shared" si="31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2"/>
        <v>Aderente</v>
      </c>
      <c r="BR365" s="18" t="str">
        <f t="shared" si="33"/>
        <v>*</v>
      </c>
      <c r="BS365" s="18" t="str">
        <f t="shared" si="34"/>
        <v>*</v>
      </c>
      <c r="BT365" s="225" t="str">
        <f t="shared" si="35"/>
        <v/>
      </c>
    </row>
    <row r="366" spans="1:72">
      <c r="A366" s="50" t="str">
        <f t="shared" ref="A366:A429" si="36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37">IF(AND(BR366&lt;1,BS366&lt;1),"Produção e Intervalo",IF(BR366&lt;1,"Intervalo",IF(BS366&lt;1,"Produção","Aderente")))</f>
        <v>Aderente</v>
      </c>
      <c r="BR366" s="18" t="str">
        <f t="shared" ref="BR366:BR429" si="38">IF(OR(B366="",F366=""),"*",AY366/P366)</f>
        <v>*</v>
      </c>
      <c r="BS366" s="18" t="str">
        <f t="shared" ref="BS366:BS429" si="39">IF(OR(B366="",F366=""),"*",BA366/Q366)</f>
        <v>*</v>
      </c>
      <c r="BT366" s="225" t="str">
        <f t="shared" si="35"/>
        <v/>
      </c>
    </row>
    <row r="367" spans="1:72">
      <c r="A367" s="50" t="str">
        <f t="shared" si="36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7"/>
        <v>Aderente</v>
      </c>
      <c r="BR367" s="18" t="str">
        <f t="shared" si="38"/>
        <v>*</v>
      </c>
      <c r="BS367" s="18" t="str">
        <f t="shared" si="39"/>
        <v>*</v>
      </c>
      <c r="BT367" s="225" t="str">
        <f t="shared" si="35"/>
        <v/>
      </c>
    </row>
    <row r="368" spans="1:72">
      <c r="A368" s="50" t="str">
        <f t="shared" si="36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7"/>
        <v>Aderente</v>
      </c>
      <c r="BR368" s="18" t="str">
        <f t="shared" si="38"/>
        <v>*</v>
      </c>
      <c r="BS368" s="18" t="str">
        <f t="shared" si="39"/>
        <v>*</v>
      </c>
      <c r="BT368" s="225" t="str">
        <f t="shared" si="35"/>
        <v/>
      </c>
    </row>
    <row r="369" spans="1:72">
      <c r="A369" s="50" t="str">
        <f t="shared" si="36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7"/>
        <v>Aderente</v>
      </c>
      <c r="BR369" s="18" t="str">
        <f t="shared" si="38"/>
        <v>*</v>
      </c>
      <c r="BS369" s="18" t="str">
        <f t="shared" si="39"/>
        <v>*</v>
      </c>
      <c r="BT369" s="225" t="str">
        <f t="shared" si="35"/>
        <v/>
      </c>
    </row>
    <row r="370" spans="1:72">
      <c r="A370" s="50" t="str">
        <f t="shared" si="36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7"/>
        <v>Aderente</v>
      </c>
      <c r="BR370" s="18" t="str">
        <f t="shared" si="38"/>
        <v>*</v>
      </c>
      <c r="BS370" s="18" t="str">
        <f t="shared" si="39"/>
        <v>*</v>
      </c>
      <c r="BT370" s="225" t="str">
        <f t="shared" si="35"/>
        <v/>
      </c>
    </row>
    <row r="371" spans="1:72">
      <c r="A371" s="50" t="str">
        <f t="shared" si="36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7"/>
        <v>Aderente</v>
      </c>
      <c r="BR371" s="18" t="str">
        <f t="shared" si="38"/>
        <v>*</v>
      </c>
      <c r="BS371" s="18" t="str">
        <f t="shared" si="39"/>
        <v>*</v>
      </c>
      <c r="BT371" s="225" t="str">
        <f t="shared" si="35"/>
        <v/>
      </c>
    </row>
    <row r="372" spans="1:72">
      <c r="A372" s="50" t="str">
        <f t="shared" si="36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7"/>
        <v>Aderente</v>
      </c>
      <c r="BR372" s="18" t="str">
        <f t="shared" si="38"/>
        <v>*</v>
      </c>
      <c r="BS372" s="18" t="str">
        <f t="shared" si="39"/>
        <v>*</v>
      </c>
      <c r="BT372" s="225" t="str">
        <f t="shared" si="35"/>
        <v/>
      </c>
    </row>
    <row r="373" spans="1:72">
      <c r="A373" s="50" t="str">
        <f t="shared" si="36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7"/>
        <v>Aderente</v>
      </c>
      <c r="BR373" s="18" t="str">
        <f t="shared" si="38"/>
        <v>*</v>
      </c>
      <c r="BS373" s="18" t="str">
        <f t="shared" si="39"/>
        <v>*</v>
      </c>
      <c r="BT373" s="225" t="str">
        <f t="shared" si="35"/>
        <v/>
      </c>
    </row>
    <row r="374" spans="1:72">
      <c r="A374" s="50" t="str">
        <f t="shared" si="36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7"/>
        <v>Aderente</v>
      </c>
      <c r="BR374" s="18" t="str">
        <f t="shared" si="38"/>
        <v>*</v>
      </c>
      <c r="BS374" s="18" t="str">
        <f t="shared" si="39"/>
        <v>*</v>
      </c>
      <c r="BT374" s="225" t="str">
        <f t="shared" si="35"/>
        <v/>
      </c>
    </row>
    <row r="375" spans="1:72">
      <c r="A375" s="50" t="str">
        <f t="shared" si="36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7"/>
        <v>Aderente</v>
      </c>
      <c r="BR375" s="18" t="str">
        <f t="shared" si="38"/>
        <v>*</v>
      </c>
      <c r="BS375" s="18" t="str">
        <f t="shared" si="39"/>
        <v>*</v>
      </c>
      <c r="BT375" s="225" t="str">
        <f t="shared" si="35"/>
        <v/>
      </c>
    </row>
    <row r="376" spans="1:72">
      <c r="A376" s="50" t="str">
        <f t="shared" si="36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7"/>
        <v>Aderente</v>
      </c>
      <c r="BR376" s="18" t="str">
        <f t="shared" si="38"/>
        <v>*</v>
      </c>
      <c r="BS376" s="18" t="str">
        <f t="shared" si="39"/>
        <v>*</v>
      </c>
      <c r="BT376" s="225" t="str">
        <f t="shared" si="35"/>
        <v/>
      </c>
    </row>
    <row r="377" spans="1:72">
      <c r="A377" s="50" t="str">
        <f t="shared" si="36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7"/>
        <v>Aderente</v>
      </c>
      <c r="BR377" s="18" t="str">
        <f t="shared" si="38"/>
        <v>*</v>
      </c>
      <c r="BS377" s="18" t="str">
        <f t="shared" si="39"/>
        <v>*</v>
      </c>
      <c r="BT377" s="225" t="str">
        <f t="shared" si="35"/>
        <v/>
      </c>
    </row>
    <row r="378" spans="1:72">
      <c r="A378" s="50" t="str">
        <f t="shared" si="36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7"/>
        <v>Aderente</v>
      </c>
      <c r="BR378" s="18" t="str">
        <f t="shared" si="38"/>
        <v>*</v>
      </c>
      <c r="BS378" s="18" t="str">
        <f t="shared" si="39"/>
        <v>*</v>
      </c>
      <c r="BT378" s="225" t="str">
        <f t="shared" si="35"/>
        <v/>
      </c>
    </row>
    <row r="379" spans="1:72">
      <c r="A379" s="50" t="str">
        <f t="shared" si="36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7"/>
        <v>Aderente</v>
      </c>
      <c r="BR379" s="18" t="str">
        <f t="shared" si="38"/>
        <v>*</v>
      </c>
      <c r="BS379" s="18" t="str">
        <f t="shared" si="39"/>
        <v>*</v>
      </c>
      <c r="BT379" s="225" t="str">
        <f t="shared" si="35"/>
        <v/>
      </c>
    </row>
    <row r="380" spans="1:72">
      <c r="A380" s="50" t="str">
        <f t="shared" si="36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7"/>
        <v>Aderente</v>
      </c>
      <c r="BR380" s="18" t="str">
        <f t="shared" si="38"/>
        <v>*</v>
      </c>
      <c r="BS380" s="18" t="str">
        <f t="shared" si="39"/>
        <v>*</v>
      </c>
      <c r="BT380" s="225" t="str">
        <f t="shared" si="35"/>
        <v/>
      </c>
    </row>
    <row r="381" spans="1:72">
      <c r="A381" s="50" t="str">
        <f t="shared" si="36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7"/>
        <v>Aderente</v>
      </c>
      <c r="BR381" s="18" t="str">
        <f t="shared" si="38"/>
        <v>*</v>
      </c>
      <c r="BS381" s="18" t="str">
        <f t="shared" si="39"/>
        <v>*</v>
      </c>
      <c r="BT381" s="225" t="str">
        <f t="shared" si="35"/>
        <v/>
      </c>
    </row>
    <row r="382" spans="1:72">
      <c r="A382" s="50" t="str">
        <f t="shared" si="36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7"/>
        <v>Aderente</v>
      </c>
      <c r="BR382" s="18" t="str">
        <f t="shared" si="38"/>
        <v>*</v>
      </c>
      <c r="BS382" s="18" t="str">
        <f t="shared" si="39"/>
        <v>*</v>
      </c>
      <c r="BT382" s="225" t="str">
        <f t="shared" si="35"/>
        <v/>
      </c>
    </row>
    <row r="383" spans="1:72">
      <c r="A383" s="50" t="str">
        <f t="shared" si="36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7"/>
        <v>Aderente</v>
      </c>
      <c r="BR383" s="18" t="str">
        <f t="shared" si="38"/>
        <v>*</v>
      </c>
      <c r="BS383" s="18" t="str">
        <f t="shared" si="39"/>
        <v>*</v>
      </c>
      <c r="BT383" s="225" t="str">
        <f t="shared" si="35"/>
        <v/>
      </c>
    </row>
    <row r="384" spans="1:72">
      <c r="A384" s="50" t="str">
        <f t="shared" si="36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7"/>
        <v>Aderente</v>
      </c>
      <c r="BR384" s="18" t="str">
        <f t="shared" si="38"/>
        <v>*</v>
      </c>
      <c r="BS384" s="18" t="str">
        <f t="shared" si="39"/>
        <v>*</v>
      </c>
      <c r="BT384" s="225" t="str">
        <f t="shared" si="35"/>
        <v/>
      </c>
    </row>
    <row r="385" spans="1:72">
      <c r="A385" s="50" t="str">
        <f t="shared" si="36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7"/>
        <v>Aderente</v>
      </c>
      <c r="BR385" s="18" t="str">
        <f t="shared" si="38"/>
        <v>*</v>
      </c>
      <c r="BS385" s="18" t="str">
        <f t="shared" si="39"/>
        <v>*</v>
      </c>
      <c r="BT385" s="225" t="str">
        <f t="shared" si="35"/>
        <v/>
      </c>
    </row>
    <row r="386" spans="1:72">
      <c r="A386" s="50" t="str">
        <f t="shared" si="36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7"/>
        <v>Aderente</v>
      </c>
      <c r="BR386" s="18" t="str">
        <f t="shared" si="38"/>
        <v>*</v>
      </c>
      <c r="BS386" s="18" t="str">
        <f t="shared" si="39"/>
        <v>*</v>
      </c>
      <c r="BT386" s="225" t="str">
        <f t="shared" si="35"/>
        <v/>
      </c>
    </row>
    <row r="387" spans="1:72">
      <c r="A387" s="50" t="str">
        <f t="shared" si="36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7"/>
        <v>Aderente</v>
      </c>
      <c r="BR387" s="18" t="str">
        <f t="shared" si="38"/>
        <v>*</v>
      </c>
      <c r="BS387" s="18" t="str">
        <f t="shared" si="39"/>
        <v>*</v>
      </c>
      <c r="BT387" s="225" t="str">
        <f t="shared" si="35"/>
        <v/>
      </c>
    </row>
    <row r="388" spans="1:72">
      <c r="A388" s="50" t="str">
        <f t="shared" si="36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7"/>
        <v>Aderente</v>
      </c>
      <c r="BR388" s="18" t="str">
        <f t="shared" si="38"/>
        <v>*</v>
      </c>
      <c r="BS388" s="18" t="str">
        <f t="shared" si="39"/>
        <v>*</v>
      </c>
      <c r="BT388" s="225" t="str">
        <f t="shared" si="35"/>
        <v/>
      </c>
    </row>
    <row r="389" spans="1:72">
      <c r="A389" s="50" t="str">
        <f t="shared" si="36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7"/>
        <v>Aderente</v>
      </c>
      <c r="BR389" s="18" t="str">
        <f t="shared" si="38"/>
        <v>*</v>
      </c>
      <c r="BS389" s="18" t="str">
        <f t="shared" si="39"/>
        <v>*</v>
      </c>
      <c r="BT389" s="225" t="str">
        <f t="shared" si="35"/>
        <v/>
      </c>
    </row>
    <row r="390" spans="1:72">
      <c r="A390" s="50" t="str">
        <f t="shared" si="36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7"/>
        <v>Aderente</v>
      </c>
      <c r="BR390" s="18" t="str">
        <f t="shared" si="38"/>
        <v>*</v>
      </c>
      <c r="BS390" s="18" t="str">
        <f t="shared" si="39"/>
        <v>*</v>
      </c>
      <c r="BT390" s="225" t="str">
        <f t="shared" si="35"/>
        <v/>
      </c>
    </row>
    <row r="391" spans="1:72">
      <c r="A391" s="50" t="str">
        <f t="shared" si="36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7"/>
        <v>Aderente</v>
      </c>
      <c r="BR391" s="18" t="str">
        <f t="shared" si="38"/>
        <v>*</v>
      </c>
      <c r="BS391" s="18" t="str">
        <f t="shared" si="39"/>
        <v>*</v>
      </c>
      <c r="BT391" s="225" t="str">
        <f t="shared" si="35"/>
        <v/>
      </c>
    </row>
    <row r="392" spans="1:72" ht="29.25" customHeight="1">
      <c r="A392" s="50" t="str">
        <f t="shared" si="36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7"/>
        <v>Aderente</v>
      </c>
      <c r="BR392" s="18" t="str">
        <f t="shared" si="38"/>
        <v>*</v>
      </c>
      <c r="BS392" s="18" t="str">
        <f t="shared" si="39"/>
        <v>*</v>
      </c>
      <c r="BT392" s="225" t="str">
        <f t="shared" si="35"/>
        <v/>
      </c>
    </row>
    <row r="393" spans="1:72">
      <c r="A393" s="50" t="str">
        <f t="shared" si="36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7"/>
        <v>Aderente</v>
      </c>
      <c r="BR393" s="18" t="str">
        <f t="shared" si="38"/>
        <v>*</v>
      </c>
      <c r="BS393" s="18" t="str">
        <f t="shared" si="39"/>
        <v>*</v>
      </c>
      <c r="BT393" s="225" t="str">
        <f t="shared" si="35"/>
        <v/>
      </c>
    </row>
    <row r="394" spans="1:72">
      <c r="A394" s="50" t="str">
        <f t="shared" si="36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7"/>
        <v>Aderente</v>
      </c>
      <c r="BR394" s="18" t="str">
        <f t="shared" si="38"/>
        <v>*</v>
      </c>
      <c r="BS394" s="18" t="str">
        <f t="shared" si="39"/>
        <v>*</v>
      </c>
      <c r="BT394" s="225" t="str">
        <f t="shared" si="35"/>
        <v/>
      </c>
    </row>
    <row r="395" spans="1:72">
      <c r="A395" s="50" t="str">
        <f t="shared" si="36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7"/>
        <v>Aderente</v>
      </c>
      <c r="BR395" s="18" t="str">
        <f t="shared" si="38"/>
        <v>*</v>
      </c>
      <c r="BS395" s="18" t="str">
        <f t="shared" si="39"/>
        <v>*</v>
      </c>
      <c r="BT395" s="225" t="str">
        <f t="shared" si="35"/>
        <v/>
      </c>
    </row>
    <row r="396" spans="1:72">
      <c r="A396" s="50" t="str">
        <f t="shared" si="36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7"/>
        <v>Aderente</v>
      </c>
      <c r="BR396" s="18" t="str">
        <f t="shared" si="38"/>
        <v>*</v>
      </c>
      <c r="BS396" s="18" t="str">
        <f t="shared" si="39"/>
        <v>*</v>
      </c>
      <c r="BT396" s="225" t="str">
        <f t="shared" si="35"/>
        <v/>
      </c>
    </row>
    <row r="397" spans="1:72">
      <c r="A397" s="50" t="str">
        <f t="shared" si="36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7"/>
        <v>Aderente</v>
      </c>
      <c r="BR397" s="18" t="str">
        <f t="shared" si="38"/>
        <v>*</v>
      </c>
      <c r="BS397" s="18" t="str">
        <f t="shared" si="39"/>
        <v>*</v>
      </c>
      <c r="BT397" s="225" t="str">
        <f t="shared" si="35"/>
        <v/>
      </c>
    </row>
    <row r="398" spans="1:72">
      <c r="A398" s="50" t="str">
        <f t="shared" si="36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7"/>
        <v>Aderente</v>
      </c>
      <c r="BR398" s="18" t="str">
        <f t="shared" si="38"/>
        <v>*</v>
      </c>
      <c r="BS398" s="18" t="str">
        <f t="shared" si="39"/>
        <v>*</v>
      </c>
      <c r="BT398" s="225" t="str">
        <f t="shared" si="35"/>
        <v/>
      </c>
    </row>
    <row r="399" spans="1:72">
      <c r="A399" s="50" t="str">
        <f t="shared" si="36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7"/>
        <v>Aderente</v>
      </c>
      <c r="BR399" s="18" t="str">
        <f t="shared" si="38"/>
        <v>*</v>
      </c>
      <c r="BS399" s="18" t="str">
        <f t="shared" si="39"/>
        <v>*</v>
      </c>
      <c r="BT399" s="225" t="str">
        <f t="shared" si="35"/>
        <v/>
      </c>
    </row>
    <row r="400" spans="1:72">
      <c r="A400" s="50" t="str">
        <f t="shared" si="36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7"/>
        <v>Aderente</v>
      </c>
      <c r="BR400" s="18" t="str">
        <f t="shared" si="38"/>
        <v>*</v>
      </c>
      <c r="BS400" s="18" t="str">
        <f t="shared" si="39"/>
        <v>*</v>
      </c>
      <c r="BT400" s="225" t="str">
        <f t="shared" si="35"/>
        <v/>
      </c>
    </row>
    <row r="401" spans="1:72">
      <c r="A401" s="50" t="str">
        <f t="shared" si="36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7"/>
        <v>Aderente</v>
      </c>
      <c r="BR401" s="18" t="str">
        <f t="shared" si="38"/>
        <v>*</v>
      </c>
      <c r="BS401" s="18" t="str">
        <f t="shared" si="39"/>
        <v>*</v>
      </c>
      <c r="BT401" s="225" t="str">
        <f t="shared" si="35"/>
        <v/>
      </c>
    </row>
    <row r="402" spans="1:72">
      <c r="A402" s="50" t="str">
        <f t="shared" si="36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7"/>
        <v>Aderente</v>
      </c>
      <c r="BR402" s="18" t="str">
        <f t="shared" si="38"/>
        <v>*</v>
      </c>
      <c r="BS402" s="18" t="str">
        <f t="shared" si="39"/>
        <v>*</v>
      </c>
      <c r="BT402" s="225" t="str">
        <f t="shared" si="35"/>
        <v/>
      </c>
    </row>
    <row r="403" spans="1:72">
      <c r="A403" s="50" t="str">
        <f t="shared" si="36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7"/>
        <v>Aderente</v>
      </c>
      <c r="BR403" s="18" t="str">
        <f t="shared" si="38"/>
        <v>*</v>
      </c>
      <c r="BS403" s="18" t="str">
        <f t="shared" si="39"/>
        <v>*</v>
      </c>
      <c r="BT403" s="225" t="str">
        <f t="shared" si="35"/>
        <v/>
      </c>
    </row>
    <row r="404" spans="1:72">
      <c r="A404" s="50" t="str">
        <f t="shared" si="36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204"/>
      <c r="I404" s="173"/>
      <c r="J404" s="217"/>
      <c r="K404" s="217"/>
      <c r="L404" s="83"/>
      <c r="M404" s="204"/>
      <c r="N404" s="204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7"/>
        <v>Aderente</v>
      </c>
      <c r="BR404" s="18" t="str">
        <f t="shared" si="38"/>
        <v>*</v>
      </c>
      <c r="BS404" s="18" t="str">
        <f t="shared" si="39"/>
        <v>*</v>
      </c>
      <c r="BT404" s="225" t="str">
        <f t="shared" si="35"/>
        <v/>
      </c>
    </row>
    <row r="405" spans="1:72">
      <c r="A405" s="50" t="str">
        <f t="shared" si="36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/>
      <c r="M405" s="217"/>
      <c r="N405" s="217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7"/>
        <v>Aderente</v>
      </c>
      <c r="BR405" s="18" t="str">
        <f t="shared" si="38"/>
        <v>*</v>
      </c>
      <c r="BS405" s="18" t="str">
        <f t="shared" si="39"/>
        <v>*</v>
      </c>
      <c r="BT405" s="225" t="str">
        <f t="shared" si="35"/>
        <v/>
      </c>
    </row>
    <row r="406" spans="1:72">
      <c r="A406" s="50" t="str">
        <f t="shared" si="36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7"/>
        <v>Aderente</v>
      </c>
      <c r="BR406" s="18" t="str">
        <f t="shared" si="38"/>
        <v>*</v>
      </c>
      <c r="BS406" s="18" t="str">
        <f t="shared" si="39"/>
        <v>*</v>
      </c>
      <c r="BT406" s="225" t="str">
        <f t="shared" si="35"/>
        <v/>
      </c>
    </row>
    <row r="407" spans="1:72">
      <c r="A407" s="50" t="str">
        <f t="shared" si="36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204"/>
      <c r="I407" s="173"/>
      <c r="J407" s="217"/>
      <c r="K407" s="217"/>
      <c r="L407" s="217"/>
      <c r="M407" s="204"/>
      <c r="N407" s="204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7"/>
        <v>Aderente</v>
      </c>
      <c r="BR407" s="18" t="str">
        <f t="shared" si="38"/>
        <v>*</v>
      </c>
      <c r="BS407" s="18" t="str">
        <f t="shared" si="39"/>
        <v>*</v>
      </c>
      <c r="BT407" s="225" t="str">
        <f t="shared" si="35"/>
        <v/>
      </c>
    </row>
    <row r="408" spans="1:72">
      <c r="A408" s="50" t="str">
        <f t="shared" si="36"/>
        <v/>
      </c>
      <c r="B408" s="171"/>
      <c r="C408" s="8" t="str">
        <f>IF(BS_CONTROLE[[#This Row],[DATA]]="","",WEEKNUM(BS_CONTROLE[[#This Row],[DATA]]))</f>
        <v/>
      </c>
      <c r="D408" s="51"/>
      <c r="E408" s="314"/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/>
      <c r="M408" s="217"/>
      <c r="N408" s="217"/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7"/>
        <v>Aderente</v>
      </c>
      <c r="BR408" s="18" t="str">
        <f t="shared" si="38"/>
        <v>*</v>
      </c>
      <c r="BS408" s="18" t="str">
        <f t="shared" si="39"/>
        <v>*</v>
      </c>
      <c r="BT408" s="225" t="str">
        <f t="shared" si="35"/>
        <v/>
      </c>
    </row>
    <row r="409" spans="1:72">
      <c r="A409" s="50" t="str">
        <f t="shared" si="36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7"/>
        <v>Aderente</v>
      </c>
      <c r="BR409" s="18" t="str">
        <f t="shared" si="38"/>
        <v>*</v>
      </c>
      <c r="BS409" s="18" t="str">
        <f t="shared" si="39"/>
        <v>*</v>
      </c>
      <c r="BT409" s="225" t="str">
        <f t="shared" si="35"/>
        <v/>
      </c>
    </row>
    <row r="410" spans="1:72">
      <c r="A410" s="50" t="str">
        <f t="shared" si="36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7"/>
        <v>Aderente</v>
      </c>
      <c r="BR410" s="18" t="str">
        <f t="shared" si="38"/>
        <v>*</v>
      </c>
      <c r="BS410" s="18" t="str">
        <f t="shared" si="39"/>
        <v>*</v>
      </c>
      <c r="BT410" s="225" t="str">
        <f t="shared" si="35"/>
        <v/>
      </c>
    </row>
    <row r="411" spans="1:72">
      <c r="A411" s="50" t="str">
        <f t="shared" si="36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7"/>
        <v>Aderente</v>
      </c>
      <c r="BR411" s="18" t="str">
        <f t="shared" si="38"/>
        <v>*</v>
      </c>
      <c r="BS411" s="18" t="str">
        <f t="shared" si="39"/>
        <v>*</v>
      </c>
      <c r="BT411" s="225" t="str">
        <f t="shared" ref="BT411:BT434" si="40">IF(BN411="","",SUBSTITUTE(BM411," ","")&amp;SUBSTITUTE(BN411," ",""))</f>
        <v/>
      </c>
    </row>
    <row r="412" spans="1:72">
      <c r="A412" s="50" t="str">
        <f t="shared" si="36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7"/>
        <v>Aderente</v>
      </c>
      <c r="BR412" s="18" t="str">
        <f t="shared" si="38"/>
        <v>*</v>
      </c>
      <c r="BS412" s="18" t="str">
        <f t="shared" si="39"/>
        <v>*</v>
      </c>
      <c r="BT412" s="225" t="str">
        <f t="shared" si="40"/>
        <v/>
      </c>
    </row>
    <row r="413" spans="1:72">
      <c r="A413" s="50" t="str">
        <f t="shared" si="36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7"/>
        <v>Aderente</v>
      </c>
      <c r="BR413" s="18" t="str">
        <f t="shared" si="38"/>
        <v>*</v>
      </c>
      <c r="BS413" s="18" t="str">
        <f t="shared" si="39"/>
        <v>*</v>
      </c>
      <c r="BT413" s="225" t="str">
        <f t="shared" si="40"/>
        <v/>
      </c>
    </row>
    <row r="414" spans="1:72">
      <c r="A414" s="50" t="str">
        <f t="shared" si="36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7"/>
        <v>Aderente</v>
      </c>
      <c r="BR414" s="18" t="str">
        <f t="shared" si="38"/>
        <v>*</v>
      </c>
      <c r="BS414" s="18" t="str">
        <f t="shared" si="39"/>
        <v>*</v>
      </c>
      <c r="BT414" s="225" t="str">
        <f t="shared" si="40"/>
        <v/>
      </c>
    </row>
    <row r="415" spans="1:72">
      <c r="A415" s="50" t="str">
        <f t="shared" si="36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7"/>
        <v>Aderente</v>
      </c>
      <c r="BR415" s="18" t="str">
        <f t="shared" si="38"/>
        <v>*</v>
      </c>
      <c r="BS415" s="18" t="str">
        <f t="shared" si="39"/>
        <v>*</v>
      </c>
      <c r="BT415" s="225" t="str">
        <f t="shared" si="40"/>
        <v/>
      </c>
    </row>
    <row r="416" spans="1:72">
      <c r="A416" s="50" t="str">
        <f t="shared" si="36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7"/>
        <v>Aderente</v>
      </c>
      <c r="BR416" s="18" t="str">
        <f t="shared" si="38"/>
        <v>*</v>
      </c>
      <c r="BS416" s="18" t="str">
        <f t="shared" si="39"/>
        <v>*</v>
      </c>
      <c r="BT416" s="225" t="str">
        <f t="shared" si="40"/>
        <v/>
      </c>
    </row>
    <row r="417" spans="1:72">
      <c r="A417" s="50" t="str">
        <f t="shared" si="36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7"/>
        <v>Aderente</v>
      </c>
      <c r="BR417" s="18" t="str">
        <f t="shared" si="38"/>
        <v>*</v>
      </c>
      <c r="BS417" s="18" t="str">
        <f t="shared" si="39"/>
        <v>*</v>
      </c>
      <c r="BT417" s="225" t="str">
        <f t="shared" si="40"/>
        <v/>
      </c>
    </row>
    <row r="418" spans="1:72">
      <c r="A418" s="50" t="str">
        <f t="shared" si="36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7"/>
        <v>Aderente</v>
      </c>
      <c r="BR418" s="18" t="str">
        <f t="shared" si="38"/>
        <v>*</v>
      </c>
      <c r="BS418" s="18" t="str">
        <f t="shared" si="39"/>
        <v>*</v>
      </c>
      <c r="BT418" s="225" t="str">
        <f t="shared" si="40"/>
        <v/>
      </c>
    </row>
    <row r="419" spans="1:72">
      <c r="A419" s="50" t="str">
        <f t="shared" si="36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7"/>
        <v>Aderente</v>
      </c>
      <c r="BR419" s="18" t="str">
        <f t="shared" si="38"/>
        <v>*</v>
      </c>
      <c r="BS419" s="18" t="str">
        <f t="shared" si="39"/>
        <v>*</v>
      </c>
      <c r="BT419" s="225" t="str">
        <f t="shared" si="40"/>
        <v/>
      </c>
    </row>
    <row r="420" spans="1:72">
      <c r="A420" s="50" t="str">
        <f t="shared" si="36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7"/>
        <v>Aderente</v>
      </c>
      <c r="BR420" s="18" t="str">
        <f t="shared" si="38"/>
        <v>*</v>
      </c>
      <c r="BS420" s="18" t="str">
        <f t="shared" si="39"/>
        <v>*</v>
      </c>
      <c r="BT420" s="225" t="str">
        <f t="shared" si="40"/>
        <v/>
      </c>
    </row>
    <row r="421" spans="1:72">
      <c r="A421" s="50" t="str">
        <f t="shared" si="36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7"/>
        <v>Aderente</v>
      </c>
      <c r="BR421" s="18" t="str">
        <f t="shared" si="38"/>
        <v>*</v>
      </c>
      <c r="BS421" s="18" t="str">
        <f t="shared" si="39"/>
        <v>*</v>
      </c>
      <c r="BT421" s="225" t="str">
        <f t="shared" si="40"/>
        <v/>
      </c>
    </row>
    <row r="422" spans="1:72">
      <c r="A422" s="50" t="str">
        <f t="shared" si="36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7"/>
        <v>Aderente</v>
      </c>
      <c r="BR422" s="18" t="str">
        <f t="shared" si="38"/>
        <v>*</v>
      </c>
      <c r="BS422" s="18" t="str">
        <f t="shared" si="39"/>
        <v>*</v>
      </c>
      <c r="BT422" s="225" t="str">
        <f t="shared" si="40"/>
        <v/>
      </c>
    </row>
    <row r="423" spans="1:72">
      <c r="A423" s="50" t="str">
        <f t="shared" si="36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7"/>
        <v>Aderente</v>
      </c>
      <c r="BR423" s="18" t="str">
        <f t="shared" si="38"/>
        <v>*</v>
      </c>
      <c r="BS423" s="18" t="str">
        <f t="shared" si="39"/>
        <v>*</v>
      </c>
      <c r="BT423" s="225" t="str">
        <f t="shared" si="40"/>
        <v/>
      </c>
    </row>
    <row r="424" spans="1:72">
      <c r="A424" s="50" t="str">
        <f t="shared" si="36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7"/>
        <v>Aderente</v>
      </c>
      <c r="BR424" s="18" t="str">
        <f t="shared" si="38"/>
        <v>*</v>
      </c>
      <c r="BS424" s="18" t="str">
        <f t="shared" si="39"/>
        <v>*</v>
      </c>
      <c r="BT424" s="225" t="str">
        <f t="shared" si="40"/>
        <v/>
      </c>
    </row>
    <row r="425" spans="1:72">
      <c r="A425" s="50" t="str">
        <f t="shared" si="36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7"/>
        <v>Aderente</v>
      </c>
      <c r="BR425" s="18" t="str">
        <f t="shared" si="38"/>
        <v>*</v>
      </c>
      <c r="BS425" s="18" t="str">
        <f t="shared" si="39"/>
        <v>*</v>
      </c>
      <c r="BT425" s="225" t="str">
        <f t="shared" si="40"/>
        <v/>
      </c>
    </row>
    <row r="426" spans="1:72">
      <c r="A426" s="50" t="str">
        <f t="shared" si="36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7"/>
        <v>Aderente</v>
      </c>
      <c r="BR426" s="18" t="str">
        <f t="shared" si="38"/>
        <v>*</v>
      </c>
      <c r="BS426" s="18" t="str">
        <f t="shared" si="39"/>
        <v>*</v>
      </c>
      <c r="BT426" s="225" t="str">
        <f t="shared" si="40"/>
        <v/>
      </c>
    </row>
    <row r="427" spans="1:72">
      <c r="A427" s="50" t="str">
        <f t="shared" si="36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7"/>
        <v>Aderente</v>
      </c>
      <c r="BR427" s="18" t="str">
        <f t="shared" si="38"/>
        <v>*</v>
      </c>
      <c r="BS427" s="18" t="str">
        <f t="shared" si="39"/>
        <v>*</v>
      </c>
      <c r="BT427" s="225" t="str">
        <f t="shared" si="40"/>
        <v/>
      </c>
    </row>
    <row r="428" spans="1:72">
      <c r="A428" s="50" t="str">
        <f t="shared" si="36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7"/>
        <v>Aderente</v>
      </c>
      <c r="BR428" s="18" t="str">
        <f t="shared" si="38"/>
        <v>*</v>
      </c>
      <c r="BS428" s="18" t="str">
        <f t="shared" si="39"/>
        <v>*</v>
      </c>
      <c r="BT428" s="225" t="str">
        <f t="shared" si="40"/>
        <v/>
      </c>
    </row>
    <row r="429" spans="1:72">
      <c r="A429" s="50" t="str">
        <f t="shared" si="36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37"/>
        <v>Aderente</v>
      </c>
      <c r="BR429" s="18" t="str">
        <f t="shared" si="38"/>
        <v>*</v>
      </c>
      <c r="BS429" s="18" t="str">
        <f t="shared" si="39"/>
        <v>*</v>
      </c>
      <c r="BT429" s="225" t="str">
        <f t="shared" si="40"/>
        <v/>
      </c>
    </row>
    <row r="430" spans="1:72">
      <c r="A430" s="50" t="str">
        <f t="shared" ref="A430:A493" si="41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2">IF(AND(BR430&lt;1,BS430&lt;1),"Produção e Intervalo",IF(BR430&lt;1,"Intervalo",IF(BS430&lt;1,"Produção","Aderente")))</f>
        <v>Aderente</v>
      </c>
      <c r="BR430" s="18" t="str">
        <f t="shared" ref="BR430:BR493" si="43">IF(OR(B430="",F430=""),"*",AY430/P430)</f>
        <v>*</v>
      </c>
      <c r="BS430" s="18" t="str">
        <f t="shared" ref="BS430:BS493" si="44">IF(OR(B430="",F430=""),"*",BA430/Q430)</f>
        <v>*</v>
      </c>
      <c r="BT430" s="225" t="str">
        <f t="shared" si="40"/>
        <v/>
      </c>
    </row>
    <row r="431" spans="1:72">
      <c r="A431" s="50" t="str">
        <f t="shared" si="41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2"/>
        <v>Aderente</v>
      </c>
      <c r="BR431" s="18" t="str">
        <f t="shared" si="43"/>
        <v>*</v>
      </c>
      <c r="BS431" s="18" t="str">
        <f t="shared" si="44"/>
        <v>*</v>
      </c>
      <c r="BT431" s="225" t="str">
        <f t="shared" si="40"/>
        <v/>
      </c>
    </row>
    <row r="432" spans="1:72">
      <c r="A432" s="50" t="str">
        <f t="shared" si="41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2"/>
        <v>Aderente</v>
      </c>
      <c r="BR432" s="18" t="str">
        <f t="shared" si="43"/>
        <v>*</v>
      </c>
      <c r="BS432" s="18" t="str">
        <f t="shared" si="44"/>
        <v>*</v>
      </c>
      <c r="BT432" s="225"/>
    </row>
    <row r="433" spans="1:72">
      <c r="A433" s="50" t="str">
        <f t="shared" si="41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2"/>
        <v>Aderente</v>
      </c>
      <c r="BR433" s="18" t="str">
        <f t="shared" si="43"/>
        <v>*</v>
      </c>
      <c r="BS433" s="18" t="str">
        <f t="shared" si="44"/>
        <v>*</v>
      </c>
      <c r="BT433" s="225" t="str">
        <f t="shared" si="40"/>
        <v/>
      </c>
    </row>
    <row r="434" spans="1:72">
      <c r="A434" s="50" t="str">
        <f t="shared" si="41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2"/>
        <v>Aderente</v>
      </c>
      <c r="BR434" s="18" t="str">
        <f t="shared" si="43"/>
        <v>*</v>
      </c>
      <c r="BS434" s="18" t="str">
        <f t="shared" si="44"/>
        <v>*</v>
      </c>
      <c r="BT434" s="225" t="str">
        <f t="shared" si="40"/>
        <v/>
      </c>
    </row>
    <row r="435" spans="1:72">
      <c r="A435" s="50" t="str">
        <f t="shared" si="41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2"/>
        <v>Aderente</v>
      </c>
      <c r="BR435" s="18" t="str">
        <f t="shared" si="43"/>
        <v>*</v>
      </c>
      <c r="BS435" s="18" t="str">
        <f t="shared" si="44"/>
        <v>*</v>
      </c>
      <c r="BT435" s="225" t="str">
        <f t="shared" ref="BT435:BT475" si="45">IF(BN435="","",SUBSTITUTE(BM435," ","")&amp;SUBSTITUTE(BN435," ",""))</f>
        <v/>
      </c>
    </row>
    <row r="436" spans="1:72">
      <c r="A436" s="50" t="str">
        <f t="shared" si="41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2"/>
        <v>Aderente</v>
      </c>
      <c r="BR436" s="18" t="str">
        <f t="shared" si="43"/>
        <v>*</v>
      </c>
      <c r="BS436" s="18" t="str">
        <f t="shared" si="44"/>
        <v>*</v>
      </c>
      <c r="BT436" s="225" t="str">
        <f t="shared" si="45"/>
        <v/>
      </c>
    </row>
    <row r="437" spans="1:72">
      <c r="A437" s="50" t="str">
        <f t="shared" si="41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2"/>
        <v>Aderente</v>
      </c>
      <c r="BR437" s="18" t="str">
        <f t="shared" si="43"/>
        <v>*</v>
      </c>
      <c r="BS437" s="18" t="str">
        <f t="shared" si="44"/>
        <v>*</v>
      </c>
      <c r="BT437" s="225" t="str">
        <f t="shared" si="45"/>
        <v/>
      </c>
    </row>
    <row r="438" spans="1:72">
      <c r="A438" s="50" t="str">
        <f t="shared" si="41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2"/>
        <v>Aderente</v>
      </c>
      <c r="BR438" s="18" t="str">
        <f t="shared" si="43"/>
        <v>*</v>
      </c>
      <c r="BS438" s="18" t="str">
        <f t="shared" si="44"/>
        <v>*</v>
      </c>
      <c r="BT438" s="225" t="str">
        <f t="shared" si="45"/>
        <v/>
      </c>
    </row>
    <row r="439" spans="1:72">
      <c r="A439" s="50" t="str">
        <f t="shared" si="41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2"/>
        <v>Aderente</v>
      </c>
      <c r="BR439" s="18" t="str">
        <f t="shared" si="43"/>
        <v>*</v>
      </c>
      <c r="BS439" s="18" t="str">
        <f t="shared" si="44"/>
        <v>*</v>
      </c>
      <c r="BT439" s="225" t="str">
        <f t="shared" si="45"/>
        <v/>
      </c>
    </row>
    <row r="440" spans="1:72">
      <c r="A440" s="50" t="str">
        <f t="shared" si="41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2"/>
        <v>Aderente</v>
      </c>
      <c r="BR440" s="18" t="str">
        <f t="shared" si="43"/>
        <v>*</v>
      </c>
      <c r="BS440" s="18" t="str">
        <f t="shared" si="44"/>
        <v>*</v>
      </c>
      <c r="BT440" s="225" t="str">
        <f t="shared" si="45"/>
        <v/>
      </c>
    </row>
    <row r="441" spans="1:72">
      <c r="A441" s="50" t="str">
        <f t="shared" si="41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2"/>
        <v>Aderente</v>
      </c>
      <c r="BR441" s="18" t="str">
        <f t="shared" si="43"/>
        <v>*</v>
      </c>
      <c r="BS441" s="18" t="str">
        <f t="shared" si="44"/>
        <v>*</v>
      </c>
      <c r="BT441" s="225" t="str">
        <f t="shared" si="45"/>
        <v/>
      </c>
    </row>
    <row r="442" spans="1:72">
      <c r="A442" s="50" t="str">
        <f t="shared" si="41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2"/>
        <v>Aderente</v>
      </c>
      <c r="BR442" s="18" t="str">
        <f t="shared" si="43"/>
        <v>*</v>
      </c>
      <c r="BS442" s="18" t="str">
        <f t="shared" si="44"/>
        <v>*</v>
      </c>
      <c r="BT442" s="225" t="str">
        <f t="shared" si="45"/>
        <v/>
      </c>
    </row>
    <row r="443" spans="1:72">
      <c r="A443" s="50" t="str">
        <f t="shared" si="41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2"/>
        <v>Aderente</v>
      </c>
      <c r="BR443" s="18" t="str">
        <f t="shared" si="43"/>
        <v>*</v>
      </c>
      <c r="BS443" s="18" t="str">
        <f t="shared" si="44"/>
        <v>*</v>
      </c>
      <c r="BT443" s="225" t="str">
        <f t="shared" si="45"/>
        <v/>
      </c>
    </row>
    <row r="444" spans="1:72">
      <c r="A444" s="50" t="str">
        <f t="shared" si="41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2"/>
        <v>Aderente</v>
      </c>
      <c r="BR444" s="18" t="str">
        <f t="shared" si="43"/>
        <v>*</v>
      </c>
      <c r="BS444" s="18" t="str">
        <f t="shared" si="44"/>
        <v>*</v>
      </c>
      <c r="BT444" s="225" t="str">
        <f t="shared" si="45"/>
        <v/>
      </c>
    </row>
    <row r="445" spans="1:72">
      <c r="A445" s="50" t="str">
        <f t="shared" si="41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2"/>
        <v>Aderente</v>
      </c>
      <c r="BR445" s="18" t="str">
        <f t="shared" si="43"/>
        <v>*</v>
      </c>
      <c r="BS445" s="18" t="str">
        <f t="shared" si="44"/>
        <v>*</v>
      </c>
      <c r="BT445" s="225" t="str">
        <f t="shared" si="45"/>
        <v/>
      </c>
    </row>
    <row r="446" spans="1:72">
      <c r="A446" s="50" t="str">
        <f t="shared" si="41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2"/>
        <v>Aderente</v>
      </c>
      <c r="BR446" s="18" t="str">
        <f t="shared" si="43"/>
        <v>*</v>
      </c>
      <c r="BS446" s="18" t="str">
        <f t="shared" si="44"/>
        <v>*</v>
      </c>
      <c r="BT446" s="225" t="str">
        <f t="shared" si="45"/>
        <v/>
      </c>
    </row>
    <row r="447" spans="1:72">
      <c r="A447" s="50" t="str">
        <f t="shared" si="41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2"/>
        <v>Aderente</v>
      </c>
      <c r="BR447" s="18" t="str">
        <f t="shared" si="43"/>
        <v>*</v>
      </c>
      <c r="BS447" s="18" t="str">
        <f t="shared" si="44"/>
        <v>*</v>
      </c>
      <c r="BT447" s="225" t="str">
        <f t="shared" si="45"/>
        <v/>
      </c>
    </row>
    <row r="448" spans="1:72">
      <c r="A448" s="50" t="str">
        <f t="shared" si="41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2"/>
        <v>Aderente</v>
      </c>
      <c r="BR448" s="18" t="str">
        <f t="shared" si="43"/>
        <v>*</v>
      </c>
      <c r="BS448" s="18" t="str">
        <f t="shared" si="44"/>
        <v>*</v>
      </c>
      <c r="BT448" s="225" t="str">
        <f t="shared" si="45"/>
        <v/>
      </c>
    </row>
    <row r="449" spans="1:72">
      <c r="A449" s="50" t="str">
        <f t="shared" si="41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2"/>
        <v>Aderente</v>
      </c>
      <c r="BR449" s="18" t="str">
        <f t="shared" si="43"/>
        <v>*</v>
      </c>
      <c r="BS449" s="18" t="str">
        <f t="shared" si="44"/>
        <v>*</v>
      </c>
      <c r="BT449" s="225" t="str">
        <f t="shared" si="45"/>
        <v/>
      </c>
    </row>
    <row r="450" spans="1:72">
      <c r="A450" s="50" t="str">
        <f t="shared" si="41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2"/>
        <v>Aderente</v>
      </c>
      <c r="BR450" s="18" t="str">
        <f t="shared" si="43"/>
        <v>*</v>
      </c>
      <c r="BS450" s="18" t="str">
        <f t="shared" si="44"/>
        <v>*</v>
      </c>
      <c r="BT450" s="225" t="str">
        <f t="shared" si="45"/>
        <v/>
      </c>
    </row>
    <row r="451" spans="1:72">
      <c r="A451" s="50" t="str">
        <f t="shared" si="41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2"/>
        <v>Aderente</v>
      </c>
      <c r="BR451" s="18" t="str">
        <f t="shared" si="43"/>
        <v>*</v>
      </c>
      <c r="BS451" s="18" t="str">
        <f t="shared" si="44"/>
        <v>*</v>
      </c>
      <c r="BT451" s="225" t="str">
        <f t="shared" si="45"/>
        <v/>
      </c>
    </row>
    <row r="452" spans="1:72">
      <c r="A452" s="167" t="str">
        <f t="shared" ref="A452:A454" si="46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5"/>
        <v/>
      </c>
    </row>
    <row r="453" spans="1:72">
      <c r="A453" s="167" t="str">
        <f t="shared" si="46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5"/>
        <v/>
      </c>
    </row>
    <row r="454" spans="1:72">
      <c r="A454" s="167" t="str">
        <f t="shared" si="46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5"/>
        <v/>
      </c>
    </row>
    <row r="455" spans="1:72">
      <c r="A455" s="167" t="str">
        <f t="shared" ref="A455:A518" si="47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5"/>
        <v/>
      </c>
    </row>
    <row r="456" spans="1:72">
      <c r="A456" s="167" t="str">
        <f t="shared" si="47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5"/>
        <v/>
      </c>
    </row>
    <row r="457" spans="1:72">
      <c r="A457" s="167" t="str">
        <f t="shared" si="47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5"/>
        <v/>
      </c>
    </row>
    <row r="458" spans="1:72">
      <c r="A458" s="167" t="str">
        <f t="shared" si="47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5"/>
        <v/>
      </c>
    </row>
    <row r="459" spans="1:72">
      <c r="A459" s="167" t="str">
        <f t="shared" si="47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5"/>
        <v/>
      </c>
    </row>
    <row r="460" spans="1:72">
      <c r="A460" s="167" t="str">
        <f t="shared" si="47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5"/>
        <v/>
      </c>
    </row>
    <row r="461" spans="1:72">
      <c r="A461" s="167" t="str">
        <f t="shared" si="47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5"/>
        <v/>
      </c>
    </row>
    <row r="462" spans="1:72">
      <c r="A462" s="167" t="str">
        <f t="shared" si="47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5"/>
        <v/>
      </c>
    </row>
    <row r="463" spans="1:72">
      <c r="A463" s="167" t="str">
        <f t="shared" si="47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5"/>
        <v/>
      </c>
    </row>
    <row r="464" spans="1:72">
      <c r="A464" s="167" t="str">
        <f t="shared" si="47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5"/>
        <v/>
      </c>
    </row>
    <row r="465" spans="1:72">
      <c r="A465" s="167" t="str">
        <f t="shared" si="47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5"/>
        <v/>
      </c>
    </row>
    <row r="466" spans="1:72">
      <c r="A466" s="167" t="str">
        <f t="shared" si="47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5"/>
        <v/>
      </c>
    </row>
    <row r="467" spans="1:72">
      <c r="A467" s="167" t="str">
        <f t="shared" si="47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5"/>
        <v/>
      </c>
    </row>
    <row r="468" spans="1:72">
      <c r="A468" s="167" t="str">
        <f t="shared" si="47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5"/>
        <v/>
      </c>
    </row>
    <row r="469" spans="1:72">
      <c r="A469" s="167" t="str">
        <f t="shared" si="47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5"/>
        <v/>
      </c>
    </row>
    <row r="470" spans="1:72">
      <c r="A470" s="167" t="str">
        <f t="shared" si="47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5"/>
        <v/>
      </c>
    </row>
    <row r="471" spans="1:72">
      <c r="A471" s="167" t="str">
        <f t="shared" si="47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5"/>
        <v/>
      </c>
    </row>
    <row r="472" spans="1:72">
      <c r="A472" s="167" t="str">
        <f t="shared" si="47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5"/>
        <v/>
      </c>
    </row>
    <row r="473" spans="1:72">
      <c r="A473" s="167" t="str">
        <f t="shared" si="47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5"/>
        <v/>
      </c>
    </row>
    <row r="474" spans="1:72">
      <c r="A474" s="167" t="str">
        <f t="shared" si="47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5"/>
        <v/>
      </c>
    </row>
    <row r="475" spans="1:72">
      <c r="A475" s="167" t="str">
        <f t="shared" si="47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45"/>
        <v/>
      </c>
    </row>
    <row r="476" spans="1:72">
      <c r="A476" s="167" t="str">
        <f t="shared" si="47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48">IF(BN476="","",SUBSTITUTE(BM476," ","")&amp;SUBSTITUTE(BN476," ",""))</f>
        <v/>
      </c>
    </row>
    <row r="477" spans="1:72">
      <c r="A477" s="167" t="str">
        <f t="shared" si="47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49">IF(BN477="","",SUBSTITUTE(BM477," ","")&amp;SUBSTITUTE(BN477," ",""))</f>
        <v/>
      </c>
    </row>
    <row r="478" spans="1:72">
      <c r="A478" s="167" t="str">
        <f t="shared" si="47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49"/>
        <v/>
      </c>
    </row>
    <row r="479" spans="1:72">
      <c r="A479" s="167" t="str">
        <f t="shared" si="47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49"/>
        <v/>
      </c>
    </row>
    <row r="480" spans="1:72">
      <c r="A480" s="167" t="str">
        <f t="shared" si="47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49"/>
        <v/>
      </c>
    </row>
    <row r="481" spans="1:72">
      <c r="A481" s="167" t="str">
        <f t="shared" si="47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49"/>
        <v/>
      </c>
    </row>
    <row r="482" spans="1:72">
      <c r="A482" s="167" t="str">
        <f t="shared" si="47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49"/>
        <v/>
      </c>
    </row>
    <row r="483" spans="1:72">
      <c r="A483" s="167" t="str">
        <f t="shared" si="47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49"/>
        <v/>
      </c>
    </row>
    <row r="484" spans="1:72">
      <c r="A484" s="167" t="str">
        <f t="shared" si="47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49"/>
        <v/>
      </c>
    </row>
    <row r="485" spans="1:72">
      <c r="A485" s="167" t="str">
        <f t="shared" si="47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49"/>
        <v/>
      </c>
    </row>
    <row r="486" spans="1:72">
      <c r="A486" s="167" t="str">
        <f t="shared" si="47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49"/>
        <v/>
      </c>
    </row>
    <row r="487" spans="1:72">
      <c r="A487" s="167" t="str">
        <f t="shared" si="47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49"/>
        <v/>
      </c>
    </row>
    <row r="488" spans="1:72">
      <c r="A488" s="167" t="str">
        <f t="shared" si="47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49"/>
        <v/>
      </c>
    </row>
    <row r="489" spans="1:72">
      <c r="A489" s="167" t="str">
        <f t="shared" si="47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49"/>
        <v/>
      </c>
    </row>
    <row r="490" spans="1:72">
      <c r="A490" s="167" t="str">
        <f t="shared" si="47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49"/>
        <v/>
      </c>
    </row>
    <row r="491" spans="1:72">
      <c r="A491" s="167" t="str">
        <f t="shared" si="47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49"/>
        <v/>
      </c>
    </row>
    <row r="492" spans="1:72">
      <c r="A492" s="167" t="str">
        <f t="shared" si="47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49"/>
        <v/>
      </c>
    </row>
    <row r="493" spans="1:72">
      <c r="A493" s="167" t="str">
        <f t="shared" si="47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49"/>
        <v/>
      </c>
    </row>
    <row r="494" spans="1:72">
      <c r="A494" s="167" t="str">
        <f t="shared" si="47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49"/>
        <v/>
      </c>
    </row>
    <row r="495" spans="1:72">
      <c r="A495" s="167" t="str">
        <f t="shared" si="47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49"/>
        <v/>
      </c>
    </row>
    <row r="496" spans="1:72">
      <c r="A496" s="167" t="str">
        <f t="shared" si="47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49"/>
        <v/>
      </c>
    </row>
    <row r="497" spans="1:72">
      <c r="A497" s="167" t="str">
        <f t="shared" si="47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49"/>
        <v/>
      </c>
    </row>
    <row r="498" spans="1:72">
      <c r="A498" s="167" t="str">
        <f t="shared" si="47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49"/>
        <v/>
      </c>
    </row>
    <row r="499" spans="1:72">
      <c r="A499" s="167" t="str">
        <f t="shared" si="47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49"/>
        <v/>
      </c>
    </row>
    <row r="500" spans="1:72">
      <c r="A500" s="167" t="str">
        <f t="shared" si="47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49"/>
        <v/>
      </c>
    </row>
    <row r="501" spans="1:72">
      <c r="A501" s="167" t="str">
        <f t="shared" si="47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49"/>
        <v/>
      </c>
    </row>
    <row r="502" spans="1:72">
      <c r="A502" s="167" t="str">
        <f t="shared" si="47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49"/>
        <v/>
      </c>
    </row>
    <row r="503" spans="1:72">
      <c r="A503" s="167" t="str">
        <f t="shared" si="47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49"/>
        <v/>
      </c>
    </row>
    <row r="504" spans="1:72">
      <c r="A504" s="167" t="str">
        <f t="shared" si="47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49"/>
        <v/>
      </c>
    </row>
    <row r="505" spans="1:72">
      <c r="A505" s="167" t="str">
        <f t="shared" si="47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49"/>
        <v/>
      </c>
    </row>
    <row r="506" spans="1:72">
      <c r="A506" s="167" t="str">
        <f t="shared" si="47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49"/>
        <v/>
      </c>
    </row>
    <row r="507" spans="1:72">
      <c r="A507" s="167" t="str">
        <f t="shared" si="47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49"/>
        <v/>
      </c>
    </row>
    <row r="508" spans="1:72">
      <c r="A508" s="167" t="str">
        <f t="shared" si="47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49"/>
        <v/>
      </c>
    </row>
    <row r="509" spans="1:72">
      <c r="A509" s="167" t="str">
        <f t="shared" si="47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49"/>
        <v/>
      </c>
    </row>
    <row r="510" spans="1:72">
      <c r="A510" s="167" t="str">
        <f t="shared" si="47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49"/>
        <v/>
      </c>
    </row>
    <row r="511" spans="1:72">
      <c r="A511" s="167" t="str">
        <f t="shared" si="47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49"/>
        <v/>
      </c>
    </row>
    <row r="512" spans="1:72">
      <c r="A512" s="167" t="str">
        <f t="shared" si="47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49"/>
        <v/>
      </c>
    </row>
    <row r="513" spans="1:72">
      <c r="A513" s="167" t="str">
        <f t="shared" si="47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49"/>
        <v/>
      </c>
    </row>
    <row r="514" spans="1:72">
      <c r="A514" s="167" t="str">
        <f t="shared" si="47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49"/>
        <v/>
      </c>
    </row>
    <row r="515" spans="1:72">
      <c r="A515" s="167" t="str">
        <f t="shared" si="47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49"/>
        <v/>
      </c>
    </row>
    <row r="516" spans="1:72">
      <c r="A516" s="167" t="str">
        <f t="shared" si="47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49"/>
        <v/>
      </c>
    </row>
    <row r="517" spans="1:72">
      <c r="A517" s="167" t="str">
        <f t="shared" si="47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49"/>
        <v/>
      </c>
    </row>
    <row r="518" spans="1:72">
      <c r="A518" s="167" t="str">
        <f t="shared" si="47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49"/>
        <v/>
      </c>
    </row>
    <row r="519" spans="1:72">
      <c r="A519" s="167" t="str">
        <f t="shared" ref="A519:A553" si="50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49"/>
        <v/>
      </c>
    </row>
    <row r="520" spans="1:72">
      <c r="A520" s="167" t="str">
        <f t="shared" si="50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49"/>
        <v/>
      </c>
    </row>
    <row r="521" spans="1:72">
      <c r="A521" s="167" t="str">
        <f t="shared" si="50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49"/>
        <v/>
      </c>
    </row>
    <row r="522" spans="1:72">
      <c r="A522" s="167" t="str">
        <f t="shared" si="50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49"/>
        <v/>
      </c>
    </row>
    <row r="523" spans="1:72">
      <c r="A523" s="167" t="str">
        <f t="shared" si="50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>
      <c r="A524" s="167" t="str">
        <f t="shared" si="50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50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50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50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50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50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50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50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50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50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50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50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50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50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50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50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50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50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50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50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50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50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50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50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50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50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50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50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50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 t="shared" si="50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409:K451 J15:K18 J21:K21 J23:K23 J28:K28 J36:K37 J30:K34 J54:K54 J50:K50 J44:K48 J67:L68 J57:K64 J70:K76 J85:K86 J83:L83 J78:K81 J97:L97 J98:K99 J88:K94 J101:K107 J110:L110 J111:K111 J113:K401" name="Range1_8_1"/>
    <protectedRange sqref="O409:Q451 O15:Q18 O21:Q21 O23:Q23 O28:Q28 O40:Q40 O36:Q37 O30:Q34 O54:Q54 O50:Q51 O44:Q48 O67:Q68 O57:Q65 O70:Q76 O85:Q86 O83:Q83 O78:Q81 O97:Q99 O88:Q95 O101:Q107 O110:Q111 O113:Q401" name="Range1_9_1"/>
    <protectedRange sqref="V409:Y451 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02:Y107 V110:Y111 Y108:Y109 Y112 V113:Y401" name="Range1_11_1"/>
    <protectedRange sqref="Z409:AD451 Z6:Z15 Z21:AD21 Z16:AD18 Z23:Z28 Z37 Z36:AD36 Z32:AD34 Z45:AD45 Z41:Z44 Z52:Z53 Z50 Z55 Z47:AD48 Z67:AD68 Z57:AD64 Z69 Z70:AD76 Z84 Z85:AD86 Z83:AD83 Z88:AD88 Z78:AD78 Z80:AD81 Z91:AD92 Z100 Z101:AD101 Z102 Z97:AD98 Z94:AD94 Z103:AD107 Z110:AD111 Z112 Z113:AD113 Z115:AD401 Z114:AA114 AD114" name="Range1_12_1"/>
    <protectedRange sqref="BF6:BF553" name="Range1_18_1"/>
    <protectedRange sqref="J402:K408 J6:K13 J26:K27 J40:K42 J51:K53 J65:K66 J82:K82 J87:K87 J95:K96 J108:K109" name="Range1_8_1_1"/>
    <protectedRange sqref="O402:Q407 O6:Q11 O12 O26:Q27 O41:Q42 O52:Q53 O66:Q66 O82:Q82 O87:Q87 O96:Q96 O108:Q109" name="Range1_9_1_1"/>
    <protectedRange sqref="O408:Q408 O13:Q13 P12:Q12" name="Range1_9_1_4"/>
    <protectedRange sqref="Y405 V402:Y404 V406:Y408 V6:X8 V10:X12 V13:W13 V23:X27 V37:X37 V41:X43 W36 W48 V52:X53 V50:X50 V55:X55 V66 V69:X69 V84:X84 V82 V87 V79 V89:V90 V96 V100:X100 V93 V109 V112:X112" name="Range1_11_1_1"/>
    <protectedRange sqref="Z402:AD404 Z406:AD408 AA6:AD8 AA10:AD13 AA23:AD27 AA37:AD37 AA41:AD43 AA52:AD53 AA50:AD50 AA55:AD55 AA69:AD69 AA84:AD84 AA100:AD100 AA112:AD11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" name="Range1_8_1_6"/>
    <protectedRange sqref="O24:Q25" name="Range1_9_1_7"/>
    <protectedRange sqref="V40:X40 V51:X51 V65:X65 W66:X66 W82:X82 W87:X87 W79:X79 W89:X90 V95:X95 W96:X96 W93:X93 W109:X109 V108:X108" name="Range1_11_1_6"/>
    <protectedRange sqref="Z40:AD40 Z51:AD51 Z65:AD66 Z82:AD82 Z87:AD87 Z79:AD79 Z89:AD90 Z95:AD96 Z93:AD93 Z108:AD109 AB114:AC114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1056" priority="19685" operator="equal">
      <formula>"ERRO"</formula>
    </cfRule>
  </conditionalFormatting>
  <conditionalFormatting sqref="X4 Y476:Y551 Y409:Z475 Y1:Z18 Y21:Z21 Y23:Z26 Z27:Z28 Z31 Y27:Y31 Y36:Z37 Y32:Z34 Y40:Z45 Y54:Z54 Z47:Z53 Z55 Z65:Z66 Y57:Z64 Y67:Z77 Z78:Z85 Y86:Z113 Y115:Z401">
    <cfRule type="cellIs" dxfId="1055" priority="19674" operator="equal">
      <formula>"OPORTUNIDADE"</formula>
    </cfRule>
  </conditionalFormatting>
  <conditionalFormatting sqref="AZ6:AZ523">
    <cfRule type="expression" dxfId="1054" priority="19669">
      <formula>$BU6=1</formula>
    </cfRule>
  </conditionalFormatting>
  <conditionalFormatting sqref="BQ6:BQ600">
    <cfRule type="cellIs" dxfId="1053" priority="19680" operator="equal">
      <formula>"Produção e Intervalo"</formula>
    </cfRule>
    <cfRule type="cellIs" dxfId="1052" priority="19681" operator="equal">
      <formula>"Aderente"</formula>
    </cfRule>
    <cfRule type="cellIs" dxfId="1051" priority="19682" operator="equal">
      <formula>"Intervalo"</formula>
    </cfRule>
    <cfRule type="cellIs" dxfId="1050" priority="19683" operator="equal">
      <formula>"Produção"</formula>
    </cfRule>
    <cfRule type="cellIs" dxfId="1049" priority="19684" operator="equal">
      <formula>"ERRO"</formula>
    </cfRule>
  </conditionalFormatting>
  <conditionalFormatting sqref="BR6:BS553">
    <cfRule type="cellIs" dxfId="1048" priority="19662" operator="equal">
      <formula>"*"</formula>
    </cfRule>
    <cfRule type="cellIs" dxfId="1047" priority="19663" operator="greaterThanOrEqual">
      <formula>1</formula>
    </cfRule>
    <cfRule type="cellIs" dxfId="1046" priority="19664" operator="lessThan">
      <formula>1</formula>
    </cfRule>
  </conditionalFormatting>
  <conditionalFormatting sqref="X476:X523 Y476:Y551 Y409:Z475 Y6:Z18 Y21:Z21 Y23:Z26 Z27:Z28 Z31 Y27:Y31 Y36:Z37 Y32:Z34 Y40:Z45 Y54:Z54 Z47:Z53 Z55 Z65:Z66 Y57:Z64 Y67:Z77 Z78:Z85 Y86:Z113 Y115:Z401">
    <cfRule type="cellIs" dxfId="1045" priority="19610" operator="equal">
      <formula>"NÃO"</formula>
    </cfRule>
    <cfRule type="cellIs" dxfId="1044" priority="19611" operator="equal">
      <formula>"SIM"</formula>
    </cfRule>
  </conditionalFormatting>
  <conditionalFormatting sqref="X476:X523">
    <cfRule type="cellIs" dxfId="1043" priority="19609" operator="equal">
      <formula>"OPORTUNIDADE"</formula>
    </cfRule>
  </conditionalFormatting>
  <conditionalFormatting sqref="Z476:Z523">
    <cfRule type="cellIs" dxfId="1042" priority="19607" operator="equal">
      <formula>"NÃO"</formula>
    </cfRule>
    <cfRule type="cellIs" dxfId="1041" priority="19608" operator="equal">
      <formula>"SIM"</formula>
    </cfRule>
  </conditionalFormatting>
  <conditionalFormatting sqref="Z476:Z523">
    <cfRule type="cellIs" dxfId="1040" priority="19606" operator="equal">
      <formula>"OPORTUNIDADE"</formula>
    </cfRule>
  </conditionalFormatting>
  <conditionalFormatting sqref="Y1048576">
    <cfRule type="cellIs" dxfId="1039" priority="19491" operator="equal">
      <formula>"OPORTUNIDADE"</formula>
    </cfRule>
  </conditionalFormatting>
  <conditionalFormatting sqref="Y1048576">
    <cfRule type="cellIs" dxfId="1038" priority="19489" operator="equal">
      <formula>"NÃO"</formula>
    </cfRule>
    <cfRule type="cellIs" dxfId="1037" priority="19490" operator="equal">
      <formula>"SIM"</formula>
    </cfRule>
  </conditionalFormatting>
  <conditionalFormatting sqref="Z524:Z549">
    <cfRule type="cellIs" dxfId="1036" priority="19226" operator="equal">
      <formula>"OPORTUNIDADE"</formula>
    </cfRule>
  </conditionalFormatting>
  <conditionalFormatting sqref="Z524:Z549">
    <cfRule type="cellIs" dxfId="1035" priority="19224" operator="equal">
      <formula>"NÃO"</formula>
    </cfRule>
    <cfRule type="cellIs" dxfId="1034" priority="19225" operator="equal">
      <formula>"SIM"</formula>
    </cfRule>
  </conditionalFormatting>
  <conditionalFormatting sqref="X550">
    <cfRule type="cellIs" dxfId="1033" priority="19212" operator="equal">
      <formula>"NÃO"</formula>
    </cfRule>
    <cfRule type="cellIs" dxfId="1032" priority="19213" operator="equal">
      <formula>"SIM"</formula>
    </cfRule>
  </conditionalFormatting>
  <conditionalFormatting sqref="X550">
    <cfRule type="cellIs" dxfId="1031" priority="19211" operator="equal">
      <formula>"OPORTUNIDADE"</formula>
    </cfRule>
  </conditionalFormatting>
  <conditionalFormatting sqref="Z550">
    <cfRule type="cellIs" dxfId="1030" priority="19209" operator="equal">
      <formula>"NÃO"</formula>
    </cfRule>
    <cfRule type="cellIs" dxfId="1029" priority="19210" operator="equal">
      <formula>"SIM"</formula>
    </cfRule>
  </conditionalFormatting>
  <conditionalFormatting sqref="Z550">
    <cfRule type="cellIs" dxfId="1028" priority="19208" operator="equal">
      <formula>"OPORTUNIDADE"</formula>
    </cfRule>
  </conditionalFormatting>
  <conditionalFormatting sqref="BI550">
    <cfRule type="iconSet" priority="19217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9218">
      <iconSet showValue="0">
        <cfvo type="percent" val="0"/>
        <cfvo type="num" val="1"/>
        <cfvo type="num" val="1" gte="0"/>
      </iconSet>
    </cfRule>
    <cfRule type="iconSet" priority="19219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9220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027" priority="19828">
      <formula>$BU493=1</formula>
    </cfRule>
  </conditionalFormatting>
  <conditionalFormatting sqref="AZ526:AZ550">
    <cfRule type="expression" dxfId="1026" priority="19988">
      <formula>$BU498=1</formula>
    </cfRule>
  </conditionalFormatting>
  <conditionalFormatting sqref="BI524:BI549">
    <cfRule type="iconSet" priority="19989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9991">
      <iconSet showValue="0">
        <cfvo type="percent" val="0"/>
        <cfvo type="num" val="1"/>
        <cfvo type="num" val="1" gte="0"/>
      </iconSet>
    </cfRule>
    <cfRule type="iconSet" priority="19992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9995">
      <iconSet showValue="0">
        <cfvo type="percent" val="0"/>
        <cfvo type="num" val="1"/>
        <cfvo type="num" val="1" gte="0"/>
      </iconSet>
    </cfRule>
  </conditionalFormatting>
  <conditionalFormatting sqref="BO6:BO600">
    <cfRule type="iconSet" priority="19997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9998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025" priority="14623" operator="equal">
      <formula>"*"</formula>
    </cfRule>
    <cfRule type="cellIs" dxfId="1024" priority="14624" operator="greaterThanOrEqual">
      <formula>1</formula>
    </cfRule>
    <cfRule type="cellIs" dxfId="1023" priority="14625" operator="lessThan">
      <formula>1</formula>
    </cfRule>
  </conditionalFormatting>
  <conditionalFormatting sqref="BI6:BI523">
    <cfRule type="iconSet" priority="20012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0013">
      <iconSet showValue="0">
        <cfvo type="percent" val="0"/>
        <cfvo type="num" val="1"/>
        <cfvo type="num" val="1" gte="0"/>
      </iconSet>
    </cfRule>
    <cfRule type="iconSet" priority="20014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600">
    <cfRule type="iconSet" priority="20030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600 BK95">
    <cfRule type="iconSet" priority="20031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600 BP95">
    <cfRule type="iconSet" priority="20032">
      <iconSet showValue="0">
        <cfvo type="percent" val="0"/>
        <cfvo type="num" val="1"/>
        <cfvo type="num" val="1" gte="0"/>
      </iconSet>
    </cfRule>
  </conditionalFormatting>
  <conditionalFormatting sqref="Y402:Z408">
    <cfRule type="cellIs" dxfId="1022" priority="1331" operator="equal">
      <formula>"OPORTUNIDADE"</formula>
    </cfRule>
  </conditionalFormatting>
  <conditionalFormatting sqref="Y402:Z408">
    <cfRule type="cellIs" dxfId="1021" priority="1329" operator="equal">
      <formula>"NÃO"</formula>
    </cfRule>
    <cfRule type="cellIs" dxfId="1020" priority="1330" operator="equal">
      <formula>"SIM"</formula>
    </cfRule>
  </conditionalFormatting>
  <conditionalFormatting sqref="Z405">
    <cfRule type="cellIs" dxfId="1019" priority="1328" operator="equal">
      <formula>"OPORTUNIDADE"</formula>
    </cfRule>
  </conditionalFormatting>
  <conditionalFormatting sqref="Z405">
    <cfRule type="cellIs" dxfId="1018" priority="1326" operator="equal">
      <formula>"NÃO"</formula>
    </cfRule>
    <cfRule type="cellIs" dxfId="1017" priority="1327" operator="equal">
      <formula>"SIM"</formula>
    </cfRule>
  </conditionalFormatting>
  <conditionalFormatting sqref="Z405">
    <cfRule type="cellIs" dxfId="1016" priority="1325" operator="equal">
      <formula>"OPORTUNIDADE"</formula>
    </cfRule>
  </conditionalFormatting>
  <conditionalFormatting sqref="Z405">
    <cfRule type="cellIs" dxfId="1015" priority="1323" operator="equal">
      <formula>"NÃO"</formula>
    </cfRule>
    <cfRule type="cellIs" dxfId="1014" priority="1324" operator="equal">
      <formula>"SIM"</formula>
    </cfRule>
  </conditionalFormatting>
  <conditionalFormatting sqref="Z405">
    <cfRule type="cellIs" dxfId="1013" priority="1322" operator="equal">
      <formula>"OPORTUNIDADE"</formula>
    </cfRule>
  </conditionalFormatting>
  <conditionalFormatting sqref="Z405">
    <cfRule type="cellIs" dxfId="1012" priority="1320" operator="equal">
      <formula>"NÃO"</formula>
    </cfRule>
    <cfRule type="cellIs" dxfId="1011" priority="1321" operator="equal">
      <formula>"SIM"</formula>
    </cfRule>
  </conditionalFormatting>
  <conditionalFormatting sqref="Z405">
    <cfRule type="cellIs" dxfId="1010" priority="1319" operator="equal">
      <formula>"OPORTUNIDADE"</formula>
    </cfRule>
  </conditionalFormatting>
  <conditionalFormatting sqref="Z405">
    <cfRule type="cellIs" dxfId="1009" priority="1317" operator="equal">
      <formula>"NÃO"</formula>
    </cfRule>
    <cfRule type="cellIs" dxfId="1008" priority="1318" operator="equal">
      <formula>"SIM"</formula>
    </cfRule>
  </conditionalFormatting>
  <conditionalFormatting sqref="Z405">
    <cfRule type="cellIs" dxfId="1007" priority="1316" operator="equal">
      <formula>"OPORTUNIDADE"</formula>
    </cfRule>
  </conditionalFormatting>
  <conditionalFormatting sqref="Z405">
    <cfRule type="cellIs" dxfId="1006" priority="1314" operator="equal">
      <formula>"NÃO"</formula>
    </cfRule>
    <cfRule type="cellIs" dxfId="1005" priority="1315" operator="equal">
      <formula>"SIM"</formula>
    </cfRule>
  </conditionalFormatting>
  <conditionalFormatting sqref="Z405">
    <cfRule type="cellIs" dxfId="1004" priority="1313" operator="equal">
      <formula>"OPORTUNIDADE"</formula>
    </cfRule>
  </conditionalFormatting>
  <conditionalFormatting sqref="Z405">
    <cfRule type="cellIs" dxfId="1003" priority="1311" operator="equal">
      <formula>"NÃO"</formula>
    </cfRule>
    <cfRule type="cellIs" dxfId="1002" priority="1312" operator="equal">
      <formula>"SIM"</formula>
    </cfRule>
  </conditionalFormatting>
  <conditionalFormatting sqref="Z405">
    <cfRule type="cellIs" dxfId="1001" priority="1310" operator="equal">
      <formula>"OPORTUNIDADE"</formula>
    </cfRule>
  </conditionalFormatting>
  <conditionalFormatting sqref="Z405">
    <cfRule type="cellIs" dxfId="1000" priority="1308" operator="equal">
      <formula>"NÃO"</formula>
    </cfRule>
    <cfRule type="cellIs" dxfId="999" priority="1309" operator="equal">
      <formula>"SIM"</formula>
    </cfRule>
  </conditionalFormatting>
  <conditionalFormatting sqref="Z405">
    <cfRule type="cellIs" dxfId="998" priority="1307" operator="equal">
      <formula>"OPORTUNIDADE"</formula>
    </cfRule>
  </conditionalFormatting>
  <conditionalFormatting sqref="Z405">
    <cfRule type="cellIs" dxfId="997" priority="1305" operator="equal">
      <formula>"NÃO"</formula>
    </cfRule>
    <cfRule type="cellIs" dxfId="996" priority="1306" operator="equal">
      <formula>"SIM"</formula>
    </cfRule>
  </conditionalFormatting>
  <conditionalFormatting sqref="Z405">
    <cfRule type="cellIs" dxfId="995" priority="1304" operator="equal">
      <formula>"OPORTUNIDADE"</formula>
    </cfRule>
  </conditionalFormatting>
  <conditionalFormatting sqref="Z405">
    <cfRule type="cellIs" dxfId="994" priority="1302" operator="equal">
      <formula>"NÃO"</formula>
    </cfRule>
    <cfRule type="cellIs" dxfId="993" priority="1303" operator="equal">
      <formula>"SIM"</formula>
    </cfRule>
  </conditionalFormatting>
  <conditionalFormatting sqref="Z405">
    <cfRule type="cellIs" dxfId="992" priority="1301" operator="equal">
      <formula>"OPORTUNIDADE"</formula>
    </cfRule>
  </conditionalFormatting>
  <conditionalFormatting sqref="Z405">
    <cfRule type="cellIs" dxfId="991" priority="1299" operator="equal">
      <formula>"NÃO"</formula>
    </cfRule>
    <cfRule type="cellIs" dxfId="990" priority="1300" operator="equal">
      <formula>"SIM"</formula>
    </cfRule>
  </conditionalFormatting>
  <conditionalFormatting sqref="Z405">
    <cfRule type="cellIs" dxfId="989" priority="1298" operator="equal">
      <formula>"OPORTUNIDADE"</formula>
    </cfRule>
  </conditionalFormatting>
  <conditionalFormatting sqref="Z405">
    <cfRule type="cellIs" dxfId="988" priority="1296" operator="equal">
      <formula>"NÃO"</formula>
    </cfRule>
    <cfRule type="cellIs" dxfId="987" priority="1297" operator="equal">
      <formula>"SIM"</formula>
    </cfRule>
  </conditionalFormatting>
  <conditionalFormatting sqref="Z405">
    <cfRule type="cellIs" dxfId="986" priority="1295" operator="equal">
      <formula>"OPORTUNIDADE"</formula>
    </cfRule>
  </conditionalFormatting>
  <conditionalFormatting sqref="Z405">
    <cfRule type="cellIs" dxfId="985" priority="1293" operator="equal">
      <formula>"NÃO"</formula>
    </cfRule>
    <cfRule type="cellIs" dxfId="984" priority="1294" operator="equal">
      <formula>"SIM"</formula>
    </cfRule>
  </conditionalFormatting>
  <conditionalFormatting sqref="Z405">
    <cfRule type="cellIs" dxfId="983" priority="1292" operator="equal">
      <formula>"OPORTUNIDADE"</formula>
    </cfRule>
  </conditionalFormatting>
  <conditionalFormatting sqref="Z405">
    <cfRule type="cellIs" dxfId="982" priority="1290" operator="equal">
      <formula>"NÃO"</formula>
    </cfRule>
    <cfRule type="cellIs" dxfId="981" priority="1291" operator="equal">
      <formula>"SIM"</formula>
    </cfRule>
  </conditionalFormatting>
  <conditionalFormatting sqref="Z405">
    <cfRule type="cellIs" dxfId="980" priority="1289" operator="equal">
      <formula>"OPORTUNIDADE"</formula>
    </cfRule>
  </conditionalFormatting>
  <conditionalFormatting sqref="Z405">
    <cfRule type="cellIs" dxfId="979" priority="1287" operator="equal">
      <formula>"NÃO"</formula>
    </cfRule>
    <cfRule type="cellIs" dxfId="978" priority="1288" operator="equal">
      <formula>"SIM"</formula>
    </cfRule>
  </conditionalFormatting>
  <conditionalFormatting sqref="Z405">
    <cfRule type="cellIs" dxfId="977" priority="1286" operator="equal">
      <formula>"OPORTUNIDADE"</formula>
    </cfRule>
  </conditionalFormatting>
  <conditionalFormatting sqref="Z405">
    <cfRule type="cellIs" dxfId="976" priority="1284" operator="equal">
      <formula>"NÃO"</formula>
    </cfRule>
    <cfRule type="cellIs" dxfId="975" priority="1285" operator="equal">
      <formula>"SIM"</formula>
    </cfRule>
  </conditionalFormatting>
  <conditionalFormatting sqref="Z405">
    <cfRule type="cellIs" dxfId="974" priority="1283" operator="equal">
      <formula>"OPORTUNIDADE"</formula>
    </cfRule>
  </conditionalFormatting>
  <conditionalFormatting sqref="Z405">
    <cfRule type="cellIs" dxfId="973" priority="1281" operator="equal">
      <formula>"NÃO"</formula>
    </cfRule>
    <cfRule type="cellIs" dxfId="972" priority="1282" operator="equal">
      <formula>"SIM"</formula>
    </cfRule>
  </conditionalFormatting>
  <conditionalFormatting sqref="Z405">
    <cfRule type="cellIs" dxfId="971" priority="1280" operator="equal">
      <formula>"OPORTUNIDADE"</formula>
    </cfRule>
  </conditionalFormatting>
  <conditionalFormatting sqref="Z405">
    <cfRule type="cellIs" dxfId="970" priority="1278" operator="equal">
      <formula>"NÃO"</formula>
    </cfRule>
    <cfRule type="cellIs" dxfId="969" priority="1279" operator="equal">
      <formula>"SIM"</formula>
    </cfRule>
  </conditionalFormatting>
  <conditionalFormatting sqref="Z405">
    <cfRule type="cellIs" dxfId="968" priority="1277" operator="equal">
      <formula>"OPORTUNIDADE"</formula>
    </cfRule>
  </conditionalFormatting>
  <conditionalFormatting sqref="Z405">
    <cfRule type="cellIs" dxfId="967" priority="1275" operator="equal">
      <formula>"NÃO"</formula>
    </cfRule>
    <cfRule type="cellIs" dxfId="966" priority="1276" operator="equal">
      <formula>"SIM"</formula>
    </cfRule>
  </conditionalFormatting>
  <conditionalFormatting sqref="Z405">
    <cfRule type="cellIs" dxfId="965" priority="1274" operator="equal">
      <formula>"OPORTUNIDADE"</formula>
    </cfRule>
  </conditionalFormatting>
  <conditionalFormatting sqref="Z405">
    <cfRule type="cellIs" dxfId="964" priority="1272" operator="equal">
      <formula>"NÃO"</formula>
    </cfRule>
    <cfRule type="cellIs" dxfId="963" priority="1273" operator="equal">
      <formula>"SIM"</formula>
    </cfRule>
  </conditionalFormatting>
  <conditionalFormatting sqref="Z405">
    <cfRule type="cellIs" dxfId="962" priority="1271" operator="equal">
      <formula>"OPORTUNIDADE"</formula>
    </cfRule>
  </conditionalFormatting>
  <conditionalFormatting sqref="Z405">
    <cfRule type="cellIs" dxfId="961" priority="1269" operator="equal">
      <formula>"NÃO"</formula>
    </cfRule>
    <cfRule type="cellIs" dxfId="960" priority="1270" operator="equal">
      <formula>"SIM"</formula>
    </cfRule>
  </conditionalFormatting>
  <conditionalFormatting sqref="Z405">
    <cfRule type="cellIs" dxfId="959" priority="1268" operator="equal">
      <formula>"OPORTUNIDADE"</formula>
    </cfRule>
  </conditionalFormatting>
  <conditionalFormatting sqref="Z405">
    <cfRule type="cellIs" dxfId="958" priority="1266" operator="equal">
      <formula>"NÃO"</formula>
    </cfRule>
    <cfRule type="cellIs" dxfId="957" priority="1267" operator="equal">
      <formula>"SIM"</formula>
    </cfRule>
  </conditionalFormatting>
  <conditionalFormatting sqref="Z405">
    <cfRule type="cellIs" dxfId="956" priority="1265" operator="equal">
      <formula>"OPORTUNIDADE"</formula>
    </cfRule>
  </conditionalFormatting>
  <conditionalFormatting sqref="Z405">
    <cfRule type="cellIs" dxfId="955" priority="1263" operator="equal">
      <formula>"NÃO"</formula>
    </cfRule>
    <cfRule type="cellIs" dxfId="954" priority="1264" operator="equal">
      <formula>"SIM"</formula>
    </cfRule>
  </conditionalFormatting>
  <conditionalFormatting sqref="Z405">
    <cfRule type="cellIs" dxfId="953" priority="1262" operator="equal">
      <formula>"OPORTUNIDADE"</formula>
    </cfRule>
  </conditionalFormatting>
  <conditionalFormatting sqref="Z405">
    <cfRule type="cellIs" dxfId="952" priority="1260" operator="equal">
      <formula>"NÃO"</formula>
    </cfRule>
    <cfRule type="cellIs" dxfId="951" priority="1261" operator="equal">
      <formula>"SIM"</formula>
    </cfRule>
  </conditionalFormatting>
  <conditionalFormatting sqref="Z405">
    <cfRule type="cellIs" dxfId="950" priority="1259" operator="equal">
      <formula>"OPORTUNIDADE"</formula>
    </cfRule>
  </conditionalFormatting>
  <conditionalFormatting sqref="Z405">
    <cfRule type="cellIs" dxfId="949" priority="1257" operator="equal">
      <formula>"NÃO"</formula>
    </cfRule>
    <cfRule type="cellIs" dxfId="948" priority="1258" operator="equal">
      <formula>"SIM"</formula>
    </cfRule>
  </conditionalFormatting>
  <conditionalFormatting sqref="Y405">
    <cfRule type="cellIs" dxfId="947" priority="1256" operator="equal">
      <formula>"OPORTUNIDADE"</formula>
    </cfRule>
  </conditionalFormatting>
  <conditionalFormatting sqref="Y405">
    <cfRule type="cellIs" dxfId="946" priority="1254" operator="equal">
      <formula>"NÃO"</formula>
    </cfRule>
    <cfRule type="cellIs" dxfId="945" priority="1255" operator="equal">
      <formula>"SIM"</formula>
    </cfRule>
  </conditionalFormatting>
  <conditionalFormatting sqref="Y405">
    <cfRule type="cellIs" dxfId="944" priority="1253" operator="equal">
      <formula>"OPORTUNIDADE"</formula>
    </cfRule>
  </conditionalFormatting>
  <conditionalFormatting sqref="Y405">
    <cfRule type="cellIs" dxfId="943" priority="1251" operator="equal">
      <formula>"NÃO"</formula>
    </cfRule>
    <cfRule type="cellIs" dxfId="942" priority="1252" operator="equal">
      <formula>"SIM"</formula>
    </cfRule>
  </conditionalFormatting>
  <conditionalFormatting sqref="Y405">
    <cfRule type="cellIs" dxfId="941" priority="1250" operator="equal">
      <formula>"OPORTUNIDADE"</formula>
    </cfRule>
  </conditionalFormatting>
  <conditionalFormatting sqref="Y405">
    <cfRule type="cellIs" dxfId="940" priority="1248" operator="equal">
      <formula>"NÃO"</formula>
    </cfRule>
    <cfRule type="cellIs" dxfId="939" priority="1249" operator="equal">
      <formula>"SIM"</formula>
    </cfRule>
  </conditionalFormatting>
  <conditionalFormatting sqref="Y405">
    <cfRule type="cellIs" dxfId="938" priority="1247" operator="equal">
      <formula>"OPORTUNIDADE"</formula>
    </cfRule>
  </conditionalFormatting>
  <conditionalFormatting sqref="Y405">
    <cfRule type="cellIs" dxfId="937" priority="1245" operator="equal">
      <formula>"NÃO"</formula>
    </cfRule>
    <cfRule type="cellIs" dxfId="936" priority="1246" operator="equal">
      <formula>"SIM"</formula>
    </cfRule>
  </conditionalFormatting>
  <conditionalFormatting sqref="Y405">
    <cfRule type="cellIs" dxfId="935" priority="1244" operator="equal">
      <formula>"OPORTUNIDADE"</formula>
    </cfRule>
  </conditionalFormatting>
  <conditionalFormatting sqref="Y405">
    <cfRule type="cellIs" dxfId="934" priority="1242" operator="equal">
      <formula>"NÃO"</formula>
    </cfRule>
    <cfRule type="cellIs" dxfId="933" priority="1243" operator="equal">
      <formula>"SIM"</formula>
    </cfRule>
  </conditionalFormatting>
  <conditionalFormatting sqref="Y405">
    <cfRule type="cellIs" dxfId="932" priority="1241" operator="equal">
      <formula>"OPORTUNIDADE"</formula>
    </cfRule>
  </conditionalFormatting>
  <conditionalFormatting sqref="Y405">
    <cfRule type="cellIs" dxfId="931" priority="1239" operator="equal">
      <formula>"NÃO"</formula>
    </cfRule>
    <cfRule type="cellIs" dxfId="930" priority="1240" operator="equal">
      <formula>"SIM"</formula>
    </cfRule>
  </conditionalFormatting>
  <conditionalFormatting sqref="Y405">
    <cfRule type="cellIs" dxfId="929" priority="1238" operator="equal">
      <formula>"OPORTUNIDADE"</formula>
    </cfRule>
  </conditionalFormatting>
  <conditionalFormatting sqref="Y405">
    <cfRule type="cellIs" dxfId="928" priority="1236" operator="equal">
      <formula>"NÃO"</formula>
    </cfRule>
    <cfRule type="cellIs" dxfId="927" priority="1237" operator="equal">
      <formula>"SIM"</formula>
    </cfRule>
  </conditionalFormatting>
  <conditionalFormatting sqref="Y405">
    <cfRule type="cellIs" dxfId="926" priority="1235" operator="equal">
      <formula>"OPORTUNIDADE"</formula>
    </cfRule>
  </conditionalFormatting>
  <conditionalFormatting sqref="Y405">
    <cfRule type="cellIs" dxfId="925" priority="1233" operator="equal">
      <formula>"NÃO"</formula>
    </cfRule>
    <cfRule type="cellIs" dxfId="924" priority="1234" operator="equal">
      <formula>"SIM"</formula>
    </cfRule>
  </conditionalFormatting>
  <conditionalFormatting sqref="Y405">
    <cfRule type="cellIs" dxfId="923" priority="1232" operator="equal">
      <formula>"OPORTUNIDADE"</formula>
    </cfRule>
  </conditionalFormatting>
  <conditionalFormatting sqref="Y405">
    <cfRule type="cellIs" dxfId="922" priority="1230" operator="equal">
      <formula>"NÃO"</formula>
    </cfRule>
    <cfRule type="cellIs" dxfId="921" priority="1231" operator="equal">
      <formula>"SIM"</formula>
    </cfRule>
  </conditionalFormatting>
  <conditionalFormatting sqref="Y405">
    <cfRule type="cellIs" dxfId="920" priority="1229" operator="equal">
      <formula>"OPORTUNIDADE"</formula>
    </cfRule>
  </conditionalFormatting>
  <conditionalFormatting sqref="Y405">
    <cfRule type="cellIs" dxfId="919" priority="1227" operator="equal">
      <formula>"NÃO"</formula>
    </cfRule>
    <cfRule type="cellIs" dxfId="918" priority="1228" operator="equal">
      <formula>"SIM"</formula>
    </cfRule>
  </conditionalFormatting>
  <conditionalFormatting sqref="Y405">
    <cfRule type="cellIs" dxfId="917" priority="1226" operator="equal">
      <formula>"OPORTUNIDADE"</formula>
    </cfRule>
  </conditionalFormatting>
  <conditionalFormatting sqref="Y405">
    <cfRule type="cellIs" dxfId="916" priority="1224" operator="equal">
      <formula>"NÃO"</formula>
    </cfRule>
    <cfRule type="cellIs" dxfId="915" priority="1225" operator="equal">
      <formula>"SIM"</formula>
    </cfRule>
  </conditionalFormatting>
  <conditionalFormatting sqref="Y405">
    <cfRule type="cellIs" dxfId="914" priority="1223" operator="equal">
      <formula>"OPORTUNIDADE"</formula>
    </cfRule>
  </conditionalFormatting>
  <conditionalFormatting sqref="Y405">
    <cfRule type="cellIs" dxfId="913" priority="1221" operator="equal">
      <formula>"NÃO"</formula>
    </cfRule>
    <cfRule type="cellIs" dxfId="912" priority="1222" operator="equal">
      <formula>"SIM"</formula>
    </cfRule>
  </conditionalFormatting>
  <conditionalFormatting sqref="Y405">
    <cfRule type="cellIs" dxfId="911" priority="1220" operator="equal">
      <formula>"OPORTUNIDADE"</formula>
    </cfRule>
  </conditionalFormatting>
  <conditionalFormatting sqref="Y405">
    <cfRule type="cellIs" dxfId="910" priority="1218" operator="equal">
      <formula>"NÃO"</formula>
    </cfRule>
    <cfRule type="cellIs" dxfId="909" priority="1219" operator="equal">
      <formula>"SIM"</formula>
    </cfRule>
  </conditionalFormatting>
  <conditionalFormatting sqref="Y405">
    <cfRule type="cellIs" dxfId="908" priority="1217" operator="equal">
      <formula>"OPORTUNIDADE"</formula>
    </cfRule>
  </conditionalFormatting>
  <conditionalFormatting sqref="Y405">
    <cfRule type="cellIs" dxfId="907" priority="1215" operator="equal">
      <formula>"NÃO"</formula>
    </cfRule>
    <cfRule type="cellIs" dxfId="906" priority="1216" operator="equal">
      <formula>"SIM"</formula>
    </cfRule>
  </conditionalFormatting>
  <conditionalFormatting sqref="Y405">
    <cfRule type="cellIs" dxfId="905" priority="1214" operator="equal">
      <formula>"OPORTUNIDADE"</formula>
    </cfRule>
  </conditionalFormatting>
  <conditionalFormatting sqref="Y405">
    <cfRule type="cellIs" dxfId="904" priority="1212" operator="equal">
      <formula>"NÃO"</formula>
    </cfRule>
    <cfRule type="cellIs" dxfId="903" priority="1213" operator="equal">
      <formula>"SIM"</formula>
    </cfRule>
  </conditionalFormatting>
  <conditionalFormatting sqref="Y405">
    <cfRule type="cellIs" dxfId="902" priority="1211" operator="equal">
      <formula>"OPORTUNIDADE"</formula>
    </cfRule>
  </conditionalFormatting>
  <conditionalFormatting sqref="Y405">
    <cfRule type="cellIs" dxfId="901" priority="1209" operator="equal">
      <formula>"NÃO"</formula>
    </cfRule>
    <cfRule type="cellIs" dxfId="900" priority="1210" operator="equal">
      <formula>"SIM"</formula>
    </cfRule>
  </conditionalFormatting>
  <conditionalFormatting sqref="Y405">
    <cfRule type="cellIs" dxfId="899" priority="1208" operator="equal">
      <formula>"OPORTUNIDADE"</formula>
    </cfRule>
  </conditionalFormatting>
  <conditionalFormatting sqref="Y405">
    <cfRule type="cellIs" dxfId="898" priority="1206" operator="equal">
      <formula>"NÃO"</formula>
    </cfRule>
    <cfRule type="cellIs" dxfId="897" priority="1207" operator="equal">
      <formula>"SIM"</formula>
    </cfRule>
  </conditionalFormatting>
  <conditionalFormatting sqref="Y405">
    <cfRule type="cellIs" dxfId="896" priority="1205" operator="equal">
      <formula>"OPORTUNIDADE"</formula>
    </cfRule>
  </conditionalFormatting>
  <conditionalFormatting sqref="Y405">
    <cfRule type="cellIs" dxfId="895" priority="1203" operator="equal">
      <formula>"NÃO"</formula>
    </cfRule>
    <cfRule type="cellIs" dxfId="894" priority="1204" operator="equal">
      <formula>"SIM"</formula>
    </cfRule>
  </conditionalFormatting>
  <conditionalFormatting sqref="Y405">
    <cfRule type="cellIs" dxfId="893" priority="1202" operator="equal">
      <formula>"OPORTUNIDADE"</formula>
    </cfRule>
  </conditionalFormatting>
  <conditionalFormatting sqref="Y405">
    <cfRule type="cellIs" dxfId="892" priority="1200" operator="equal">
      <formula>"NÃO"</formula>
    </cfRule>
    <cfRule type="cellIs" dxfId="891" priority="1201" operator="equal">
      <formula>"SIM"</formula>
    </cfRule>
  </conditionalFormatting>
  <conditionalFormatting sqref="Y405">
    <cfRule type="cellIs" dxfId="890" priority="1199" operator="equal">
      <formula>"OPORTUNIDADE"</formula>
    </cfRule>
  </conditionalFormatting>
  <conditionalFormatting sqref="Y405">
    <cfRule type="cellIs" dxfId="889" priority="1197" operator="equal">
      <formula>"NÃO"</formula>
    </cfRule>
    <cfRule type="cellIs" dxfId="888" priority="1198" operator="equal">
      <formula>"SIM"</formula>
    </cfRule>
  </conditionalFormatting>
  <conditionalFormatting sqref="Y405">
    <cfRule type="cellIs" dxfId="887" priority="1196" operator="equal">
      <formula>"OPORTUNIDADE"</formula>
    </cfRule>
  </conditionalFormatting>
  <conditionalFormatting sqref="Y405">
    <cfRule type="cellIs" dxfId="886" priority="1194" operator="equal">
      <formula>"NÃO"</formula>
    </cfRule>
    <cfRule type="cellIs" dxfId="885" priority="1195" operator="equal">
      <formula>"SIM"</formula>
    </cfRule>
  </conditionalFormatting>
  <conditionalFormatting sqref="Y405">
    <cfRule type="cellIs" dxfId="884" priority="1193" operator="equal">
      <formula>"OPORTUNIDADE"</formula>
    </cfRule>
  </conditionalFormatting>
  <conditionalFormatting sqref="Y405">
    <cfRule type="cellIs" dxfId="883" priority="1191" operator="equal">
      <formula>"NÃO"</formula>
    </cfRule>
    <cfRule type="cellIs" dxfId="882" priority="1192" operator="equal">
      <formula>"SIM"</formula>
    </cfRule>
  </conditionalFormatting>
  <conditionalFormatting sqref="Y405">
    <cfRule type="cellIs" dxfId="881" priority="1190" operator="equal">
      <formula>"OPORTUNIDADE"</formula>
    </cfRule>
  </conditionalFormatting>
  <conditionalFormatting sqref="Y405">
    <cfRule type="cellIs" dxfId="880" priority="1188" operator="equal">
      <formula>"NÃO"</formula>
    </cfRule>
    <cfRule type="cellIs" dxfId="879" priority="1189" operator="equal">
      <formula>"SIM"</formula>
    </cfRule>
  </conditionalFormatting>
  <conditionalFormatting sqref="Y405">
    <cfRule type="cellIs" dxfId="878" priority="1187" operator="equal">
      <formula>"OPORTUNIDADE"</formula>
    </cfRule>
  </conditionalFormatting>
  <conditionalFormatting sqref="Y405">
    <cfRule type="cellIs" dxfId="877" priority="1185" operator="equal">
      <formula>"NÃO"</formula>
    </cfRule>
    <cfRule type="cellIs" dxfId="876" priority="1186" operator="equal">
      <formula>"SIM"</formula>
    </cfRule>
  </conditionalFormatting>
  <conditionalFormatting sqref="Y405">
    <cfRule type="cellIs" dxfId="875" priority="1184" operator="equal">
      <formula>"OPORTUNIDADE"</formula>
    </cfRule>
  </conditionalFormatting>
  <conditionalFormatting sqref="Y405">
    <cfRule type="cellIs" dxfId="874" priority="1182" operator="equal">
      <formula>"NÃO"</formula>
    </cfRule>
    <cfRule type="cellIs" dxfId="873" priority="1183" operator="equal">
      <formula>"SIM"</formula>
    </cfRule>
  </conditionalFormatting>
  <conditionalFormatting sqref="Y405">
    <cfRule type="cellIs" dxfId="872" priority="1181" operator="equal">
      <formula>"OPORTUNIDADE"</formula>
    </cfRule>
  </conditionalFormatting>
  <conditionalFormatting sqref="Y405">
    <cfRule type="cellIs" dxfId="871" priority="1179" operator="equal">
      <formula>"NÃO"</formula>
    </cfRule>
    <cfRule type="cellIs" dxfId="870" priority="1180" operator="equal">
      <formula>"SIM"</formula>
    </cfRule>
  </conditionalFormatting>
  <conditionalFormatting sqref="Y405">
    <cfRule type="cellIs" dxfId="869" priority="1178" operator="equal">
      <formula>"OPORTUNIDADE"</formula>
    </cfRule>
  </conditionalFormatting>
  <conditionalFormatting sqref="Y405">
    <cfRule type="cellIs" dxfId="868" priority="1176" operator="equal">
      <formula>"NÃO"</formula>
    </cfRule>
    <cfRule type="cellIs" dxfId="867" priority="1177" operator="equal">
      <formula>"SIM"</formula>
    </cfRule>
  </conditionalFormatting>
  <conditionalFormatting sqref="Y405">
    <cfRule type="cellIs" dxfId="866" priority="1175" operator="equal">
      <formula>"OPORTUNIDADE"</formula>
    </cfRule>
  </conditionalFormatting>
  <conditionalFormatting sqref="Y405">
    <cfRule type="cellIs" dxfId="865" priority="1173" operator="equal">
      <formula>"NÃO"</formula>
    </cfRule>
    <cfRule type="cellIs" dxfId="864" priority="1174" operator="equal">
      <formula>"SIM"</formula>
    </cfRule>
  </conditionalFormatting>
  <conditionalFormatting sqref="Y405">
    <cfRule type="cellIs" dxfId="863" priority="1172" operator="equal">
      <formula>"OPORTUNIDADE"</formula>
    </cfRule>
  </conditionalFormatting>
  <conditionalFormatting sqref="Y405">
    <cfRule type="cellIs" dxfId="862" priority="1170" operator="equal">
      <formula>"NÃO"</formula>
    </cfRule>
    <cfRule type="cellIs" dxfId="861" priority="1171" operator="equal">
      <formula>"SIM"</formula>
    </cfRule>
  </conditionalFormatting>
  <conditionalFormatting sqref="Y405">
    <cfRule type="cellIs" dxfId="860" priority="1169" operator="equal">
      <formula>"OPORTUNIDADE"</formula>
    </cfRule>
  </conditionalFormatting>
  <conditionalFormatting sqref="Y405">
    <cfRule type="cellIs" dxfId="859" priority="1167" operator="equal">
      <formula>"NÃO"</formula>
    </cfRule>
    <cfRule type="cellIs" dxfId="858" priority="1168" operator="equal">
      <formula>"SIM"</formula>
    </cfRule>
  </conditionalFormatting>
  <conditionalFormatting sqref="Y405">
    <cfRule type="cellIs" dxfId="857" priority="1166" operator="equal">
      <formula>"OPORTUNIDADE"</formula>
    </cfRule>
  </conditionalFormatting>
  <conditionalFormatting sqref="Y405">
    <cfRule type="cellIs" dxfId="856" priority="1164" operator="equal">
      <formula>"NÃO"</formula>
    </cfRule>
    <cfRule type="cellIs" dxfId="855" priority="1165" operator="equal">
      <formula>"SIM"</formula>
    </cfRule>
  </conditionalFormatting>
  <conditionalFormatting sqref="Y405">
    <cfRule type="cellIs" dxfId="854" priority="1163" operator="equal">
      <formula>"OPORTUNIDADE"</formula>
    </cfRule>
  </conditionalFormatting>
  <conditionalFormatting sqref="Y405">
    <cfRule type="cellIs" dxfId="853" priority="1161" operator="equal">
      <formula>"NÃO"</formula>
    </cfRule>
    <cfRule type="cellIs" dxfId="852" priority="1162" operator="equal">
      <formula>"SIM"</formula>
    </cfRule>
  </conditionalFormatting>
  <conditionalFormatting sqref="Y405">
    <cfRule type="cellIs" dxfId="851" priority="1160" operator="equal">
      <formula>"OPORTUNIDADE"</formula>
    </cfRule>
  </conditionalFormatting>
  <conditionalFormatting sqref="Y405">
    <cfRule type="cellIs" dxfId="850" priority="1158" operator="equal">
      <formula>"NÃO"</formula>
    </cfRule>
    <cfRule type="cellIs" dxfId="849" priority="1159" operator="equal">
      <formula>"SIM"</formula>
    </cfRule>
  </conditionalFormatting>
  <conditionalFormatting sqref="Y408">
    <cfRule type="cellIs" dxfId="848" priority="1157" operator="equal">
      <formula>"OPORTUNIDADE"</formula>
    </cfRule>
  </conditionalFormatting>
  <conditionalFormatting sqref="Y408">
    <cfRule type="cellIs" dxfId="847" priority="1155" operator="equal">
      <formula>"NÃO"</formula>
    </cfRule>
    <cfRule type="cellIs" dxfId="846" priority="1156" operator="equal">
      <formula>"SIM"</formula>
    </cfRule>
  </conditionalFormatting>
  <conditionalFormatting sqref="Z408">
    <cfRule type="cellIs" dxfId="845" priority="1154" operator="equal">
      <formula>"OPORTUNIDADE"</formula>
    </cfRule>
  </conditionalFormatting>
  <conditionalFormatting sqref="Z408">
    <cfRule type="cellIs" dxfId="844" priority="1152" operator="equal">
      <formula>"NÃO"</formula>
    </cfRule>
    <cfRule type="cellIs" dxfId="843" priority="1153" operator="equal">
      <formula>"SIM"</formula>
    </cfRule>
  </conditionalFormatting>
  <conditionalFormatting sqref="Z408">
    <cfRule type="cellIs" dxfId="842" priority="1151" operator="equal">
      <formula>"OPORTUNIDADE"</formula>
    </cfRule>
  </conditionalFormatting>
  <conditionalFormatting sqref="Z408">
    <cfRule type="cellIs" dxfId="841" priority="1149" operator="equal">
      <formula>"NÃO"</formula>
    </cfRule>
    <cfRule type="cellIs" dxfId="840" priority="1150" operator="equal">
      <formula>"SIM"</formula>
    </cfRule>
  </conditionalFormatting>
  <conditionalFormatting sqref="Z408">
    <cfRule type="cellIs" dxfId="839" priority="1148" operator="equal">
      <formula>"OPORTUNIDADE"</formula>
    </cfRule>
  </conditionalFormatting>
  <conditionalFormatting sqref="Z408">
    <cfRule type="cellIs" dxfId="838" priority="1146" operator="equal">
      <formula>"NÃO"</formula>
    </cfRule>
    <cfRule type="cellIs" dxfId="837" priority="1147" operator="equal">
      <formula>"SIM"</formula>
    </cfRule>
  </conditionalFormatting>
  <conditionalFormatting sqref="Z408">
    <cfRule type="cellIs" dxfId="836" priority="1145" operator="equal">
      <formula>"OPORTUNIDADE"</formula>
    </cfRule>
  </conditionalFormatting>
  <conditionalFormatting sqref="Z408">
    <cfRule type="cellIs" dxfId="835" priority="1143" operator="equal">
      <formula>"NÃO"</formula>
    </cfRule>
    <cfRule type="cellIs" dxfId="834" priority="1144" operator="equal">
      <formula>"SIM"</formula>
    </cfRule>
  </conditionalFormatting>
  <conditionalFormatting sqref="Z408">
    <cfRule type="cellIs" dxfId="833" priority="1142" operator="equal">
      <formula>"OPORTUNIDADE"</formula>
    </cfRule>
  </conditionalFormatting>
  <conditionalFormatting sqref="Z408">
    <cfRule type="cellIs" dxfId="832" priority="1140" operator="equal">
      <formula>"NÃO"</formula>
    </cfRule>
    <cfRule type="cellIs" dxfId="831" priority="1141" operator="equal">
      <formula>"SIM"</formula>
    </cfRule>
  </conditionalFormatting>
  <conditionalFormatting sqref="BK10">
    <cfRule type="iconSet" priority="1139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1138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137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1136">
      <iconSet showValue="0">
        <cfvo type="percent" val="0"/>
        <cfvo type="num" val="1"/>
        <cfvo type="num" val="1" gte="0"/>
      </iconSet>
    </cfRule>
  </conditionalFormatting>
  <conditionalFormatting sqref="Z20">
    <cfRule type="cellIs" dxfId="830" priority="1135" operator="equal">
      <formula>"OPORTUNIDADE"</formula>
    </cfRule>
  </conditionalFormatting>
  <conditionalFormatting sqref="Z20">
    <cfRule type="cellIs" dxfId="829" priority="1133" operator="equal">
      <formula>"NÃO"</formula>
    </cfRule>
    <cfRule type="cellIs" dxfId="828" priority="1134" operator="equal">
      <formula>"SIM"</formula>
    </cfRule>
  </conditionalFormatting>
  <conditionalFormatting sqref="Y20">
    <cfRule type="cellIs" dxfId="827" priority="1132" operator="equal">
      <formula>"OPORTUNIDADE"</formula>
    </cfRule>
  </conditionalFormatting>
  <conditionalFormatting sqref="Y20">
    <cfRule type="cellIs" dxfId="826" priority="1130" operator="equal">
      <formula>"NÃO"</formula>
    </cfRule>
    <cfRule type="cellIs" dxfId="825" priority="1131" operator="equal">
      <formula>"SIM"</formula>
    </cfRule>
  </conditionalFormatting>
  <conditionalFormatting sqref="Z19">
    <cfRule type="cellIs" dxfId="824" priority="1129" operator="equal">
      <formula>"OPORTUNIDADE"</formula>
    </cfRule>
  </conditionalFormatting>
  <conditionalFormatting sqref="Z19">
    <cfRule type="cellIs" dxfId="823" priority="1127" operator="equal">
      <formula>"NÃO"</formula>
    </cfRule>
    <cfRule type="cellIs" dxfId="822" priority="1128" operator="equal">
      <formula>"SIM"</formula>
    </cfRule>
  </conditionalFormatting>
  <conditionalFormatting sqref="Z19">
    <cfRule type="cellIs" dxfId="821" priority="1111" operator="equal">
      <formula>"OPORTUNIDADE"</formula>
    </cfRule>
  </conditionalFormatting>
  <conditionalFormatting sqref="Z19">
    <cfRule type="cellIs" dxfId="820" priority="1109" operator="equal">
      <formula>"NÃO"</formula>
    </cfRule>
    <cfRule type="cellIs" dxfId="819" priority="1110" operator="equal">
      <formula>"SIM"</formula>
    </cfRule>
  </conditionalFormatting>
  <conditionalFormatting sqref="Z19">
    <cfRule type="cellIs" dxfId="818" priority="1108" operator="equal">
      <formula>"OPORTUNIDADE"</formula>
    </cfRule>
  </conditionalFormatting>
  <conditionalFormatting sqref="Z19">
    <cfRule type="cellIs" dxfId="817" priority="1106" operator="equal">
      <formula>"NÃO"</formula>
    </cfRule>
    <cfRule type="cellIs" dxfId="816" priority="1107" operator="equal">
      <formula>"SIM"</formula>
    </cfRule>
  </conditionalFormatting>
  <conditionalFormatting sqref="Z19">
    <cfRule type="cellIs" dxfId="815" priority="1105" operator="equal">
      <formula>"OPORTUNIDADE"</formula>
    </cfRule>
  </conditionalFormatting>
  <conditionalFormatting sqref="Z19">
    <cfRule type="cellIs" dxfId="814" priority="1103" operator="equal">
      <formula>"NÃO"</formula>
    </cfRule>
    <cfRule type="cellIs" dxfId="813" priority="1104" operator="equal">
      <formula>"SIM"</formula>
    </cfRule>
  </conditionalFormatting>
  <conditionalFormatting sqref="Z19">
    <cfRule type="cellIs" dxfId="812" priority="1102" operator="equal">
      <formula>"OPORTUNIDADE"</formula>
    </cfRule>
  </conditionalFormatting>
  <conditionalFormatting sqref="Z19">
    <cfRule type="cellIs" dxfId="811" priority="1100" operator="equal">
      <formula>"NÃO"</formula>
    </cfRule>
    <cfRule type="cellIs" dxfId="810" priority="1101" operator="equal">
      <formula>"SIM"</formula>
    </cfRule>
  </conditionalFormatting>
  <conditionalFormatting sqref="Z19">
    <cfRule type="cellIs" dxfId="809" priority="1099" operator="equal">
      <formula>"OPORTUNIDADE"</formula>
    </cfRule>
  </conditionalFormatting>
  <conditionalFormatting sqref="Z19">
    <cfRule type="cellIs" dxfId="808" priority="1097" operator="equal">
      <formula>"NÃO"</formula>
    </cfRule>
    <cfRule type="cellIs" dxfId="807" priority="1098" operator="equal">
      <formula>"SIM"</formula>
    </cfRule>
  </conditionalFormatting>
  <conditionalFormatting sqref="Z19">
    <cfRule type="cellIs" dxfId="806" priority="1096" operator="equal">
      <formula>"OPORTUNIDADE"</formula>
    </cfRule>
  </conditionalFormatting>
  <conditionalFormatting sqref="Z19">
    <cfRule type="cellIs" dxfId="805" priority="1094" operator="equal">
      <formula>"NÃO"</formula>
    </cfRule>
    <cfRule type="cellIs" dxfId="804" priority="1095" operator="equal">
      <formula>"SIM"</formula>
    </cfRule>
  </conditionalFormatting>
  <conditionalFormatting sqref="Z19">
    <cfRule type="cellIs" dxfId="803" priority="1093" operator="equal">
      <formula>"OPORTUNIDADE"</formula>
    </cfRule>
  </conditionalFormatting>
  <conditionalFormatting sqref="Z19">
    <cfRule type="cellIs" dxfId="802" priority="1091" operator="equal">
      <formula>"NÃO"</formula>
    </cfRule>
    <cfRule type="cellIs" dxfId="801" priority="1092" operator="equal">
      <formula>"SIM"</formula>
    </cfRule>
  </conditionalFormatting>
  <conditionalFormatting sqref="Z19">
    <cfRule type="cellIs" dxfId="800" priority="1090" operator="equal">
      <formula>"OPORTUNIDADE"</formula>
    </cfRule>
  </conditionalFormatting>
  <conditionalFormatting sqref="Z19">
    <cfRule type="cellIs" dxfId="799" priority="1088" operator="equal">
      <formula>"NÃO"</formula>
    </cfRule>
    <cfRule type="cellIs" dxfId="798" priority="1089" operator="equal">
      <formula>"SIM"</formula>
    </cfRule>
  </conditionalFormatting>
  <conditionalFormatting sqref="Z19">
    <cfRule type="cellIs" dxfId="797" priority="1087" operator="equal">
      <formula>"OPORTUNIDADE"</formula>
    </cfRule>
  </conditionalFormatting>
  <conditionalFormatting sqref="Z19">
    <cfRule type="cellIs" dxfId="796" priority="1085" operator="equal">
      <formula>"NÃO"</formula>
    </cfRule>
    <cfRule type="cellIs" dxfId="795" priority="1086" operator="equal">
      <formula>"SIM"</formula>
    </cfRule>
  </conditionalFormatting>
  <conditionalFormatting sqref="Z19">
    <cfRule type="cellIs" dxfId="794" priority="1081" operator="equal">
      <formula>"OPORTUNIDADE"</formula>
    </cfRule>
  </conditionalFormatting>
  <conditionalFormatting sqref="Z19">
    <cfRule type="cellIs" dxfId="793" priority="1079" operator="equal">
      <formula>"NÃO"</formula>
    </cfRule>
    <cfRule type="cellIs" dxfId="792" priority="1080" operator="equal">
      <formula>"SIM"</formula>
    </cfRule>
  </conditionalFormatting>
  <conditionalFormatting sqref="Z19">
    <cfRule type="cellIs" dxfId="791" priority="1078" operator="equal">
      <formula>"OPORTUNIDADE"</formula>
    </cfRule>
  </conditionalFormatting>
  <conditionalFormatting sqref="Z19">
    <cfRule type="cellIs" dxfId="790" priority="1076" operator="equal">
      <formula>"NÃO"</formula>
    </cfRule>
    <cfRule type="cellIs" dxfId="789" priority="1077" operator="equal">
      <formula>"SIM"</formula>
    </cfRule>
  </conditionalFormatting>
  <conditionalFormatting sqref="Y19">
    <cfRule type="cellIs" dxfId="788" priority="1045" operator="equal">
      <formula>"OPORTUNIDADE"</formula>
    </cfRule>
  </conditionalFormatting>
  <conditionalFormatting sqref="Y19">
    <cfRule type="cellIs" dxfId="787" priority="1043" operator="equal">
      <formula>"NÃO"</formula>
    </cfRule>
    <cfRule type="cellIs" dxfId="786" priority="1044" operator="equal">
      <formula>"SIM"</formula>
    </cfRule>
  </conditionalFormatting>
  <conditionalFormatting sqref="Y22:Z22">
    <cfRule type="cellIs" dxfId="785" priority="1042" operator="equal">
      <formula>"OPORTUNIDADE"</formula>
    </cfRule>
  </conditionalFormatting>
  <conditionalFormatting sqref="Y22:Z22">
    <cfRule type="cellIs" dxfId="784" priority="1040" operator="equal">
      <formula>"NÃO"</formula>
    </cfRule>
    <cfRule type="cellIs" dxfId="783" priority="1041" operator="equal">
      <formula>"SIM"</formula>
    </cfRule>
  </conditionalFormatting>
  <conditionalFormatting sqref="BP9">
    <cfRule type="iconSet" priority="1036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1035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034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033">
      <iconSet showValue="0">
        <cfvo type="percent" val="0"/>
        <cfvo type="num" val="1"/>
        <cfvo type="num" val="1" gte="0"/>
      </iconSet>
    </cfRule>
  </conditionalFormatting>
  <conditionalFormatting sqref="Z30">
    <cfRule type="cellIs" dxfId="782" priority="1032" operator="equal">
      <formula>"OPORTUNIDADE"</formula>
    </cfRule>
  </conditionalFormatting>
  <conditionalFormatting sqref="Z30">
    <cfRule type="cellIs" dxfId="781" priority="1030" operator="equal">
      <formula>"NÃO"</formula>
    </cfRule>
    <cfRule type="cellIs" dxfId="780" priority="1031" operator="equal">
      <formula>"SIM"</formula>
    </cfRule>
  </conditionalFormatting>
  <conditionalFormatting sqref="BK14">
    <cfRule type="iconSet" priority="1026">
      <iconSet showValue="0">
        <cfvo type="percent" val="0"/>
        <cfvo type="num" val="1"/>
        <cfvo type="num" val="1" gte="0"/>
      </iconSet>
    </cfRule>
  </conditionalFormatting>
  <conditionalFormatting sqref="Z27">
    <cfRule type="cellIs" dxfId="779" priority="1025" operator="equal">
      <formula>"OPORTUNIDADE"</formula>
    </cfRule>
  </conditionalFormatting>
  <conditionalFormatting sqref="Z27">
    <cfRule type="cellIs" dxfId="778" priority="1023" operator="equal">
      <formula>"NÃO"</formula>
    </cfRule>
    <cfRule type="cellIs" dxfId="777" priority="1024" operator="equal">
      <formula>"SIM"</formula>
    </cfRule>
  </conditionalFormatting>
  <conditionalFormatting sqref="Z28">
    <cfRule type="cellIs" dxfId="776" priority="1019" operator="equal">
      <formula>"OPORTUNIDADE"</formula>
    </cfRule>
  </conditionalFormatting>
  <conditionalFormatting sqref="Z28">
    <cfRule type="cellIs" dxfId="775" priority="1017" operator="equal">
      <formula>"NÃO"</formula>
    </cfRule>
    <cfRule type="cellIs" dxfId="774" priority="1018" operator="equal">
      <formula>"SIM"</formula>
    </cfRule>
  </conditionalFormatting>
  <conditionalFormatting sqref="Z29">
    <cfRule type="cellIs" dxfId="773" priority="1016" operator="equal">
      <formula>"OPORTUNIDADE"</formula>
    </cfRule>
  </conditionalFormatting>
  <conditionalFormatting sqref="Z29">
    <cfRule type="cellIs" dxfId="772" priority="1014" operator="equal">
      <formula>"NÃO"</formula>
    </cfRule>
    <cfRule type="cellIs" dxfId="771" priority="1015" operator="equal">
      <formula>"SIM"</formula>
    </cfRule>
  </conditionalFormatting>
  <conditionalFormatting sqref="BK7">
    <cfRule type="iconSet" priority="1012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011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010">
      <iconSet showValue="0">
        <cfvo type="percent" val="0"/>
        <cfvo type="num" val="1"/>
        <cfvo type="num" val="1" gte="0"/>
      </iconSet>
    </cfRule>
  </conditionalFormatting>
  <conditionalFormatting sqref="Z29">
    <cfRule type="cellIs" dxfId="770" priority="1008" operator="equal">
      <formula>"OPORTUNIDADE"</formula>
    </cfRule>
  </conditionalFormatting>
  <conditionalFormatting sqref="Z29">
    <cfRule type="cellIs" dxfId="769" priority="1006" operator="equal">
      <formula>"NÃO"</formula>
    </cfRule>
    <cfRule type="cellIs" dxfId="768" priority="1007" operator="equal">
      <formula>"SIM"</formula>
    </cfRule>
  </conditionalFormatting>
  <conditionalFormatting sqref="Z30">
    <cfRule type="cellIs" dxfId="767" priority="1005" operator="equal">
      <formula>"OPORTUNIDADE"</formula>
    </cfRule>
  </conditionalFormatting>
  <conditionalFormatting sqref="Z30">
    <cfRule type="cellIs" dxfId="766" priority="1003" operator="equal">
      <formula>"NÃO"</formula>
    </cfRule>
    <cfRule type="cellIs" dxfId="765" priority="1004" operator="equal">
      <formula>"SIM"</formula>
    </cfRule>
  </conditionalFormatting>
  <conditionalFormatting sqref="Z31">
    <cfRule type="cellIs" dxfId="764" priority="1002" operator="equal">
      <formula>"OPORTUNIDADE"</formula>
    </cfRule>
  </conditionalFormatting>
  <conditionalFormatting sqref="Z31">
    <cfRule type="cellIs" dxfId="763" priority="1000" operator="equal">
      <formula>"NÃO"</formula>
    </cfRule>
    <cfRule type="cellIs" dxfId="762" priority="1001" operator="equal">
      <formula>"SIM"</formula>
    </cfRule>
  </conditionalFormatting>
  <conditionalFormatting sqref="BK13">
    <cfRule type="iconSet" priority="999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998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996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995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99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992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991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990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989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988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987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986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761" priority="985" operator="equal">
      <formula>"OPORTUNIDADE"</formula>
    </cfRule>
  </conditionalFormatting>
  <conditionalFormatting sqref="Z40:Z43">
    <cfRule type="cellIs" dxfId="760" priority="983" operator="equal">
      <formula>"NÃO"</formula>
    </cfRule>
    <cfRule type="cellIs" dxfId="759" priority="984" operator="equal">
      <formula>"SIM"</formula>
    </cfRule>
  </conditionalFormatting>
  <conditionalFormatting sqref="Z38">
    <cfRule type="cellIs" dxfId="758" priority="982" operator="equal">
      <formula>"OPORTUNIDADE"</formula>
    </cfRule>
  </conditionalFormatting>
  <conditionalFormatting sqref="Z38">
    <cfRule type="cellIs" dxfId="757" priority="980" operator="equal">
      <formula>"NÃO"</formula>
    </cfRule>
    <cfRule type="cellIs" dxfId="756" priority="981" operator="equal">
      <formula>"SIM"</formula>
    </cfRule>
  </conditionalFormatting>
  <conditionalFormatting sqref="Y38 Y40">
    <cfRule type="cellIs" dxfId="755" priority="979" operator="equal">
      <formula>"OPORTUNIDADE"</formula>
    </cfRule>
  </conditionalFormatting>
  <conditionalFormatting sqref="Y38 Y40">
    <cfRule type="cellIs" dxfId="754" priority="977" operator="equal">
      <formula>"NÃO"</formula>
    </cfRule>
    <cfRule type="cellIs" dxfId="753" priority="978" operator="equal">
      <formula>"SIM"</formula>
    </cfRule>
  </conditionalFormatting>
  <conditionalFormatting sqref="Z41:Z43">
    <cfRule type="cellIs" dxfId="752" priority="976" operator="equal">
      <formula>"OPORTUNIDADE"</formula>
    </cfRule>
  </conditionalFormatting>
  <conditionalFormatting sqref="Z41:Z43">
    <cfRule type="cellIs" dxfId="751" priority="974" operator="equal">
      <formula>"NÃO"</formula>
    </cfRule>
    <cfRule type="cellIs" dxfId="750" priority="975" operator="equal">
      <formula>"SIM"</formula>
    </cfRule>
  </conditionalFormatting>
  <conditionalFormatting sqref="Z41:Z43">
    <cfRule type="cellIs" dxfId="749" priority="973" operator="equal">
      <formula>"OPORTUNIDADE"</formula>
    </cfRule>
  </conditionalFormatting>
  <conditionalFormatting sqref="Z41:Z43">
    <cfRule type="cellIs" dxfId="748" priority="971" operator="equal">
      <formula>"NÃO"</formula>
    </cfRule>
    <cfRule type="cellIs" dxfId="747" priority="972" operator="equal">
      <formula>"SIM"</formula>
    </cfRule>
  </conditionalFormatting>
  <conditionalFormatting sqref="Z42:Z43">
    <cfRule type="cellIs" dxfId="746" priority="970" operator="equal">
      <formula>"OPORTUNIDADE"</formula>
    </cfRule>
  </conditionalFormatting>
  <conditionalFormatting sqref="Z42:Z43">
    <cfRule type="cellIs" dxfId="745" priority="968" operator="equal">
      <formula>"NÃO"</formula>
    </cfRule>
    <cfRule type="cellIs" dxfId="744" priority="969" operator="equal">
      <formula>"SIM"</formula>
    </cfRule>
  </conditionalFormatting>
  <conditionalFormatting sqref="BJ24:BJ25">
    <cfRule type="iconSet" priority="967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963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961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958">
      <iconSet showValue="0">
        <cfvo type="percent" val="0"/>
        <cfvo type="num" val="1"/>
        <cfvo type="num" val="1" gte="0"/>
      </iconSet>
    </cfRule>
  </conditionalFormatting>
  <conditionalFormatting sqref="Z40">
    <cfRule type="cellIs" dxfId="743" priority="957" operator="equal">
      <formula>"OPORTUNIDADE"</formula>
    </cfRule>
  </conditionalFormatting>
  <conditionalFormatting sqref="Z40">
    <cfRule type="cellIs" dxfId="742" priority="955" operator="equal">
      <formula>"NÃO"</formula>
    </cfRule>
    <cfRule type="cellIs" dxfId="741" priority="956" operator="equal">
      <formula>"SIM"</formula>
    </cfRule>
  </conditionalFormatting>
  <conditionalFormatting sqref="Y39:Z39">
    <cfRule type="cellIs" dxfId="740" priority="954" operator="equal">
      <formula>"OPORTUNIDADE"</formula>
    </cfRule>
  </conditionalFormatting>
  <conditionalFormatting sqref="Y39:Z39">
    <cfRule type="cellIs" dxfId="739" priority="952" operator="equal">
      <formula>"NÃO"</formula>
    </cfRule>
    <cfRule type="cellIs" dxfId="738" priority="953" operator="equal">
      <formula>"SIM"</formula>
    </cfRule>
  </conditionalFormatting>
  <conditionalFormatting sqref="Y39">
    <cfRule type="cellIs" dxfId="737" priority="951" operator="equal">
      <formula>"OPORTUNIDADE"</formula>
    </cfRule>
  </conditionalFormatting>
  <conditionalFormatting sqref="Y39">
    <cfRule type="cellIs" dxfId="736" priority="949" operator="equal">
      <formula>"NÃO"</formula>
    </cfRule>
    <cfRule type="cellIs" dxfId="735" priority="950" operator="equal">
      <formula>"SIM"</formula>
    </cfRule>
  </conditionalFormatting>
  <conditionalFormatting sqref="Y39">
    <cfRule type="cellIs" dxfId="734" priority="948" operator="equal">
      <formula>"OPORTUNIDADE"</formula>
    </cfRule>
  </conditionalFormatting>
  <conditionalFormatting sqref="Y39">
    <cfRule type="cellIs" dxfId="733" priority="946" operator="equal">
      <formula>"NÃO"</formula>
    </cfRule>
    <cfRule type="cellIs" dxfId="732" priority="947" operator="equal">
      <formula>"SIM"</formula>
    </cfRule>
  </conditionalFormatting>
  <conditionalFormatting sqref="Y39">
    <cfRule type="cellIs" dxfId="731" priority="945" operator="equal">
      <formula>"OPORTUNIDADE"</formula>
    </cfRule>
  </conditionalFormatting>
  <conditionalFormatting sqref="Y39">
    <cfRule type="cellIs" dxfId="730" priority="943" operator="equal">
      <formula>"NÃO"</formula>
    </cfRule>
    <cfRule type="cellIs" dxfId="729" priority="944" operator="equal">
      <formula>"SIM"</formula>
    </cfRule>
  </conditionalFormatting>
  <conditionalFormatting sqref="Y39">
    <cfRule type="cellIs" dxfId="728" priority="942" operator="equal">
      <formula>"OPORTUNIDADE"</formula>
    </cfRule>
  </conditionalFormatting>
  <conditionalFormatting sqref="Y39">
    <cfRule type="cellIs" dxfId="727" priority="940" operator="equal">
      <formula>"NÃO"</formula>
    </cfRule>
    <cfRule type="cellIs" dxfId="726" priority="941" operator="equal">
      <formula>"SIM"</formula>
    </cfRule>
  </conditionalFormatting>
  <conditionalFormatting sqref="Y39">
    <cfRule type="cellIs" dxfId="725" priority="939" operator="equal">
      <formula>"OPORTUNIDADE"</formula>
    </cfRule>
  </conditionalFormatting>
  <conditionalFormatting sqref="Y39">
    <cfRule type="cellIs" dxfId="724" priority="937" operator="equal">
      <formula>"NÃO"</formula>
    </cfRule>
    <cfRule type="cellIs" dxfId="723" priority="938" operator="equal">
      <formula>"SIM"</formula>
    </cfRule>
  </conditionalFormatting>
  <conditionalFormatting sqref="Z39">
    <cfRule type="cellIs" dxfId="722" priority="936" operator="equal">
      <formula>"OPORTUNIDADE"</formula>
    </cfRule>
  </conditionalFormatting>
  <conditionalFormatting sqref="Z39">
    <cfRule type="cellIs" dxfId="721" priority="934" operator="equal">
      <formula>"NÃO"</formula>
    </cfRule>
    <cfRule type="cellIs" dxfId="720" priority="935" operator="equal">
      <formula>"SIM"</formula>
    </cfRule>
  </conditionalFormatting>
  <conditionalFormatting sqref="Z39">
    <cfRule type="cellIs" dxfId="719" priority="933" operator="equal">
      <formula>"OPORTUNIDADE"</formula>
    </cfRule>
  </conditionalFormatting>
  <conditionalFormatting sqref="Z39">
    <cfRule type="cellIs" dxfId="718" priority="931" operator="equal">
      <formula>"NÃO"</formula>
    </cfRule>
    <cfRule type="cellIs" dxfId="717" priority="932" operator="equal">
      <formula>"SIM"</formula>
    </cfRule>
  </conditionalFormatting>
  <conditionalFormatting sqref="Z39">
    <cfRule type="cellIs" dxfId="716" priority="930" operator="equal">
      <formula>"OPORTUNIDADE"</formula>
    </cfRule>
  </conditionalFormatting>
  <conditionalFormatting sqref="Z39">
    <cfRule type="cellIs" dxfId="715" priority="928" operator="equal">
      <formula>"NÃO"</formula>
    </cfRule>
    <cfRule type="cellIs" dxfId="714" priority="929" operator="equal">
      <formula>"SIM"</formula>
    </cfRule>
  </conditionalFormatting>
  <conditionalFormatting sqref="Y39">
    <cfRule type="cellIs" dxfId="713" priority="927" operator="equal">
      <formula>"OPORTUNIDADE"</formula>
    </cfRule>
  </conditionalFormatting>
  <conditionalFormatting sqref="Y39">
    <cfRule type="cellIs" dxfId="712" priority="925" operator="equal">
      <formula>"NÃO"</formula>
    </cfRule>
    <cfRule type="cellIs" dxfId="711" priority="926" operator="equal">
      <formula>"SIM"</formula>
    </cfRule>
  </conditionalFormatting>
  <conditionalFormatting sqref="Y39">
    <cfRule type="cellIs" dxfId="710" priority="924" operator="equal">
      <formula>"OPORTUNIDADE"</formula>
    </cfRule>
  </conditionalFormatting>
  <conditionalFormatting sqref="Y39">
    <cfRule type="cellIs" dxfId="709" priority="922" operator="equal">
      <formula>"NÃO"</formula>
    </cfRule>
    <cfRule type="cellIs" dxfId="708" priority="923" operator="equal">
      <formula>"SIM"</formula>
    </cfRule>
  </conditionalFormatting>
  <conditionalFormatting sqref="Y39">
    <cfRule type="cellIs" dxfId="707" priority="921" operator="equal">
      <formula>"OPORTUNIDADE"</formula>
    </cfRule>
  </conditionalFormatting>
  <conditionalFormatting sqref="Y39">
    <cfRule type="cellIs" dxfId="706" priority="919" operator="equal">
      <formula>"NÃO"</formula>
    </cfRule>
    <cfRule type="cellIs" dxfId="705" priority="920" operator="equal">
      <formula>"SIM"</formula>
    </cfRule>
  </conditionalFormatting>
  <conditionalFormatting sqref="Y39">
    <cfRule type="cellIs" dxfId="704" priority="918" operator="equal">
      <formula>"OPORTUNIDADE"</formula>
    </cfRule>
  </conditionalFormatting>
  <conditionalFormatting sqref="Y39">
    <cfRule type="cellIs" dxfId="703" priority="916" operator="equal">
      <formula>"NÃO"</formula>
    </cfRule>
    <cfRule type="cellIs" dxfId="702" priority="917" operator="equal">
      <formula>"SIM"</formula>
    </cfRule>
  </conditionalFormatting>
  <conditionalFormatting sqref="Y39">
    <cfRule type="cellIs" dxfId="701" priority="915" operator="equal">
      <formula>"OPORTUNIDADE"</formula>
    </cfRule>
  </conditionalFormatting>
  <conditionalFormatting sqref="Y39">
    <cfRule type="cellIs" dxfId="700" priority="913" operator="equal">
      <formula>"NÃO"</formula>
    </cfRule>
    <cfRule type="cellIs" dxfId="699" priority="914" operator="equal">
      <formula>"SIM"</formula>
    </cfRule>
  </conditionalFormatting>
  <conditionalFormatting sqref="Y39">
    <cfRule type="cellIs" dxfId="698" priority="912" operator="equal">
      <formula>"OPORTUNIDADE"</formula>
    </cfRule>
  </conditionalFormatting>
  <conditionalFormatting sqref="Y39">
    <cfRule type="cellIs" dxfId="697" priority="910" operator="equal">
      <formula>"NÃO"</formula>
    </cfRule>
    <cfRule type="cellIs" dxfId="696" priority="911" operator="equal">
      <formula>"SIM"</formula>
    </cfRule>
  </conditionalFormatting>
  <conditionalFormatting sqref="Z39">
    <cfRule type="cellIs" dxfId="695" priority="909" operator="equal">
      <formula>"OPORTUNIDADE"</formula>
    </cfRule>
  </conditionalFormatting>
  <conditionalFormatting sqref="Z39">
    <cfRule type="cellIs" dxfId="694" priority="907" operator="equal">
      <formula>"NÃO"</formula>
    </cfRule>
    <cfRule type="cellIs" dxfId="693" priority="908" operator="equal">
      <formula>"SIM"</formula>
    </cfRule>
  </conditionalFormatting>
  <conditionalFormatting sqref="Z39">
    <cfRule type="cellIs" dxfId="692" priority="906" operator="equal">
      <formula>"OPORTUNIDADE"</formula>
    </cfRule>
  </conditionalFormatting>
  <conditionalFormatting sqref="Z39">
    <cfRule type="cellIs" dxfId="691" priority="904" operator="equal">
      <formula>"NÃO"</formula>
    </cfRule>
    <cfRule type="cellIs" dxfId="690" priority="905" operator="equal">
      <formula>"SIM"</formula>
    </cfRule>
  </conditionalFormatting>
  <conditionalFormatting sqref="Y39">
    <cfRule type="cellIs" dxfId="689" priority="903" operator="equal">
      <formula>"OPORTUNIDADE"</formula>
    </cfRule>
  </conditionalFormatting>
  <conditionalFormatting sqref="Y39">
    <cfRule type="cellIs" dxfId="688" priority="901" operator="equal">
      <formula>"NÃO"</formula>
    </cfRule>
    <cfRule type="cellIs" dxfId="687" priority="902" operator="equal">
      <formula>"SIM"</formula>
    </cfRule>
  </conditionalFormatting>
  <conditionalFormatting sqref="Y39">
    <cfRule type="cellIs" dxfId="686" priority="900" operator="equal">
      <formula>"OPORTUNIDADE"</formula>
    </cfRule>
  </conditionalFormatting>
  <conditionalFormatting sqref="Y39">
    <cfRule type="cellIs" dxfId="685" priority="898" operator="equal">
      <formula>"NÃO"</formula>
    </cfRule>
    <cfRule type="cellIs" dxfId="684" priority="899" operator="equal">
      <formula>"SIM"</formula>
    </cfRule>
  </conditionalFormatting>
  <conditionalFormatting sqref="Y39">
    <cfRule type="cellIs" dxfId="683" priority="897" operator="equal">
      <formula>"OPORTUNIDADE"</formula>
    </cfRule>
  </conditionalFormatting>
  <conditionalFormatting sqref="Y39">
    <cfRule type="cellIs" dxfId="682" priority="895" operator="equal">
      <formula>"NÃO"</formula>
    </cfRule>
    <cfRule type="cellIs" dxfId="681" priority="896" operator="equal">
      <formula>"SIM"</formula>
    </cfRule>
  </conditionalFormatting>
  <conditionalFormatting sqref="Y39">
    <cfRule type="cellIs" dxfId="680" priority="894" operator="equal">
      <formula>"OPORTUNIDADE"</formula>
    </cfRule>
  </conditionalFormatting>
  <conditionalFormatting sqref="Y39">
    <cfRule type="cellIs" dxfId="679" priority="892" operator="equal">
      <formula>"NÃO"</formula>
    </cfRule>
    <cfRule type="cellIs" dxfId="678" priority="893" operator="equal">
      <formula>"SIM"</formula>
    </cfRule>
  </conditionalFormatting>
  <conditionalFormatting sqref="Z39">
    <cfRule type="cellIs" dxfId="677" priority="891" operator="equal">
      <formula>"OPORTUNIDADE"</formula>
    </cfRule>
  </conditionalFormatting>
  <conditionalFormatting sqref="Z39">
    <cfRule type="cellIs" dxfId="676" priority="889" operator="equal">
      <formula>"NÃO"</formula>
    </cfRule>
    <cfRule type="cellIs" dxfId="675" priority="890" operator="equal">
      <formula>"SIM"</formula>
    </cfRule>
  </conditionalFormatting>
  <conditionalFormatting sqref="Z39">
    <cfRule type="cellIs" dxfId="674" priority="888" operator="equal">
      <formula>"OPORTUNIDADE"</formula>
    </cfRule>
  </conditionalFormatting>
  <conditionalFormatting sqref="Z39">
    <cfRule type="cellIs" dxfId="673" priority="886" operator="equal">
      <formula>"NÃO"</formula>
    </cfRule>
    <cfRule type="cellIs" dxfId="672" priority="887" operator="equal">
      <formula>"SIM"</formula>
    </cfRule>
  </conditionalFormatting>
  <conditionalFormatting sqref="Z39">
    <cfRule type="cellIs" dxfId="671" priority="885" operator="equal">
      <formula>"OPORTUNIDADE"</formula>
    </cfRule>
  </conditionalFormatting>
  <conditionalFormatting sqref="Z39">
    <cfRule type="cellIs" dxfId="670" priority="883" operator="equal">
      <formula>"NÃO"</formula>
    </cfRule>
    <cfRule type="cellIs" dxfId="669" priority="884" operator="equal">
      <formula>"SIM"</formula>
    </cfRule>
  </conditionalFormatting>
  <conditionalFormatting sqref="Y39">
    <cfRule type="cellIs" dxfId="668" priority="882" operator="equal">
      <formula>"OPORTUNIDADE"</formula>
    </cfRule>
  </conditionalFormatting>
  <conditionalFormatting sqref="Y39">
    <cfRule type="cellIs" dxfId="667" priority="880" operator="equal">
      <formula>"NÃO"</formula>
    </cfRule>
    <cfRule type="cellIs" dxfId="666" priority="881" operator="equal">
      <formula>"SIM"</formula>
    </cfRule>
  </conditionalFormatting>
  <conditionalFormatting sqref="Y39">
    <cfRule type="cellIs" dxfId="665" priority="879" operator="equal">
      <formula>"OPORTUNIDADE"</formula>
    </cfRule>
  </conditionalFormatting>
  <conditionalFormatting sqref="Y39">
    <cfRule type="cellIs" dxfId="664" priority="877" operator="equal">
      <formula>"NÃO"</formula>
    </cfRule>
    <cfRule type="cellIs" dxfId="663" priority="878" operator="equal">
      <formula>"SIM"</formula>
    </cfRule>
  </conditionalFormatting>
  <conditionalFormatting sqref="Y39">
    <cfRule type="cellIs" dxfId="662" priority="876" operator="equal">
      <formula>"OPORTUNIDADE"</formula>
    </cfRule>
  </conditionalFormatting>
  <conditionalFormatting sqref="Y39">
    <cfRule type="cellIs" dxfId="661" priority="874" operator="equal">
      <formula>"NÃO"</formula>
    </cfRule>
    <cfRule type="cellIs" dxfId="660" priority="875" operator="equal">
      <formula>"SIM"</formula>
    </cfRule>
  </conditionalFormatting>
  <conditionalFormatting sqref="Y39">
    <cfRule type="cellIs" dxfId="659" priority="873" operator="equal">
      <formula>"OPORTUNIDADE"</formula>
    </cfRule>
  </conditionalFormatting>
  <conditionalFormatting sqref="Y39">
    <cfRule type="cellIs" dxfId="658" priority="871" operator="equal">
      <formula>"NÃO"</formula>
    </cfRule>
    <cfRule type="cellIs" dxfId="657" priority="872" operator="equal">
      <formula>"SIM"</formula>
    </cfRule>
  </conditionalFormatting>
  <conditionalFormatting sqref="Y39">
    <cfRule type="cellIs" dxfId="656" priority="870" operator="equal">
      <formula>"OPORTUNIDADE"</formula>
    </cfRule>
  </conditionalFormatting>
  <conditionalFormatting sqref="Y39">
    <cfRule type="cellIs" dxfId="655" priority="868" operator="equal">
      <formula>"NÃO"</formula>
    </cfRule>
    <cfRule type="cellIs" dxfId="654" priority="869" operator="equal">
      <formula>"SIM"</formula>
    </cfRule>
  </conditionalFormatting>
  <conditionalFormatting sqref="Y39">
    <cfRule type="cellIs" dxfId="653" priority="867" operator="equal">
      <formula>"OPORTUNIDADE"</formula>
    </cfRule>
  </conditionalFormatting>
  <conditionalFormatting sqref="Y39">
    <cfRule type="cellIs" dxfId="652" priority="865" operator="equal">
      <formula>"NÃO"</formula>
    </cfRule>
    <cfRule type="cellIs" dxfId="651" priority="866" operator="equal">
      <formula>"SIM"</formula>
    </cfRule>
  </conditionalFormatting>
  <conditionalFormatting sqref="Y39">
    <cfRule type="cellIs" dxfId="650" priority="864" operator="equal">
      <formula>"OPORTUNIDADE"</formula>
    </cfRule>
  </conditionalFormatting>
  <conditionalFormatting sqref="Y39">
    <cfRule type="cellIs" dxfId="649" priority="862" operator="equal">
      <formula>"NÃO"</formula>
    </cfRule>
    <cfRule type="cellIs" dxfId="648" priority="863" operator="equal">
      <formula>"SIM"</formula>
    </cfRule>
  </conditionalFormatting>
  <conditionalFormatting sqref="Y39">
    <cfRule type="cellIs" dxfId="647" priority="861" operator="equal">
      <formula>"OPORTUNIDADE"</formula>
    </cfRule>
  </conditionalFormatting>
  <conditionalFormatting sqref="Y39">
    <cfRule type="cellIs" dxfId="646" priority="859" operator="equal">
      <formula>"NÃO"</formula>
    </cfRule>
    <cfRule type="cellIs" dxfId="645" priority="860" operator="equal">
      <formula>"SIM"</formula>
    </cfRule>
  </conditionalFormatting>
  <conditionalFormatting sqref="Y39">
    <cfRule type="cellIs" dxfId="644" priority="858" operator="equal">
      <formula>"OPORTUNIDADE"</formula>
    </cfRule>
  </conditionalFormatting>
  <conditionalFormatting sqref="Y39">
    <cfRule type="cellIs" dxfId="643" priority="856" operator="equal">
      <formula>"NÃO"</formula>
    </cfRule>
    <cfRule type="cellIs" dxfId="642" priority="857" operator="equal">
      <formula>"SIM"</formula>
    </cfRule>
  </conditionalFormatting>
  <conditionalFormatting sqref="Y39:Z39">
    <cfRule type="cellIs" dxfId="641" priority="855" operator="equal">
      <formula>"OPORTUNIDADE"</formula>
    </cfRule>
  </conditionalFormatting>
  <conditionalFormatting sqref="Y39:Z39">
    <cfRule type="cellIs" dxfId="640" priority="853" operator="equal">
      <formula>"NÃO"</formula>
    </cfRule>
    <cfRule type="cellIs" dxfId="639" priority="854" operator="equal">
      <formula>"SIM"</formula>
    </cfRule>
  </conditionalFormatting>
  <conditionalFormatting sqref="Y39:Z39">
    <cfRule type="cellIs" dxfId="638" priority="852" operator="equal">
      <formula>"OPORTUNIDADE"</formula>
    </cfRule>
  </conditionalFormatting>
  <conditionalFormatting sqref="Y39:Z39">
    <cfRule type="cellIs" dxfId="637" priority="850" operator="equal">
      <formula>"NÃO"</formula>
    </cfRule>
    <cfRule type="cellIs" dxfId="636" priority="851" operator="equal">
      <formula>"SIM"</formula>
    </cfRule>
  </conditionalFormatting>
  <conditionalFormatting sqref="Y39:Z39">
    <cfRule type="cellIs" dxfId="635" priority="849" operator="equal">
      <formula>"OPORTUNIDADE"</formula>
    </cfRule>
  </conditionalFormatting>
  <conditionalFormatting sqref="Y39:Z39">
    <cfRule type="cellIs" dxfId="634" priority="847" operator="equal">
      <formula>"NÃO"</formula>
    </cfRule>
    <cfRule type="cellIs" dxfId="633" priority="848" operator="equal">
      <formula>"SIM"</formula>
    </cfRule>
  </conditionalFormatting>
  <conditionalFormatting sqref="Y39:Z39">
    <cfRule type="cellIs" dxfId="632" priority="846" operator="equal">
      <formula>"OPORTUNIDADE"</formula>
    </cfRule>
  </conditionalFormatting>
  <conditionalFormatting sqref="Y39:Z39">
    <cfRule type="cellIs" dxfId="631" priority="844" operator="equal">
      <formula>"NÃO"</formula>
    </cfRule>
    <cfRule type="cellIs" dxfId="630" priority="845" operator="equal">
      <formula>"SIM"</formula>
    </cfRule>
  </conditionalFormatting>
  <conditionalFormatting sqref="Y39:Z39">
    <cfRule type="cellIs" dxfId="629" priority="843" operator="equal">
      <formula>"OPORTUNIDADE"</formula>
    </cfRule>
  </conditionalFormatting>
  <conditionalFormatting sqref="Y39:Z39">
    <cfRule type="cellIs" dxfId="628" priority="841" operator="equal">
      <formula>"NÃO"</formula>
    </cfRule>
    <cfRule type="cellIs" dxfId="627" priority="842" operator="equal">
      <formula>"SIM"</formula>
    </cfRule>
  </conditionalFormatting>
  <conditionalFormatting sqref="Y39:Z39">
    <cfRule type="cellIs" dxfId="626" priority="840" operator="equal">
      <formula>"OPORTUNIDADE"</formula>
    </cfRule>
  </conditionalFormatting>
  <conditionalFormatting sqref="Y39:Z39">
    <cfRule type="cellIs" dxfId="625" priority="838" operator="equal">
      <formula>"NÃO"</formula>
    </cfRule>
    <cfRule type="cellIs" dxfId="624" priority="839" operator="equal">
      <formula>"SIM"</formula>
    </cfRule>
  </conditionalFormatting>
  <conditionalFormatting sqref="Y39:Z39">
    <cfRule type="cellIs" dxfId="623" priority="837" operator="equal">
      <formula>"OPORTUNIDADE"</formula>
    </cfRule>
  </conditionalFormatting>
  <conditionalFormatting sqref="Y39:Z39">
    <cfRule type="cellIs" dxfId="622" priority="835" operator="equal">
      <formula>"NÃO"</formula>
    </cfRule>
    <cfRule type="cellIs" dxfId="621" priority="836" operator="equal">
      <formula>"SIM"</formula>
    </cfRule>
  </conditionalFormatting>
  <conditionalFormatting sqref="Y39:Z39">
    <cfRule type="cellIs" dxfId="620" priority="834" operator="equal">
      <formula>"OPORTUNIDADE"</formula>
    </cfRule>
  </conditionalFormatting>
  <conditionalFormatting sqref="Y39:Z39">
    <cfRule type="cellIs" dxfId="619" priority="832" operator="equal">
      <formula>"NÃO"</formula>
    </cfRule>
    <cfRule type="cellIs" dxfId="618" priority="833" operator="equal">
      <formula>"SIM"</formula>
    </cfRule>
  </conditionalFormatting>
  <conditionalFormatting sqref="Y39:Z39">
    <cfRule type="cellIs" dxfId="617" priority="831" operator="equal">
      <formula>"OPORTUNIDADE"</formula>
    </cfRule>
  </conditionalFormatting>
  <conditionalFormatting sqref="Y39:Z39">
    <cfRule type="cellIs" dxfId="616" priority="829" operator="equal">
      <formula>"NÃO"</formula>
    </cfRule>
    <cfRule type="cellIs" dxfId="615" priority="830" operator="equal">
      <formula>"SIM"</formula>
    </cfRule>
  </conditionalFormatting>
  <conditionalFormatting sqref="Z35">
    <cfRule type="cellIs" dxfId="614" priority="828" operator="equal">
      <formula>"OPORTUNIDADE"</formula>
    </cfRule>
  </conditionalFormatting>
  <conditionalFormatting sqref="Z35">
    <cfRule type="cellIs" dxfId="613" priority="826" operator="equal">
      <formula>"NÃO"</formula>
    </cfRule>
    <cfRule type="cellIs" dxfId="612" priority="827" operator="equal">
      <formula>"SIM"</formula>
    </cfRule>
  </conditionalFormatting>
  <conditionalFormatting sqref="Y35">
    <cfRule type="cellIs" dxfId="611" priority="825" operator="equal">
      <formula>"OPORTUNIDADE"</formula>
    </cfRule>
  </conditionalFormatting>
  <conditionalFormatting sqref="Y35">
    <cfRule type="cellIs" dxfId="610" priority="823" operator="equal">
      <formula>"NÃO"</formula>
    </cfRule>
    <cfRule type="cellIs" dxfId="609" priority="824" operator="equal">
      <formula>"SIM"</formula>
    </cfRule>
  </conditionalFormatting>
  <conditionalFormatting sqref="BK18">
    <cfRule type="iconSet" priority="822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821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81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818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817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811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810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808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806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80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804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608" priority="799" operator="equal">
      <formula>"OPORTUNIDADE"</formula>
    </cfRule>
  </conditionalFormatting>
  <conditionalFormatting sqref="Z52:Z54">
    <cfRule type="cellIs" dxfId="607" priority="797" operator="equal">
      <formula>"NÃO"</formula>
    </cfRule>
    <cfRule type="cellIs" dxfId="606" priority="798" operator="equal">
      <formula>"SIM"</formula>
    </cfRule>
  </conditionalFormatting>
  <conditionalFormatting sqref="Z52:Z54">
    <cfRule type="cellIs" dxfId="605" priority="781" operator="equal">
      <formula>"OPORTUNIDADE"</formula>
    </cfRule>
  </conditionalFormatting>
  <conditionalFormatting sqref="Z52:Z54">
    <cfRule type="cellIs" dxfId="604" priority="779" operator="equal">
      <formula>"NÃO"</formula>
    </cfRule>
    <cfRule type="cellIs" dxfId="603" priority="780" operator="equal">
      <formula>"SIM"</formula>
    </cfRule>
  </conditionalFormatting>
  <conditionalFormatting sqref="Z52:Z54">
    <cfRule type="cellIs" dxfId="602" priority="778" operator="equal">
      <formula>"OPORTUNIDADE"</formula>
    </cfRule>
  </conditionalFormatting>
  <conditionalFormatting sqref="Z52:Z54">
    <cfRule type="cellIs" dxfId="601" priority="776" operator="equal">
      <formula>"NÃO"</formula>
    </cfRule>
    <cfRule type="cellIs" dxfId="600" priority="777" operator="equal">
      <formula>"SIM"</formula>
    </cfRule>
  </conditionalFormatting>
  <conditionalFormatting sqref="Z52:Z54">
    <cfRule type="cellIs" dxfId="599" priority="775" operator="equal">
      <formula>"OPORTUNIDADE"</formula>
    </cfRule>
  </conditionalFormatting>
  <conditionalFormatting sqref="Z52:Z54">
    <cfRule type="cellIs" dxfId="598" priority="773" operator="equal">
      <formula>"NÃO"</formula>
    </cfRule>
    <cfRule type="cellIs" dxfId="597" priority="774" operator="equal">
      <formula>"SIM"</formula>
    </cfRule>
  </conditionalFormatting>
  <conditionalFormatting sqref="Z52:Z54">
    <cfRule type="cellIs" dxfId="596" priority="754" operator="equal">
      <formula>"OPORTUNIDADE"</formula>
    </cfRule>
  </conditionalFormatting>
  <conditionalFormatting sqref="Z52:Z54">
    <cfRule type="cellIs" dxfId="595" priority="752" operator="equal">
      <formula>"NÃO"</formula>
    </cfRule>
    <cfRule type="cellIs" dxfId="594" priority="753" operator="equal">
      <formula>"SIM"</formula>
    </cfRule>
  </conditionalFormatting>
  <conditionalFormatting sqref="Z52:Z54">
    <cfRule type="cellIs" dxfId="593" priority="751" operator="equal">
      <formula>"OPORTUNIDADE"</formula>
    </cfRule>
  </conditionalFormatting>
  <conditionalFormatting sqref="Z52:Z54">
    <cfRule type="cellIs" dxfId="592" priority="749" operator="equal">
      <formula>"NÃO"</formula>
    </cfRule>
    <cfRule type="cellIs" dxfId="591" priority="750" operator="equal">
      <formula>"SIM"</formula>
    </cfRule>
  </conditionalFormatting>
  <conditionalFormatting sqref="Z52:Z54">
    <cfRule type="cellIs" dxfId="590" priority="736" operator="equal">
      <formula>"OPORTUNIDADE"</formula>
    </cfRule>
  </conditionalFormatting>
  <conditionalFormatting sqref="Z52:Z54">
    <cfRule type="cellIs" dxfId="589" priority="734" operator="equal">
      <formula>"NÃO"</formula>
    </cfRule>
    <cfRule type="cellIs" dxfId="588" priority="735" operator="equal">
      <formula>"SIM"</formula>
    </cfRule>
  </conditionalFormatting>
  <conditionalFormatting sqref="Z52:Z54">
    <cfRule type="cellIs" dxfId="587" priority="733" operator="equal">
      <formula>"OPORTUNIDADE"</formula>
    </cfRule>
  </conditionalFormatting>
  <conditionalFormatting sqref="Z52:Z54">
    <cfRule type="cellIs" dxfId="586" priority="731" operator="equal">
      <formula>"NÃO"</formula>
    </cfRule>
    <cfRule type="cellIs" dxfId="585" priority="732" operator="equal">
      <formula>"SIM"</formula>
    </cfRule>
  </conditionalFormatting>
  <conditionalFormatting sqref="Z52:Z54">
    <cfRule type="cellIs" dxfId="584" priority="730" operator="equal">
      <formula>"OPORTUNIDADE"</formula>
    </cfRule>
  </conditionalFormatting>
  <conditionalFormatting sqref="Z52:Z54">
    <cfRule type="cellIs" dxfId="583" priority="728" operator="equal">
      <formula>"NÃO"</formula>
    </cfRule>
    <cfRule type="cellIs" dxfId="582" priority="729" operator="equal">
      <formula>"SIM"</formula>
    </cfRule>
  </conditionalFormatting>
  <conditionalFormatting sqref="Z52:Z54">
    <cfRule type="cellIs" dxfId="581" priority="700" operator="equal">
      <formula>"OPORTUNIDADE"</formula>
    </cfRule>
  </conditionalFormatting>
  <conditionalFormatting sqref="Z52:Z54">
    <cfRule type="cellIs" dxfId="580" priority="698" operator="equal">
      <formula>"NÃO"</formula>
    </cfRule>
    <cfRule type="cellIs" dxfId="579" priority="699" operator="equal">
      <formula>"SIM"</formula>
    </cfRule>
  </conditionalFormatting>
  <conditionalFormatting sqref="Z52:Z54">
    <cfRule type="cellIs" dxfId="578" priority="697" operator="equal">
      <formula>"OPORTUNIDADE"</formula>
    </cfRule>
  </conditionalFormatting>
  <conditionalFormatting sqref="Z52:Z54">
    <cfRule type="cellIs" dxfId="577" priority="695" operator="equal">
      <formula>"NÃO"</formula>
    </cfRule>
    <cfRule type="cellIs" dxfId="576" priority="696" operator="equal">
      <formula>"SIM"</formula>
    </cfRule>
  </conditionalFormatting>
  <conditionalFormatting sqref="Z52:Z54">
    <cfRule type="cellIs" dxfId="575" priority="694" operator="equal">
      <formula>"OPORTUNIDADE"</formula>
    </cfRule>
  </conditionalFormatting>
  <conditionalFormatting sqref="Z52:Z54">
    <cfRule type="cellIs" dxfId="574" priority="692" operator="equal">
      <formula>"NÃO"</formula>
    </cfRule>
    <cfRule type="cellIs" dxfId="573" priority="693" operator="equal">
      <formula>"SIM"</formula>
    </cfRule>
  </conditionalFormatting>
  <conditionalFormatting sqref="Z52:Z54">
    <cfRule type="cellIs" dxfId="572" priority="691" operator="equal">
      <formula>"OPORTUNIDADE"</formula>
    </cfRule>
  </conditionalFormatting>
  <conditionalFormatting sqref="Z52:Z54">
    <cfRule type="cellIs" dxfId="571" priority="689" operator="equal">
      <formula>"NÃO"</formula>
    </cfRule>
    <cfRule type="cellIs" dxfId="570" priority="690" operator="equal">
      <formula>"SIM"</formula>
    </cfRule>
  </conditionalFormatting>
  <conditionalFormatting sqref="Z52:Z54">
    <cfRule type="cellIs" dxfId="569" priority="688" operator="equal">
      <formula>"OPORTUNIDADE"</formula>
    </cfRule>
  </conditionalFormatting>
  <conditionalFormatting sqref="Z52:Z54">
    <cfRule type="cellIs" dxfId="568" priority="686" operator="equal">
      <formula>"NÃO"</formula>
    </cfRule>
    <cfRule type="cellIs" dxfId="567" priority="687" operator="equal">
      <formula>"SIM"</formula>
    </cfRule>
  </conditionalFormatting>
  <conditionalFormatting sqref="Z52:Z54">
    <cfRule type="cellIs" dxfId="566" priority="685" operator="equal">
      <formula>"OPORTUNIDADE"</formula>
    </cfRule>
  </conditionalFormatting>
  <conditionalFormatting sqref="Z52:Z54">
    <cfRule type="cellIs" dxfId="565" priority="683" operator="equal">
      <formula>"NÃO"</formula>
    </cfRule>
    <cfRule type="cellIs" dxfId="564" priority="684" operator="equal">
      <formula>"SIM"</formula>
    </cfRule>
  </conditionalFormatting>
  <conditionalFormatting sqref="Z52:Z54">
    <cfRule type="cellIs" dxfId="563" priority="682" operator="equal">
      <formula>"OPORTUNIDADE"</formula>
    </cfRule>
  </conditionalFormatting>
  <conditionalFormatting sqref="Z52:Z54">
    <cfRule type="cellIs" dxfId="562" priority="680" operator="equal">
      <formula>"NÃO"</formula>
    </cfRule>
    <cfRule type="cellIs" dxfId="561" priority="681" operator="equal">
      <formula>"SIM"</formula>
    </cfRule>
  </conditionalFormatting>
  <conditionalFormatting sqref="Z52:Z54">
    <cfRule type="cellIs" dxfId="560" priority="679" operator="equal">
      <formula>"OPORTUNIDADE"</formula>
    </cfRule>
  </conditionalFormatting>
  <conditionalFormatting sqref="Z52:Z54">
    <cfRule type="cellIs" dxfId="559" priority="677" operator="equal">
      <formula>"NÃO"</formula>
    </cfRule>
    <cfRule type="cellIs" dxfId="558" priority="678" operator="equal">
      <formula>"SIM"</formula>
    </cfRule>
  </conditionalFormatting>
  <conditionalFormatting sqref="Z52:Z54">
    <cfRule type="cellIs" dxfId="557" priority="676" operator="equal">
      <formula>"OPORTUNIDADE"</formula>
    </cfRule>
  </conditionalFormatting>
  <conditionalFormatting sqref="Z52:Z54">
    <cfRule type="cellIs" dxfId="556" priority="674" operator="equal">
      <formula>"NÃO"</formula>
    </cfRule>
    <cfRule type="cellIs" dxfId="555" priority="675" operator="equal">
      <formula>"SIM"</formula>
    </cfRule>
  </conditionalFormatting>
  <conditionalFormatting sqref="Y54">
    <cfRule type="cellIs" dxfId="554" priority="673" operator="equal">
      <formula>"OPORTUNIDADE"</formula>
    </cfRule>
  </conditionalFormatting>
  <conditionalFormatting sqref="Y54">
    <cfRule type="cellIs" dxfId="553" priority="671" operator="equal">
      <formula>"NÃO"</formula>
    </cfRule>
    <cfRule type="cellIs" dxfId="552" priority="672" operator="equal">
      <formula>"SIM"</formula>
    </cfRule>
  </conditionalFormatting>
  <conditionalFormatting sqref="Z50:Z53">
    <cfRule type="cellIs" dxfId="551" priority="669" operator="equal">
      <formula>"OPORTUNIDADE"</formula>
    </cfRule>
  </conditionalFormatting>
  <conditionalFormatting sqref="Z50:Z53">
    <cfRule type="cellIs" dxfId="550" priority="667" operator="equal">
      <formula>"NÃO"</formula>
    </cfRule>
    <cfRule type="cellIs" dxfId="549" priority="668" operator="equal">
      <formula>"SIM"</formula>
    </cfRule>
  </conditionalFormatting>
  <conditionalFormatting sqref="Z50:Z53">
    <cfRule type="cellIs" dxfId="548" priority="663" operator="equal">
      <formula>"OPORTUNIDADE"</formula>
    </cfRule>
  </conditionalFormatting>
  <conditionalFormatting sqref="Z50:Z53">
    <cfRule type="cellIs" dxfId="547" priority="661" operator="equal">
      <formula>"NÃO"</formula>
    </cfRule>
    <cfRule type="cellIs" dxfId="546" priority="662" operator="equal">
      <formula>"SIM"</formula>
    </cfRule>
  </conditionalFormatting>
  <conditionalFormatting sqref="Z50:Z53">
    <cfRule type="cellIs" dxfId="545" priority="660" operator="equal">
      <formula>"OPORTUNIDADE"</formula>
    </cfRule>
  </conditionalFormatting>
  <conditionalFormatting sqref="Z50:Z53">
    <cfRule type="cellIs" dxfId="544" priority="658" operator="equal">
      <formula>"NÃO"</formula>
    </cfRule>
    <cfRule type="cellIs" dxfId="543" priority="659" operator="equal">
      <formula>"SIM"</formula>
    </cfRule>
  </conditionalFormatting>
  <conditionalFormatting sqref="Z51:Z53">
    <cfRule type="cellIs" dxfId="542" priority="657" operator="equal">
      <formula>"OPORTUNIDADE"</formula>
    </cfRule>
  </conditionalFormatting>
  <conditionalFormatting sqref="Z51:Z53">
    <cfRule type="cellIs" dxfId="541" priority="655" operator="equal">
      <formula>"NÃO"</formula>
    </cfRule>
    <cfRule type="cellIs" dxfId="540" priority="656" operator="equal">
      <formula>"SIM"</formula>
    </cfRule>
  </conditionalFormatting>
  <conditionalFormatting sqref="Z50:Z51">
    <cfRule type="cellIs" dxfId="539" priority="654" operator="equal">
      <formula>"OPORTUNIDADE"</formula>
    </cfRule>
  </conditionalFormatting>
  <conditionalFormatting sqref="Z50:Z51">
    <cfRule type="cellIs" dxfId="538" priority="652" operator="equal">
      <formula>"NÃO"</formula>
    </cfRule>
    <cfRule type="cellIs" dxfId="537" priority="653" operator="equal">
      <formula>"SIM"</formula>
    </cfRule>
  </conditionalFormatting>
  <conditionalFormatting sqref="Z48:Z49">
    <cfRule type="cellIs" dxfId="536" priority="651" operator="equal">
      <formula>"OPORTUNIDADE"</formula>
    </cfRule>
  </conditionalFormatting>
  <conditionalFormatting sqref="Z48:Z49">
    <cfRule type="cellIs" dxfId="535" priority="649" operator="equal">
      <formula>"NÃO"</formula>
    </cfRule>
    <cfRule type="cellIs" dxfId="534" priority="650" operator="equal">
      <formula>"SIM"</formula>
    </cfRule>
  </conditionalFormatting>
  <conditionalFormatting sqref="Z46">
    <cfRule type="cellIs" dxfId="533" priority="642" operator="equal">
      <formula>"OPORTUNIDADE"</formula>
    </cfRule>
  </conditionalFormatting>
  <conditionalFormatting sqref="Z46">
    <cfRule type="cellIs" dxfId="532" priority="640" operator="equal">
      <formula>"NÃO"</formula>
    </cfRule>
    <cfRule type="cellIs" dxfId="531" priority="641" operator="equal">
      <formula>"SIM"</formula>
    </cfRule>
  </conditionalFormatting>
  <conditionalFormatting sqref="Y46:Y53 Y55:Y56">
    <cfRule type="cellIs" dxfId="530" priority="636" operator="equal">
      <formula>"OPORTUNIDADE"</formula>
    </cfRule>
  </conditionalFormatting>
  <conditionalFormatting sqref="Y46:Y53 Y55:Y56">
    <cfRule type="cellIs" dxfId="529" priority="634" operator="equal">
      <formula>"NÃO"</formula>
    </cfRule>
    <cfRule type="cellIs" dxfId="528" priority="635" operator="equal">
      <formula>"SIM"</formula>
    </cfRule>
  </conditionalFormatting>
  <conditionalFormatting sqref="Z54:Z55">
    <cfRule type="cellIs" dxfId="527" priority="633" operator="equal">
      <formula>"OPORTUNIDADE"</formula>
    </cfRule>
  </conditionalFormatting>
  <conditionalFormatting sqref="Z54:Z55">
    <cfRule type="cellIs" dxfId="526" priority="631" operator="equal">
      <formula>"NÃO"</formula>
    </cfRule>
    <cfRule type="cellIs" dxfId="525" priority="632" operator="equal">
      <formula>"SIM"</formula>
    </cfRule>
  </conditionalFormatting>
  <conditionalFormatting sqref="Z54:Z55">
    <cfRule type="cellIs" dxfId="524" priority="630" operator="equal">
      <formula>"OPORTUNIDADE"</formula>
    </cfRule>
  </conditionalFormatting>
  <conditionalFormatting sqref="Z54:Z55">
    <cfRule type="cellIs" dxfId="523" priority="628" operator="equal">
      <formula>"NÃO"</formula>
    </cfRule>
    <cfRule type="cellIs" dxfId="522" priority="629" operator="equal">
      <formula>"SIM"</formula>
    </cfRule>
  </conditionalFormatting>
  <conditionalFormatting sqref="Z54:Z55">
    <cfRule type="cellIs" dxfId="521" priority="627" operator="equal">
      <formula>"OPORTUNIDADE"</formula>
    </cfRule>
  </conditionalFormatting>
  <conditionalFormatting sqref="Z54:Z55">
    <cfRule type="cellIs" dxfId="520" priority="625" operator="equal">
      <formula>"NÃO"</formula>
    </cfRule>
    <cfRule type="cellIs" dxfId="519" priority="626" operator="equal">
      <formula>"SIM"</formula>
    </cfRule>
  </conditionalFormatting>
  <conditionalFormatting sqref="Z54:Z55">
    <cfRule type="cellIs" dxfId="518" priority="624" operator="equal">
      <formula>"OPORTUNIDADE"</formula>
    </cfRule>
  </conditionalFormatting>
  <conditionalFormatting sqref="Z54:Z55">
    <cfRule type="cellIs" dxfId="517" priority="622" operator="equal">
      <formula>"NÃO"</formula>
    </cfRule>
    <cfRule type="cellIs" dxfId="516" priority="623" operator="equal">
      <formula>"SIM"</formula>
    </cfRule>
  </conditionalFormatting>
  <conditionalFormatting sqref="BJ35:BK35">
    <cfRule type="iconSet" priority="621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620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619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618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617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616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614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613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612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610">
      <iconSet showValue="0">
        <cfvo type="percent" val="0"/>
        <cfvo type="num" val="1"/>
        <cfvo type="num" val="1" gte="0"/>
      </iconSet>
    </cfRule>
  </conditionalFormatting>
  <conditionalFormatting sqref="Z56">
    <cfRule type="cellIs" dxfId="515" priority="609" operator="equal">
      <formula>"OPORTUNIDADE"</formula>
    </cfRule>
  </conditionalFormatting>
  <conditionalFormatting sqref="Z56">
    <cfRule type="cellIs" dxfId="514" priority="607" operator="equal">
      <formula>"NÃO"</formula>
    </cfRule>
    <cfRule type="cellIs" dxfId="513" priority="608" operator="equal">
      <formula>"SIM"</formula>
    </cfRule>
  </conditionalFormatting>
  <conditionalFormatting sqref="BK43">
    <cfRule type="iconSet" priority="600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599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598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597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59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595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594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593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592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591">
      <iconSet showValue="0">
        <cfvo type="percent" val="0"/>
        <cfvo type="num" val="1"/>
        <cfvo type="num" val="1" gte="0"/>
      </iconSet>
    </cfRule>
  </conditionalFormatting>
  <conditionalFormatting sqref="Z66">
    <cfRule type="cellIs" dxfId="512" priority="590" operator="equal">
      <formula>"OPORTUNIDADE"</formula>
    </cfRule>
  </conditionalFormatting>
  <conditionalFormatting sqref="Z66">
    <cfRule type="cellIs" dxfId="511" priority="588" operator="equal">
      <formula>"NÃO"</formula>
    </cfRule>
    <cfRule type="cellIs" dxfId="510" priority="589" operator="equal">
      <formula>"SIM"</formula>
    </cfRule>
  </conditionalFormatting>
  <conditionalFormatting sqref="Z66">
    <cfRule type="cellIs" dxfId="509" priority="587" operator="equal">
      <formula>"OPORTUNIDADE"</formula>
    </cfRule>
  </conditionalFormatting>
  <conditionalFormatting sqref="Z66">
    <cfRule type="cellIs" dxfId="508" priority="585" operator="equal">
      <formula>"NÃO"</formula>
    </cfRule>
    <cfRule type="cellIs" dxfId="507" priority="586" operator="equal">
      <formula>"SIM"</formula>
    </cfRule>
  </conditionalFormatting>
  <conditionalFormatting sqref="Z66">
    <cfRule type="cellIs" dxfId="506" priority="584" operator="equal">
      <formula>"OPORTUNIDADE"</formula>
    </cfRule>
  </conditionalFormatting>
  <conditionalFormatting sqref="Z66">
    <cfRule type="cellIs" dxfId="505" priority="582" operator="equal">
      <formula>"NÃO"</formula>
    </cfRule>
    <cfRule type="cellIs" dxfId="504" priority="583" operator="equal">
      <formula>"SIM"</formula>
    </cfRule>
  </conditionalFormatting>
  <conditionalFormatting sqref="Z66">
    <cfRule type="cellIs" dxfId="503" priority="581" operator="equal">
      <formula>"OPORTUNIDADE"</formula>
    </cfRule>
  </conditionalFormatting>
  <conditionalFormatting sqref="Z66">
    <cfRule type="cellIs" dxfId="502" priority="579" operator="equal">
      <formula>"NÃO"</formula>
    </cfRule>
    <cfRule type="cellIs" dxfId="501" priority="580" operator="equal">
      <formula>"SIM"</formula>
    </cfRule>
  </conditionalFormatting>
  <conditionalFormatting sqref="Z66">
    <cfRule type="cellIs" dxfId="500" priority="578" operator="equal">
      <formula>"OPORTUNIDADE"</formula>
    </cfRule>
  </conditionalFormatting>
  <conditionalFormatting sqref="Z66">
    <cfRule type="cellIs" dxfId="499" priority="576" operator="equal">
      <formula>"NÃO"</formula>
    </cfRule>
    <cfRule type="cellIs" dxfId="498" priority="577" operator="equal">
      <formula>"SIM"</formula>
    </cfRule>
  </conditionalFormatting>
  <conditionalFormatting sqref="Y66">
    <cfRule type="cellIs" dxfId="497" priority="575" operator="equal">
      <formula>"OPORTUNIDADE"</formula>
    </cfRule>
  </conditionalFormatting>
  <conditionalFormatting sqref="Y66">
    <cfRule type="cellIs" dxfId="496" priority="573" operator="equal">
      <formula>"NÃO"</formula>
    </cfRule>
    <cfRule type="cellIs" dxfId="495" priority="574" operator="equal">
      <formula>"SIM"</formula>
    </cfRule>
  </conditionalFormatting>
  <conditionalFormatting sqref="Z65">
    <cfRule type="cellIs" dxfId="494" priority="572" operator="equal">
      <formula>"OPORTUNIDADE"</formula>
    </cfRule>
  </conditionalFormatting>
  <conditionalFormatting sqref="Z65">
    <cfRule type="cellIs" dxfId="493" priority="570" operator="equal">
      <formula>"NÃO"</formula>
    </cfRule>
    <cfRule type="cellIs" dxfId="492" priority="571" operator="equal">
      <formula>"SIM"</formula>
    </cfRule>
  </conditionalFormatting>
  <conditionalFormatting sqref="Z65">
    <cfRule type="cellIs" dxfId="491" priority="569" operator="equal">
      <formula>"OPORTUNIDADE"</formula>
    </cfRule>
  </conditionalFormatting>
  <conditionalFormatting sqref="Z65">
    <cfRule type="cellIs" dxfId="490" priority="567" operator="equal">
      <formula>"NÃO"</formula>
    </cfRule>
    <cfRule type="cellIs" dxfId="489" priority="568" operator="equal">
      <formula>"SIM"</formula>
    </cfRule>
  </conditionalFormatting>
  <conditionalFormatting sqref="Z65">
    <cfRule type="cellIs" dxfId="488" priority="566" operator="equal">
      <formula>"OPORTUNIDADE"</formula>
    </cfRule>
  </conditionalFormatting>
  <conditionalFormatting sqref="Z65">
    <cfRule type="cellIs" dxfId="487" priority="564" operator="equal">
      <formula>"NÃO"</formula>
    </cfRule>
    <cfRule type="cellIs" dxfId="486" priority="565" operator="equal">
      <formula>"SIM"</formula>
    </cfRule>
  </conditionalFormatting>
  <conditionalFormatting sqref="Z65">
    <cfRule type="cellIs" dxfId="485" priority="563" operator="equal">
      <formula>"OPORTUNIDADE"</formula>
    </cfRule>
  </conditionalFormatting>
  <conditionalFormatting sqref="Z65">
    <cfRule type="cellIs" dxfId="484" priority="561" operator="equal">
      <formula>"NÃO"</formula>
    </cfRule>
    <cfRule type="cellIs" dxfId="483" priority="562" operator="equal">
      <formula>"SIM"</formula>
    </cfRule>
  </conditionalFormatting>
  <conditionalFormatting sqref="Z65">
    <cfRule type="cellIs" dxfId="482" priority="560" operator="equal">
      <formula>"OPORTUNIDADE"</formula>
    </cfRule>
  </conditionalFormatting>
  <conditionalFormatting sqref="Z65">
    <cfRule type="cellIs" dxfId="481" priority="558" operator="equal">
      <formula>"NÃO"</formula>
    </cfRule>
    <cfRule type="cellIs" dxfId="480" priority="559" operator="equal">
      <formula>"SIM"</formula>
    </cfRule>
  </conditionalFormatting>
  <conditionalFormatting sqref="Y65">
    <cfRule type="cellIs" dxfId="479" priority="557" operator="equal">
      <formula>"OPORTUNIDADE"</formula>
    </cfRule>
  </conditionalFormatting>
  <conditionalFormatting sqref="Y65">
    <cfRule type="cellIs" dxfId="478" priority="555" operator="equal">
      <formula>"NÃO"</formula>
    </cfRule>
    <cfRule type="cellIs" dxfId="477" priority="556" operator="equal">
      <formula>"SIM"</formula>
    </cfRule>
  </conditionalFormatting>
  <conditionalFormatting sqref="Z69">
    <cfRule type="cellIs" dxfId="476" priority="551" operator="equal">
      <formula>"OPORTUNIDADE"</formula>
    </cfRule>
  </conditionalFormatting>
  <conditionalFormatting sqref="Z69">
    <cfRule type="cellIs" dxfId="475" priority="549" operator="equal">
      <formula>"NÃO"</formula>
    </cfRule>
    <cfRule type="cellIs" dxfId="474" priority="550" operator="equal">
      <formula>"SIM"</formula>
    </cfRule>
  </conditionalFormatting>
  <conditionalFormatting sqref="Z69">
    <cfRule type="cellIs" dxfId="473" priority="548" operator="equal">
      <formula>"OPORTUNIDADE"</formula>
    </cfRule>
  </conditionalFormatting>
  <conditionalFormatting sqref="Z69">
    <cfRule type="cellIs" dxfId="472" priority="546" operator="equal">
      <formula>"NÃO"</formula>
    </cfRule>
    <cfRule type="cellIs" dxfId="471" priority="547" operator="equal">
      <formula>"SIM"</formula>
    </cfRule>
  </conditionalFormatting>
  <conditionalFormatting sqref="Z69">
    <cfRule type="cellIs" dxfId="470" priority="545" operator="equal">
      <formula>"OPORTUNIDADE"</formula>
    </cfRule>
  </conditionalFormatting>
  <conditionalFormatting sqref="Z69">
    <cfRule type="cellIs" dxfId="469" priority="543" operator="equal">
      <formula>"NÃO"</formula>
    </cfRule>
    <cfRule type="cellIs" dxfId="468" priority="544" operator="equal">
      <formula>"SIM"</formula>
    </cfRule>
  </conditionalFormatting>
  <conditionalFormatting sqref="Z69">
    <cfRule type="cellIs" dxfId="467" priority="542" operator="equal">
      <formula>"OPORTUNIDADE"</formula>
    </cfRule>
  </conditionalFormatting>
  <conditionalFormatting sqref="Z69">
    <cfRule type="cellIs" dxfId="466" priority="540" operator="equal">
      <formula>"NÃO"</formula>
    </cfRule>
    <cfRule type="cellIs" dxfId="465" priority="541" operator="equal">
      <formula>"SIM"</formula>
    </cfRule>
  </conditionalFormatting>
  <conditionalFormatting sqref="BP50">
    <cfRule type="iconSet" priority="539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53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537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536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534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464" priority="532" operator="equal">
      <formula>"OPORTUNIDADE"</formula>
    </cfRule>
  </conditionalFormatting>
  <conditionalFormatting sqref="Z77:Z78">
    <cfRule type="cellIs" dxfId="463" priority="530" operator="equal">
      <formula>"NÃO"</formula>
    </cfRule>
    <cfRule type="cellIs" dxfId="462" priority="531" operator="equal">
      <formula>"SIM"</formula>
    </cfRule>
  </conditionalFormatting>
  <conditionalFormatting sqref="Y77:Y78 Y80:Y85">
    <cfRule type="cellIs" dxfId="461" priority="526" operator="equal">
      <formula>"OPORTUNIDADE"</formula>
    </cfRule>
  </conditionalFormatting>
  <conditionalFormatting sqref="Y77:Y78 Y80:Y85">
    <cfRule type="cellIs" dxfId="460" priority="524" operator="equal">
      <formula>"NÃO"</formula>
    </cfRule>
    <cfRule type="cellIs" dxfId="459" priority="525" operator="equal">
      <formula>"SIM"</formula>
    </cfRule>
  </conditionalFormatting>
  <conditionalFormatting sqref="BK69">
    <cfRule type="iconSet" priority="521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520">
      <iconSet showValue="0">
        <cfvo type="percent" val="0"/>
        <cfvo type="num" val="1"/>
        <cfvo type="num" val="1" gte="0"/>
      </iconSet>
    </cfRule>
  </conditionalFormatting>
  <conditionalFormatting sqref="Z84">
    <cfRule type="cellIs" dxfId="458" priority="519" operator="equal">
      <formula>"OPORTUNIDADE"</formula>
    </cfRule>
  </conditionalFormatting>
  <conditionalFormatting sqref="Z84">
    <cfRule type="cellIs" dxfId="457" priority="517" operator="equal">
      <formula>"NÃO"</formula>
    </cfRule>
    <cfRule type="cellIs" dxfId="456" priority="518" operator="equal">
      <formula>"SIM"</formula>
    </cfRule>
  </conditionalFormatting>
  <conditionalFormatting sqref="Z84">
    <cfRule type="cellIs" dxfId="455" priority="516" operator="equal">
      <formula>"OPORTUNIDADE"</formula>
    </cfRule>
  </conditionalFormatting>
  <conditionalFormatting sqref="Z84">
    <cfRule type="cellIs" dxfId="454" priority="514" operator="equal">
      <formula>"NÃO"</formula>
    </cfRule>
    <cfRule type="cellIs" dxfId="453" priority="515" operator="equal">
      <formula>"SIM"</formula>
    </cfRule>
  </conditionalFormatting>
  <conditionalFormatting sqref="Z84">
    <cfRule type="cellIs" dxfId="452" priority="513" operator="equal">
      <formula>"OPORTUNIDADE"</formula>
    </cfRule>
  </conditionalFormatting>
  <conditionalFormatting sqref="Z84">
    <cfRule type="cellIs" dxfId="451" priority="511" operator="equal">
      <formula>"NÃO"</formula>
    </cfRule>
    <cfRule type="cellIs" dxfId="450" priority="512" operator="equal">
      <formula>"SIM"</formula>
    </cfRule>
  </conditionalFormatting>
  <conditionalFormatting sqref="Z84">
    <cfRule type="cellIs" dxfId="449" priority="510" operator="equal">
      <formula>"OPORTUNIDADE"</formula>
    </cfRule>
  </conditionalFormatting>
  <conditionalFormatting sqref="Z84">
    <cfRule type="cellIs" dxfId="448" priority="508" operator="equal">
      <formula>"NÃO"</formula>
    </cfRule>
    <cfRule type="cellIs" dxfId="447" priority="509" operator="equal">
      <formula>"SIM"</formula>
    </cfRule>
  </conditionalFormatting>
  <conditionalFormatting sqref="Z94:Z95">
    <cfRule type="cellIs" dxfId="446" priority="507" operator="equal">
      <formula>"OPORTUNIDADE"</formula>
    </cfRule>
  </conditionalFormatting>
  <conditionalFormatting sqref="Z94:Z95">
    <cfRule type="cellIs" dxfId="445" priority="505" operator="equal">
      <formula>"NÃO"</formula>
    </cfRule>
    <cfRule type="cellIs" dxfId="444" priority="506" operator="equal">
      <formula>"SIM"</formula>
    </cfRule>
  </conditionalFormatting>
  <conditionalFormatting sqref="Z94:Z95">
    <cfRule type="cellIs" dxfId="443" priority="504" operator="equal">
      <formula>"OPORTUNIDADE"</formula>
    </cfRule>
  </conditionalFormatting>
  <conditionalFormatting sqref="Z94:Z95">
    <cfRule type="cellIs" dxfId="442" priority="502" operator="equal">
      <formula>"NÃO"</formula>
    </cfRule>
    <cfRule type="cellIs" dxfId="441" priority="503" operator="equal">
      <formula>"SIM"</formula>
    </cfRule>
  </conditionalFormatting>
  <conditionalFormatting sqref="Z94:Z95">
    <cfRule type="cellIs" dxfId="440" priority="501" operator="equal">
      <formula>"OPORTUNIDADE"</formula>
    </cfRule>
  </conditionalFormatting>
  <conditionalFormatting sqref="Z94:Z95">
    <cfRule type="cellIs" dxfId="439" priority="499" operator="equal">
      <formula>"NÃO"</formula>
    </cfRule>
    <cfRule type="cellIs" dxfId="438" priority="500" operator="equal">
      <formula>"SIM"</formula>
    </cfRule>
  </conditionalFormatting>
  <conditionalFormatting sqref="Z94:Z95">
    <cfRule type="cellIs" dxfId="437" priority="498" operator="equal">
      <formula>"OPORTUNIDADE"</formula>
    </cfRule>
  </conditionalFormatting>
  <conditionalFormatting sqref="Z94:Z95">
    <cfRule type="cellIs" dxfId="436" priority="496" operator="equal">
      <formula>"NÃO"</formula>
    </cfRule>
    <cfRule type="cellIs" dxfId="435" priority="497" operator="equal">
      <formula>"SIM"</formula>
    </cfRule>
  </conditionalFormatting>
  <conditionalFormatting sqref="Z94:Z95">
    <cfRule type="cellIs" dxfId="434" priority="495" operator="equal">
      <formula>"OPORTUNIDADE"</formula>
    </cfRule>
  </conditionalFormatting>
  <conditionalFormatting sqref="Z94:Z95">
    <cfRule type="cellIs" dxfId="433" priority="493" operator="equal">
      <formula>"NÃO"</formula>
    </cfRule>
    <cfRule type="cellIs" dxfId="432" priority="494" operator="equal">
      <formula>"SIM"</formula>
    </cfRule>
  </conditionalFormatting>
  <conditionalFormatting sqref="Z82">
    <cfRule type="cellIs" dxfId="431" priority="489" operator="equal">
      <formula>"OPORTUNIDADE"</formula>
    </cfRule>
  </conditionalFormatting>
  <conditionalFormatting sqref="Z82">
    <cfRule type="cellIs" dxfId="430" priority="487" operator="equal">
      <formula>"NÃO"</formula>
    </cfRule>
    <cfRule type="cellIs" dxfId="429" priority="488" operator="equal">
      <formula>"SIM"</formula>
    </cfRule>
  </conditionalFormatting>
  <conditionalFormatting sqref="Z82">
    <cfRule type="cellIs" dxfId="428" priority="486" operator="equal">
      <formula>"OPORTUNIDADE"</formula>
    </cfRule>
  </conditionalFormatting>
  <conditionalFormatting sqref="Z82">
    <cfRule type="cellIs" dxfId="427" priority="484" operator="equal">
      <formula>"NÃO"</formula>
    </cfRule>
    <cfRule type="cellIs" dxfId="426" priority="485" operator="equal">
      <formula>"SIM"</formula>
    </cfRule>
  </conditionalFormatting>
  <conditionalFormatting sqref="Z82">
    <cfRule type="cellIs" dxfId="425" priority="483" operator="equal">
      <formula>"OPORTUNIDADE"</formula>
    </cfRule>
  </conditionalFormatting>
  <conditionalFormatting sqref="Z82">
    <cfRule type="cellIs" dxfId="424" priority="481" operator="equal">
      <formula>"NÃO"</formula>
    </cfRule>
    <cfRule type="cellIs" dxfId="423" priority="482" operator="equal">
      <formula>"SIM"</formula>
    </cfRule>
  </conditionalFormatting>
  <conditionalFormatting sqref="Z82">
    <cfRule type="cellIs" dxfId="422" priority="480" operator="equal">
      <formula>"OPORTUNIDADE"</formula>
    </cfRule>
  </conditionalFormatting>
  <conditionalFormatting sqref="Z82">
    <cfRule type="cellIs" dxfId="421" priority="478" operator="equal">
      <formula>"NÃO"</formula>
    </cfRule>
    <cfRule type="cellIs" dxfId="420" priority="479" operator="equal">
      <formula>"SIM"</formula>
    </cfRule>
  </conditionalFormatting>
  <conditionalFormatting sqref="Z82">
    <cfRule type="cellIs" dxfId="419" priority="477" operator="equal">
      <formula>"OPORTUNIDADE"</formula>
    </cfRule>
  </conditionalFormatting>
  <conditionalFormatting sqref="Z82">
    <cfRule type="cellIs" dxfId="418" priority="475" operator="equal">
      <formula>"NÃO"</formula>
    </cfRule>
    <cfRule type="cellIs" dxfId="417" priority="476" operator="equal">
      <formula>"SIM"</formula>
    </cfRule>
  </conditionalFormatting>
  <conditionalFormatting sqref="Z87">
    <cfRule type="cellIs" dxfId="416" priority="471" operator="equal">
      <formula>"OPORTUNIDADE"</formula>
    </cfRule>
  </conditionalFormatting>
  <conditionalFormatting sqref="Z87">
    <cfRule type="cellIs" dxfId="415" priority="469" operator="equal">
      <formula>"NÃO"</formula>
    </cfRule>
    <cfRule type="cellIs" dxfId="414" priority="470" operator="equal">
      <formula>"SIM"</formula>
    </cfRule>
  </conditionalFormatting>
  <conditionalFormatting sqref="Z87">
    <cfRule type="cellIs" dxfId="413" priority="468" operator="equal">
      <formula>"OPORTUNIDADE"</formula>
    </cfRule>
  </conditionalFormatting>
  <conditionalFormatting sqref="Z87">
    <cfRule type="cellIs" dxfId="412" priority="466" operator="equal">
      <formula>"NÃO"</formula>
    </cfRule>
    <cfRule type="cellIs" dxfId="411" priority="467" operator="equal">
      <formula>"SIM"</formula>
    </cfRule>
  </conditionalFormatting>
  <conditionalFormatting sqref="Z87">
    <cfRule type="cellIs" dxfId="410" priority="465" operator="equal">
      <formula>"OPORTUNIDADE"</formula>
    </cfRule>
  </conditionalFormatting>
  <conditionalFormatting sqref="Z87">
    <cfRule type="cellIs" dxfId="409" priority="463" operator="equal">
      <formula>"NÃO"</formula>
    </cfRule>
    <cfRule type="cellIs" dxfId="408" priority="464" operator="equal">
      <formula>"SIM"</formula>
    </cfRule>
  </conditionalFormatting>
  <conditionalFormatting sqref="Z87">
    <cfRule type="cellIs" dxfId="407" priority="462" operator="equal">
      <formula>"OPORTUNIDADE"</formula>
    </cfRule>
  </conditionalFormatting>
  <conditionalFormatting sqref="Z87">
    <cfRule type="cellIs" dxfId="406" priority="460" operator="equal">
      <formula>"NÃO"</formula>
    </cfRule>
    <cfRule type="cellIs" dxfId="405" priority="461" operator="equal">
      <formula>"SIM"</formula>
    </cfRule>
  </conditionalFormatting>
  <conditionalFormatting sqref="Z87">
    <cfRule type="cellIs" dxfId="404" priority="459" operator="equal">
      <formula>"OPORTUNIDADE"</formula>
    </cfRule>
  </conditionalFormatting>
  <conditionalFormatting sqref="Z87">
    <cfRule type="cellIs" dxfId="403" priority="457" operator="equal">
      <formula>"NÃO"</formula>
    </cfRule>
    <cfRule type="cellIs" dxfId="402" priority="458" operator="equal">
      <formula>"SIM"</formula>
    </cfRule>
  </conditionalFormatting>
  <conditionalFormatting sqref="Z95:Z96">
    <cfRule type="cellIs" dxfId="401" priority="456" operator="equal">
      <formula>"OPORTUNIDADE"</formula>
    </cfRule>
  </conditionalFormatting>
  <conditionalFormatting sqref="Z95:Z96">
    <cfRule type="cellIs" dxfId="400" priority="454" operator="equal">
      <formula>"NÃO"</formula>
    </cfRule>
    <cfRule type="cellIs" dxfId="399" priority="455" operator="equal">
      <formula>"SIM"</formula>
    </cfRule>
  </conditionalFormatting>
  <conditionalFormatting sqref="Z95:Z96">
    <cfRule type="cellIs" dxfId="398" priority="453" operator="equal">
      <formula>"OPORTUNIDADE"</formula>
    </cfRule>
  </conditionalFormatting>
  <conditionalFormatting sqref="Z95:Z96">
    <cfRule type="cellIs" dxfId="397" priority="451" operator="equal">
      <formula>"NÃO"</formula>
    </cfRule>
    <cfRule type="cellIs" dxfId="396" priority="452" operator="equal">
      <formula>"SIM"</formula>
    </cfRule>
  </conditionalFormatting>
  <conditionalFormatting sqref="Z95:Z96">
    <cfRule type="cellIs" dxfId="395" priority="450" operator="equal">
      <formula>"OPORTUNIDADE"</formula>
    </cfRule>
  </conditionalFormatting>
  <conditionalFormatting sqref="Z95:Z96">
    <cfRule type="cellIs" dxfId="394" priority="448" operator="equal">
      <formula>"NÃO"</formula>
    </cfRule>
    <cfRule type="cellIs" dxfId="393" priority="449" operator="equal">
      <formula>"SIM"</formula>
    </cfRule>
  </conditionalFormatting>
  <conditionalFormatting sqref="Z95:Z96">
    <cfRule type="cellIs" dxfId="392" priority="447" operator="equal">
      <formula>"OPORTUNIDADE"</formula>
    </cfRule>
  </conditionalFormatting>
  <conditionalFormatting sqref="Z95:Z96">
    <cfRule type="cellIs" dxfId="391" priority="445" operator="equal">
      <formula>"NÃO"</formula>
    </cfRule>
    <cfRule type="cellIs" dxfId="390" priority="446" operator="equal">
      <formula>"SIM"</formula>
    </cfRule>
  </conditionalFormatting>
  <conditionalFormatting sqref="Z95:Z96">
    <cfRule type="cellIs" dxfId="389" priority="444" operator="equal">
      <formula>"OPORTUNIDADE"</formula>
    </cfRule>
  </conditionalFormatting>
  <conditionalFormatting sqref="Z95:Z96">
    <cfRule type="cellIs" dxfId="388" priority="442" operator="equal">
      <formula>"NÃO"</formula>
    </cfRule>
    <cfRule type="cellIs" dxfId="387" priority="443" operator="equal">
      <formula>"SIM"</formula>
    </cfRule>
  </conditionalFormatting>
  <conditionalFormatting sqref="Z98:Z99">
    <cfRule type="cellIs" dxfId="386" priority="441" operator="equal">
      <formula>"OPORTUNIDADE"</formula>
    </cfRule>
  </conditionalFormatting>
  <conditionalFormatting sqref="Z98:Z99">
    <cfRule type="cellIs" dxfId="385" priority="439" operator="equal">
      <formula>"NÃO"</formula>
    </cfRule>
    <cfRule type="cellIs" dxfId="384" priority="440" operator="equal">
      <formula>"SIM"</formula>
    </cfRule>
  </conditionalFormatting>
  <conditionalFormatting sqref="Z98:Z99">
    <cfRule type="cellIs" dxfId="383" priority="423" operator="equal">
      <formula>"OPORTUNIDADE"</formula>
    </cfRule>
  </conditionalFormatting>
  <conditionalFormatting sqref="Z98:Z99">
    <cfRule type="cellIs" dxfId="382" priority="421" operator="equal">
      <formula>"NÃO"</formula>
    </cfRule>
    <cfRule type="cellIs" dxfId="381" priority="422" operator="equal">
      <formula>"SIM"</formula>
    </cfRule>
  </conditionalFormatting>
  <conditionalFormatting sqref="Z98:Z99">
    <cfRule type="cellIs" dxfId="380" priority="420" operator="equal">
      <formula>"OPORTUNIDADE"</formula>
    </cfRule>
  </conditionalFormatting>
  <conditionalFormatting sqref="Z98:Z99">
    <cfRule type="cellIs" dxfId="379" priority="418" operator="equal">
      <formula>"NÃO"</formula>
    </cfRule>
    <cfRule type="cellIs" dxfId="378" priority="419" operator="equal">
      <formula>"SIM"</formula>
    </cfRule>
  </conditionalFormatting>
  <conditionalFormatting sqref="Z98:Z99">
    <cfRule type="cellIs" dxfId="377" priority="417" operator="equal">
      <formula>"OPORTUNIDADE"</formula>
    </cfRule>
  </conditionalFormatting>
  <conditionalFormatting sqref="Z98:Z99">
    <cfRule type="cellIs" dxfId="376" priority="415" operator="equal">
      <formula>"NÃO"</formula>
    </cfRule>
    <cfRule type="cellIs" dxfId="375" priority="416" operator="equal">
      <formula>"SIM"</formula>
    </cfRule>
  </conditionalFormatting>
  <conditionalFormatting sqref="Z98:Z99">
    <cfRule type="cellIs" dxfId="374" priority="396" operator="equal">
      <formula>"OPORTUNIDADE"</formula>
    </cfRule>
  </conditionalFormatting>
  <conditionalFormatting sqref="Z98:Z99">
    <cfRule type="cellIs" dxfId="373" priority="394" operator="equal">
      <formula>"NÃO"</formula>
    </cfRule>
    <cfRule type="cellIs" dxfId="372" priority="395" operator="equal">
      <formula>"SIM"</formula>
    </cfRule>
  </conditionalFormatting>
  <conditionalFormatting sqref="Z98:Z99">
    <cfRule type="cellIs" dxfId="371" priority="393" operator="equal">
      <formula>"OPORTUNIDADE"</formula>
    </cfRule>
  </conditionalFormatting>
  <conditionalFormatting sqref="Z98:Z99">
    <cfRule type="cellIs" dxfId="370" priority="391" operator="equal">
      <formula>"NÃO"</formula>
    </cfRule>
    <cfRule type="cellIs" dxfId="369" priority="392" operator="equal">
      <formula>"SIM"</formula>
    </cfRule>
  </conditionalFormatting>
  <conditionalFormatting sqref="Z98:Z99">
    <cfRule type="cellIs" dxfId="368" priority="378" operator="equal">
      <formula>"OPORTUNIDADE"</formula>
    </cfRule>
  </conditionalFormatting>
  <conditionalFormatting sqref="Z98:Z99">
    <cfRule type="cellIs" dxfId="367" priority="376" operator="equal">
      <formula>"NÃO"</formula>
    </cfRule>
    <cfRule type="cellIs" dxfId="366" priority="377" operator="equal">
      <formula>"SIM"</formula>
    </cfRule>
  </conditionalFormatting>
  <conditionalFormatting sqref="Z98:Z99">
    <cfRule type="cellIs" dxfId="365" priority="375" operator="equal">
      <formula>"OPORTUNIDADE"</formula>
    </cfRule>
  </conditionalFormatting>
  <conditionalFormatting sqref="Z98:Z99">
    <cfRule type="cellIs" dxfId="364" priority="373" operator="equal">
      <formula>"NÃO"</formula>
    </cfRule>
    <cfRule type="cellIs" dxfId="363" priority="374" operator="equal">
      <formula>"SIM"</formula>
    </cfRule>
  </conditionalFormatting>
  <conditionalFormatting sqref="Z98:Z99">
    <cfRule type="cellIs" dxfId="362" priority="372" operator="equal">
      <formula>"OPORTUNIDADE"</formula>
    </cfRule>
  </conditionalFormatting>
  <conditionalFormatting sqref="Z98:Z99">
    <cfRule type="cellIs" dxfId="361" priority="370" operator="equal">
      <formula>"NÃO"</formula>
    </cfRule>
    <cfRule type="cellIs" dxfId="360" priority="371" operator="equal">
      <formula>"SIM"</formula>
    </cfRule>
  </conditionalFormatting>
  <conditionalFormatting sqref="Z98:Z99">
    <cfRule type="cellIs" dxfId="359" priority="342" operator="equal">
      <formula>"OPORTUNIDADE"</formula>
    </cfRule>
  </conditionalFormatting>
  <conditionalFormatting sqref="Z98:Z99">
    <cfRule type="cellIs" dxfId="358" priority="340" operator="equal">
      <formula>"NÃO"</formula>
    </cfRule>
    <cfRule type="cellIs" dxfId="357" priority="341" operator="equal">
      <formula>"SIM"</formula>
    </cfRule>
  </conditionalFormatting>
  <conditionalFormatting sqref="Z98:Z99">
    <cfRule type="cellIs" dxfId="356" priority="339" operator="equal">
      <formula>"OPORTUNIDADE"</formula>
    </cfRule>
  </conditionalFormatting>
  <conditionalFormatting sqref="Z98:Z99">
    <cfRule type="cellIs" dxfId="355" priority="337" operator="equal">
      <formula>"NÃO"</formula>
    </cfRule>
    <cfRule type="cellIs" dxfId="354" priority="338" operator="equal">
      <formula>"SIM"</formula>
    </cfRule>
  </conditionalFormatting>
  <conditionalFormatting sqref="Z98:Z99">
    <cfRule type="cellIs" dxfId="353" priority="336" operator="equal">
      <formula>"OPORTUNIDADE"</formula>
    </cfRule>
  </conditionalFormatting>
  <conditionalFormatting sqref="Z98:Z99">
    <cfRule type="cellIs" dxfId="352" priority="334" operator="equal">
      <formula>"NÃO"</formula>
    </cfRule>
    <cfRule type="cellIs" dxfId="351" priority="335" operator="equal">
      <formula>"SIM"</formula>
    </cfRule>
  </conditionalFormatting>
  <conditionalFormatting sqref="Z98:Z99">
    <cfRule type="cellIs" dxfId="350" priority="333" operator="equal">
      <formula>"OPORTUNIDADE"</formula>
    </cfRule>
  </conditionalFormatting>
  <conditionalFormatting sqref="Z98:Z99">
    <cfRule type="cellIs" dxfId="349" priority="331" operator="equal">
      <formula>"NÃO"</formula>
    </cfRule>
    <cfRule type="cellIs" dxfId="348" priority="332" operator="equal">
      <formula>"SIM"</formula>
    </cfRule>
  </conditionalFormatting>
  <conditionalFormatting sqref="Z98:Z99">
    <cfRule type="cellIs" dxfId="347" priority="330" operator="equal">
      <formula>"OPORTUNIDADE"</formula>
    </cfRule>
  </conditionalFormatting>
  <conditionalFormatting sqref="Z98:Z99">
    <cfRule type="cellIs" dxfId="346" priority="328" operator="equal">
      <formula>"NÃO"</formula>
    </cfRule>
    <cfRule type="cellIs" dxfId="345" priority="329" operator="equal">
      <formula>"SIM"</formula>
    </cfRule>
  </conditionalFormatting>
  <conditionalFormatting sqref="Z98:Z99">
    <cfRule type="cellIs" dxfId="344" priority="327" operator="equal">
      <formula>"OPORTUNIDADE"</formula>
    </cfRule>
  </conditionalFormatting>
  <conditionalFormatting sqref="Z98:Z99">
    <cfRule type="cellIs" dxfId="343" priority="325" operator="equal">
      <formula>"NÃO"</formula>
    </cfRule>
    <cfRule type="cellIs" dxfId="342" priority="326" operator="equal">
      <formula>"SIM"</formula>
    </cfRule>
  </conditionalFormatting>
  <conditionalFormatting sqref="Z98:Z99">
    <cfRule type="cellIs" dxfId="341" priority="324" operator="equal">
      <formula>"OPORTUNIDADE"</formula>
    </cfRule>
  </conditionalFormatting>
  <conditionalFormatting sqref="Z98:Z99">
    <cfRule type="cellIs" dxfId="340" priority="322" operator="equal">
      <formula>"NÃO"</formula>
    </cfRule>
    <cfRule type="cellIs" dxfId="339" priority="323" operator="equal">
      <formula>"SIM"</formula>
    </cfRule>
  </conditionalFormatting>
  <conditionalFormatting sqref="Z98:Z99">
    <cfRule type="cellIs" dxfId="338" priority="321" operator="equal">
      <formula>"OPORTUNIDADE"</formula>
    </cfRule>
  </conditionalFormatting>
  <conditionalFormatting sqref="Z98:Z99">
    <cfRule type="cellIs" dxfId="337" priority="319" operator="equal">
      <formula>"NÃO"</formula>
    </cfRule>
    <cfRule type="cellIs" dxfId="336" priority="320" operator="equal">
      <formula>"SIM"</formula>
    </cfRule>
  </conditionalFormatting>
  <conditionalFormatting sqref="Z98:Z99">
    <cfRule type="cellIs" dxfId="335" priority="318" operator="equal">
      <formula>"OPORTUNIDADE"</formula>
    </cfRule>
  </conditionalFormatting>
  <conditionalFormatting sqref="Z98:Z99">
    <cfRule type="cellIs" dxfId="334" priority="316" operator="equal">
      <formula>"NÃO"</formula>
    </cfRule>
    <cfRule type="cellIs" dxfId="333" priority="317" operator="equal">
      <formula>"SIM"</formula>
    </cfRule>
  </conditionalFormatting>
  <conditionalFormatting sqref="Y98:Y99">
    <cfRule type="cellIs" dxfId="332" priority="315" operator="equal">
      <formula>"OPORTUNIDADE"</formula>
    </cfRule>
  </conditionalFormatting>
  <conditionalFormatting sqref="Y98:Y99">
    <cfRule type="cellIs" dxfId="331" priority="313" operator="equal">
      <formula>"NÃO"</formula>
    </cfRule>
    <cfRule type="cellIs" dxfId="330" priority="314" operator="equal">
      <formula>"SIM"</formula>
    </cfRule>
  </conditionalFormatting>
  <conditionalFormatting sqref="Z98:Z100">
    <cfRule type="cellIs" dxfId="329" priority="312" operator="equal">
      <formula>"OPORTUNIDADE"</formula>
    </cfRule>
  </conditionalFormatting>
  <conditionalFormatting sqref="Z98:Z100">
    <cfRule type="cellIs" dxfId="328" priority="310" operator="equal">
      <formula>"NÃO"</formula>
    </cfRule>
    <cfRule type="cellIs" dxfId="327" priority="311" operator="equal">
      <formula>"SIM"</formula>
    </cfRule>
  </conditionalFormatting>
  <conditionalFormatting sqref="Z98:Z100">
    <cfRule type="cellIs" dxfId="326" priority="309" operator="equal">
      <formula>"OPORTUNIDADE"</formula>
    </cfRule>
  </conditionalFormatting>
  <conditionalFormatting sqref="Z98:Z100">
    <cfRule type="cellIs" dxfId="325" priority="307" operator="equal">
      <formula>"NÃO"</formula>
    </cfRule>
    <cfRule type="cellIs" dxfId="324" priority="308" operator="equal">
      <formula>"SIM"</formula>
    </cfRule>
  </conditionalFormatting>
  <conditionalFormatting sqref="Z98:Z100">
    <cfRule type="cellIs" dxfId="323" priority="306" operator="equal">
      <formula>"OPORTUNIDADE"</formula>
    </cfRule>
  </conditionalFormatting>
  <conditionalFormatting sqref="Z98:Z100">
    <cfRule type="cellIs" dxfId="322" priority="304" operator="equal">
      <formula>"NÃO"</formula>
    </cfRule>
    <cfRule type="cellIs" dxfId="321" priority="305" operator="equal">
      <formula>"SIM"</formula>
    </cfRule>
  </conditionalFormatting>
  <conditionalFormatting sqref="Z98:Z100">
    <cfRule type="cellIs" dxfId="320" priority="303" operator="equal">
      <formula>"OPORTUNIDADE"</formula>
    </cfRule>
  </conditionalFormatting>
  <conditionalFormatting sqref="Z98:Z100">
    <cfRule type="cellIs" dxfId="319" priority="301" operator="equal">
      <formula>"NÃO"</formula>
    </cfRule>
    <cfRule type="cellIs" dxfId="318" priority="302" operator="equal">
      <formula>"SIM"</formula>
    </cfRule>
  </conditionalFormatting>
  <conditionalFormatting sqref="BK65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17" priority="272" operator="equal">
      <formula>"OPORTUNIDADE"</formula>
    </cfRule>
  </conditionalFormatting>
  <conditionalFormatting sqref="Z79">
    <cfRule type="cellIs" dxfId="316" priority="270" operator="equal">
      <formula>"NÃO"</formula>
    </cfRule>
    <cfRule type="cellIs" dxfId="315" priority="271" operator="equal">
      <formula>"SIM"</formula>
    </cfRule>
  </conditionalFormatting>
  <conditionalFormatting sqref="Z79">
    <cfRule type="cellIs" dxfId="314" priority="269" operator="equal">
      <formula>"OPORTUNIDADE"</formula>
    </cfRule>
  </conditionalFormatting>
  <conditionalFormatting sqref="Z79">
    <cfRule type="cellIs" dxfId="313" priority="267" operator="equal">
      <formula>"NÃO"</formula>
    </cfRule>
    <cfRule type="cellIs" dxfId="312" priority="268" operator="equal">
      <formula>"SIM"</formula>
    </cfRule>
  </conditionalFormatting>
  <conditionalFormatting sqref="Z79">
    <cfRule type="cellIs" dxfId="311" priority="266" operator="equal">
      <formula>"OPORTUNIDADE"</formula>
    </cfRule>
  </conditionalFormatting>
  <conditionalFormatting sqref="Z79">
    <cfRule type="cellIs" dxfId="310" priority="264" operator="equal">
      <formula>"NÃO"</formula>
    </cfRule>
    <cfRule type="cellIs" dxfId="309" priority="265" operator="equal">
      <formula>"SIM"</formula>
    </cfRule>
  </conditionalFormatting>
  <conditionalFormatting sqref="Z79">
    <cfRule type="cellIs" dxfId="308" priority="263" operator="equal">
      <formula>"OPORTUNIDADE"</formula>
    </cfRule>
  </conditionalFormatting>
  <conditionalFormatting sqref="Z79">
    <cfRule type="cellIs" dxfId="307" priority="261" operator="equal">
      <formula>"NÃO"</formula>
    </cfRule>
    <cfRule type="cellIs" dxfId="306" priority="262" operator="equal">
      <formula>"SIM"</formula>
    </cfRule>
  </conditionalFormatting>
  <conditionalFormatting sqref="Z79">
    <cfRule type="cellIs" dxfId="305" priority="260" operator="equal">
      <formula>"OPORTUNIDADE"</formula>
    </cfRule>
  </conditionalFormatting>
  <conditionalFormatting sqref="Z79">
    <cfRule type="cellIs" dxfId="304" priority="258" operator="equal">
      <formula>"NÃO"</formula>
    </cfRule>
    <cfRule type="cellIs" dxfId="303" priority="259" operator="equal">
      <formula>"SIM"</formula>
    </cfRule>
  </conditionalFormatting>
  <conditionalFormatting sqref="Y79">
    <cfRule type="cellIs" dxfId="302" priority="257" operator="equal">
      <formula>"OPORTUNIDADE"</formula>
    </cfRule>
  </conditionalFormatting>
  <conditionalFormatting sqref="Y79">
    <cfRule type="cellIs" dxfId="301" priority="255" operator="equal">
      <formula>"NÃO"</formula>
    </cfRule>
    <cfRule type="cellIs" dxfId="300" priority="256" operator="equal">
      <formula>"SIM"</formula>
    </cfRule>
  </conditionalFormatting>
  <conditionalFormatting sqref="BK83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299" priority="240" operator="equal">
      <formula>"OPORTUNIDADE"</formula>
    </cfRule>
  </conditionalFormatting>
  <conditionalFormatting sqref="Z89:Z90">
    <cfRule type="cellIs" dxfId="298" priority="238" operator="equal">
      <formula>"NÃO"</formula>
    </cfRule>
    <cfRule type="cellIs" dxfId="297" priority="239" operator="equal">
      <formula>"SIM"</formula>
    </cfRule>
  </conditionalFormatting>
  <conditionalFormatting sqref="Z89:Z90">
    <cfRule type="cellIs" dxfId="296" priority="237" operator="equal">
      <formula>"OPORTUNIDADE"</formula>
    </cfRule>
  </conditionalFormatting>
  <conditionalFormatting sqref="Z89:Z90">
    <cfRule type="cellIs" dxfId="295" priority="235" operator="equal">
      <formula>"NÃO"</formula>
    </cfRule>
    <cfRule type="cellIs" dxfId="294" priority="236" operator="equal">
      <formula>"SIM"</formula>
    </cfRule>
  </conditionalFormatting>
  <conditionalFormatting sqref="Z89:Z90">
    <cfRule type="cellIs" dxfId="293" priority="234" operator="equal">
      <formula>"OPORTUNIDADE"</formula>
    </cfRule>
  </conditionalFormatting>
  <conditionalFormatting sqref="Z89:Z90">
    <cfRule type="cellIs" dxfId="292" priority="232" operator="equal">
      <formula>"NÃO"</formula>
    </cfRule>
    <cfRule type="cellIs" dxfId="291" priority="233" operator="equal">
      <formula>"SIM"</formula>
    </cfRule>
  </conditionalFormatting>
  <conditionalFormatting sqref="Z89:Z90">
    <cfRule type="cellIs" dxfId="290" priority="231" operator="equal">
      <formula>"OPORTUNIDADE"</formula>
    </cfRule>
  </conditionalFormatting>
  <conditionalFormatting sqref="Z89:Z90">
    <cfRule type="cellIs" dxfId="289" priority="229" operator="equal">
      <formula>"NÃO"</formula>
    </cfRule>
    <cfRule type="cellIs" dxfId="288" priority="230" operator="equal">
      <formula>"SIM"</formula>
    </cfRule>
  </conditionalFormatting>
  <conditionalFormatting sqref="Z89:Z90">
    <cfRule type="cellIs" dxfId="287" priority="228" operator="equal">
      <formula>"OPORTUNIDADE"</formula>
    </cfRule>
  </conditionalFormatting>
  <conditionalFormatting sqref="Z89:Z90">
    <cfRule type="cellIs" dxfId="286" priority="226" operator="equal">
      <formula>"NÃO"</formula>
    </cfRule>
    <cfRule type="cellIs" dxfId="285" priority="227" operator="equal">
      <formula>"SIM"</formula>
    </cfRule>
  </conditionalFormatting>
  <conditionalFormatting sqref="Z97:Z98">
    <cfRule type="cellIs" dxfId="284" priority="222" operator="equal">
      <formula>"OPORTUNIDADE"</formula>
    </cfRule>
  </conditionalFormatting>
  <conditionalFormatting sqref="Z97:Z98">
    <cfRule type="cellIs" dxfId="283" priority="220" operator="equal">
      <formula>"NÃO"</formula>
    </cfRule>
    <cfRule type="cellIs" dxfId="282" priority="221" operator="equal">
      <formula>"SIM"</formula>
    </cfRule>
  </conditionalFormatting>
  <conditionalFormatting sqref="Y97:Y98">
    <cfRule type="cellIs" dxfId="281" priority="219" operator="equal">
      <formula>"OPORTUNIDADE"</formula>
    </cfRule>
  </conditionalFormatting>
  <conditionalFormatting sqref="Y97:Y98">
    <cfRule type="cellIs" dxfId="280" priority="217" operator="equal">
      <formula>"NÃO"</formula>
    </cfRule>
    <cfRule type="cellIs" dxfId="279" priority="218" operator="equal">
      <formula>"SIM"</formula>
    </cfRule>
  </conditionalFormatting>
  <conditionalFormatting sqref="BK87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Z93">
    <cfRule type="cellIs" dxfId="278" priority="212" operator="equal">
      <formula>"OPORTUNIDADE"</formula>
    </cfRule>
  </conditionalFormatting>
  <conditionalFormatting sqref="Z93">
    <cfRule type="cellIs" dxfId="277" priority="210" operator="equal">
      <formula>"NÃO"</formula>
    </cfRule>
    <cfRule type="cellIs" dxfId="276" priority="211" operator="equal">
      <formula>"SIM"</formula>
    </cfRule>
  </conditionalFormatting>
  <conditionalFormatting sqref="Z93">
    <cfRule type="cellIs" dxfId="275" priority="209" operator="equal">
      <formula>"OPORTUNIDADE"</formula>
    </cfRule>
  </conditionalFormatting>
  <conditionalFormatting sqref="Z93">
    <cfRule type="cellIs" dxfId="274" priority="207" operator="equal">
      <formula>"NÃO"</formula>
    </cfRule>
    <cfRule type="cellIs" dxfId="273" priority="208" operator="equal">
      <formula>"SIM"</formula>
    </cfRule>
  </conditionalFormatting>
  <conditionalFormatting sqref="Z93">
    <cfRule type="cellIs" dxfId="272" priority="206" operator="equal">
      <formula>"OPORTUNIDADE"</formula>
    </cfRule>
  </conditionalFormatting>
  <conditionalFormatting sqref="Z93">
    <cfRule type="cellIs" dxfId="271" priority="204" operator="equal">
      <formula>"NÃO"</formula>
    </cfRule>
    <cfRule type="cellIs" dxfId="270" priority="205" operator="equal">
      <formula>"SIM"</formula>
    </cfRule>
  </conditionalFormatting>
  <conditionalFormatting sqref="Z93">
    <cfRule type="cellIs" dxfId="269" priority="203" operator="equal">
      <formula>"OPORTUNIDADE"</formula>
    </cfRule>
  </conditionalFormatting>
  <conditionalFormatting sqref="Z93">
    <cfRule type="cellIs" dxfId="268" priority="201" operator="equal">
      <formula>"NÃO"</formula>
    </cfRule>
    <cfRule type="cellIs" dxfId="267" priority="202" operator="equal">
      <formula>"SIM"</formula>
    </cfRule>
  </conditionalFormatting>
  <conditionalFormatting sqref="Z93">
    <cfRule type="cellIs" dxfId="266" priority="200" operator="equal">
      <formula>"OPORTUNIDADE"</formula>
    </cfRule>
  </conditionalFormatting>
  <conditionalFormatting sqref="Z93">
    <cfRule type="cellIs" dxfId="265" priority="198" operator="equal">
      <formula>"NÃO"</formula>
    </cfRule>
    <cfRule type="cellIs" dxfId="264" priority="199" operator="equal">
      <formula>"SIM"</formula>
    </cfRule>
  </conditionalFormatting>
  <conditionalFormatting sqref="BK102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263" priority="177" operator="equal">
      <formula>"OPORTUNIDADE"</formula>
    </cfRule>
  </conditionalFormatting>
  <conditionalFormatting sqref="Z107">
    <cfRule type="cellIs" dxfId="262" priority="175" operator="equal">
      <formula>"NÃO"</formula>
    </cfRule>
    <cfRule type="cellIs" dxfId="261" priority="176" operator="equal">
      <formula>"SIM"</formula>
    </cfRule>
  </conditionalFormatting>
  <conditionalFormatting sqref="Z107">
    <cfRule type="cellIs" dxfId="260" priority="174" operator="equal">
      <formula>"OPORTUNIDADE"</formula>
    </cfRule>
  </conditionalFormatting>
  <conditionalFormatting sqref="Z107">
    <cfRule type="cellIs" dxfId="259" priority="172" operator="equal">
      <formula>"NÃO"</formula>
    </cfRule>
    <cfRule type="cellIs" dxfId="258" priority="173" operator="equal">
      <formula>"SIM"</formula>
    </cfRule>
  </conditionalFormatting>
  <conditionalFormatting sqref="Z107">
    <cfRule type="cellIs" dxfId="257" priority="171" operator="equal">
      <formula>"OPORTUNIDADE"</formula>
    </cfRule>
  </conditionalFormatting>
  <conditionalFormatting sqref="Z107">
    <cfRule type="cellIs" dxfId="256" priority="169" operator="equal">
      <formula>"NÃO"</formula>
    </cfRule>
    <cfRule type="cellIs" dxfId="255" priority="170" operator="equal">
      <formula>"SIM"</formula>
    </cfRule>
  </conditionalFormatting>
  <conditionalFormatting sqref="Z107">
    <cfRule type="cellIs" dxfId="254" priority="168" operator="equal">
      <formula>"OPORTUNIDADE"</formula>
    </cfRule>
  </conditionalFormatting>
  <conditionalFormatting sqref="Z107">
    <cfRule type="cellIs" dxfId="253" priority="166" operator="equal">
      <formula>"NÃO"</formula>
    </cfRule>
    <cfRule type="cellIs" dxfId="252" priority="167" operator="equal">
      <formula>"SIM"</formula>
    </cfRule>
  </conditionalFormatting>
  <conditionalFormatting sqref="Z107">
    <cfRule type="cellIs" dxfId="251" priority="165" operator="equal">
      <formula>"OPORTUNIDADE"</formula>
    </cfRule>
  </conditionalFormatting>
  <conditionalFormatting sqref="Z107">
    <cfRule type="cellIs" dxfId="250" priority="163" operator="equal">
      <formula>"NÃO"</formula>
    </cfRule>
    <cfRule type="cellIs" dxfId="249" priority="164" operator="equal">
      <formula>"SIM"</formula>
    </cfRule>
  </conditionalFormatting>
  <conditionalFormatting sqref="Z109">
    <cfRule type="cellIs" dxfId="248" priority="162" operator="equal">
      <formula>"OPORTUNIDADE"</formula>
    </cfRule>
  </conditionalFormatting>
  <conditionalFormatting sqref="Z109">
    <cfRule type="cellIs" dxfId="247" priority="160" operator="equal">
      <formula>"NÃO"</formula>
    </cfRule>
    <cfRule type="cellIs" dxfId="246" priority="161" operator="equal">
      <formula>"SIM"</formula>
    </cfRule>
  </conditionalFormatting>
  <conditionalFormatting sqref="Z109">
    <cfRule type="cellIs" dxfId="245" priority="159" operator="equal">
      <formula>"OPORTUNIDADE"</formula>
    </cfRule>
  </conditionalFormatting>
  <conditionalFormatting sqref="Z109">
    <cfRule type="cellIs" dxfId="244" priority="157" operator="equal">
      <formula>"NÃO"</formula>
    </cfRule>
    <cfRule type="cellIs" dxfId="243" priority="158" operator="equal">
      <formula>"SIM"</formula>
    </cfRule>
  </conditionalFormatting>
  <conditionalFormatting sqref="Z109">
    <cfRule type="cellIs" dxfId="242" priority="156" operator="equal">
      <formula>"OPORTUNIDADE"</formula>
    </cfRule>
  </conditionalFormatting>
  <conditionalFormatting sqref="Z109">
    <cfRule type="cellIs" dxfId="241" priority="154" operator="equal">
      <formula>"NÃO"</formula>
    </cfRule>
    <cfRule type="cellIs" dxfId="240" priority="155" operator="equal">
      <formula>"SIM"</formula>
    </cfRule>
  </conditionalFormatting>
  <conditionalFormatting sqref="Z109">
    <cfRule type="cellIs" dxfId="239" priority="153" operator="equal">
      <formula>"OPORTUNIDADE"</formula>
    </cfRule>
  </conditionalFormatting>
  <conditionalFormatting sqref="Z109">
    <cfRule type="cellIs" dxfId="238" priority="151" operator="equal">
      <formula>"NÃO"</formula>
    </cfRule>
    <cfRule type="cellIs" dxfId="237" priority="152" operator="equal">
      <formula>"SIM"</formula>
    </cfRule>
  </conditionalFormatting>
  <conditionalFormatting sqref="Z109">
    <cfRule type="cellIs" dxfId="236" priority="150" operator="equal">
      <formula>"OPORTUNIDADE"</formula>
    </cfRule>
  </conditionalFormatting>
  <conditionalFormatting sqref="Z109">
    <cfRule type="cellIs" dxfId="235" priority="148" operator="equal">
      <formula>"NÃO"</formula>
    </cfRule>
    <cfRule type="cellIs" dxfId="234" priority="149" operator="equal">
      <formula>"SIM"</formula>
    </cfRule>
  </conditionalFormatting>
  <conditionalFormatting sqref="BK92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Z109:Z110">
    <cfRule type="cellIs" dxfId="233" priority="139" operator="equal">
      <formula>"OPORTUNIDADE"</formula>
    </cfRule>
  </conditionalFormatting>
  <conditionalFormatting sqref="Z109:Z110">
    <cfRule type="cellIs" dxfId="232" priority="137" operator="equal">
      <formula>"NÃO"</formula>
    </cfRule>
    <cfRule type="cellIs" dxfId="231" priority="138" operator="equal">
      <formula>"SIM"</formula>
    </cfRule>
  </conditionalFormatting>
  <conditionalFormatting sqref="Y109:Y110">
    <cfRule type="cellIs" dxfId="230" priority="136" operator="equal">
      <formula>"OPORTUNIDADE"</formula>
    </cfRule>
  </conditionalFormatting>
  <conditionalFormatting sqref="Y109:Y110">
    <cfRule type="cellIs" dxfId="229" priority="134" operator="equal">
      <formula>"NÃO"</formula>
    </cfRule>
    <cfRule type="cellIs" dxfId="228" priority="135" operator="equal">
      <formula>"SIM"</formula>
    </cfRule>
  </conditionalFormatting>
  <conditionalFormatting sqref="Z110:Z111">
    <cfRule type="cellIs" dxfId="227" priority="133" operator="equal">
      <formula>"OPORTUNIDADE"</formula>
    </cfRule>
  </conditionalFormatting>
  <conditionalFormatting sqref="Z110:Z111">
    <cfRule type="cellIs" dxfId="226" priority="131" operator="equal">
      <formula>"NÃO"</formula>
    </cfRule>
    <cfRule type="cellIs" dxfId="225" priority="132" operator="equal">
      <formula>"SIM"</formula>
    </cfRule>
  </conditionalFormatting>
  <conditionalFormatting sqref="Z110:Z111">
    <cfRule type="cellIs" dxfId="224" priority="130" operator="equal">
      <formula>"OPORTUNIDADE"</formula>
    </cfRule>
  </conditionalFormatting>
  <conditionalFormatting sqref="Z110:Z111">
    <cfRule type="cellIs" dxfId="223" priority="128" operator="equal">
      <formula>"NÃO"</formula>
    </cfRule>
    <cfRule type="cellIs" dxfId="222" priority="129" operator="equal">
      <formula>"SIM"</formula>
    </cfRule>
  </conditionalFormatting>
  <conditionalFormatting sqref="Z110:Z111">
    <cfRule type="cellIs" dxfId="221" priority="127" operator="equal">
      <formula>"OPORTUNIDADE"</formula>
    </cfRule>
  </conditionalFormatting>
  <conditionalFormatting sqref="Z110:Z111">
    <cfRule type="cellIs" dxfId="220" priority="125" operator="equal">
      <formula>"NÃO"</formula>
    </cfRule>
    <cfRule type="cellIs" dxfId="219" priority="126" operator="equal">
      <formula>"SIM"</formula>
    </cfRule>
  </conditionalFormatting>
  <conditionalFormatting sqref="Z110:Z111">
    <cfRule type="cellIs" dxfId="218" priority="124" operator="equal">
      <formula>"OPORTUNIDADE"</formula>
    </cfRule>
  </conditionalFormatting>
  <conditionalFormatting sqref="Z110:Z111">
    <cfRule type="cellIs" dxfId="217" priority="122" operator="equal">
      <formula>"NÃO"</formula>
    </cfRule>
    <cfRule type="cellIs" dxfId="216" priority="123" operator="equal">
      <formula>"SIM"</formula>
    </cfRule>
  </conditionalFormatting>
  <conditionalFormatting sqref="Z110:Z111">
    <cfRule type="cellIs" dxfId="215" priority="121" operator="equal">
      <formula>"OPORTUNIDADE"</formula>
    </cfRule>
  </conditionalFormatting>
  <conditionalFormatting sqref="Z110:Z111">
    <cfRule type="cellIs" dxfId="214" priority="119" operator="equal">
      <formula>"NÃO"</formula>
    </cfRule>
    <cfRule type="cellIs" dxfId="213" priority="120" operator="equal">
      <formula>"SIM"</formula>
    </cfRule>
  </conditionalFormatting>
  <conditionalFormatting sqref="Z110:Z111">
    <cfRule type="cellIs" dxfId="212" priority="118" operator="equal">
      <formula>"OPORTUNIDADE"</formula>
    </cfRule>
  </conditionalFormatting>
  <conditionalFormatting sqref="Z110:Z111">
    <cfRule type="cellIs" dxfId="211" priority="116" operator="equal">
      <formula>"NÃO"</formula>
    </cfRule>
    <cfRule type="cellIs" dxfId="210" priority="117" operator="equal">
      <formula>"SIM"</formula>
    </cfRule>
  </conditionalFormatting>
  <conditionalFormatting sqref="Z110:Z111">
    <cfRule type="cellIs" dxfId="209" priority="115" operator="equal">
      <formula>"OPORTUNIDADE"</formula>
    </cfRule>
  </conditionalFormatting>
  <conditionalFormatting sqref="Z110:Z111">
    <cfRule type="cellIs" dxfId="208" priority="113" operator="equal">
      <formula>"NÃO"</formula>
    </cfRule>
    <cfRule type="cellIs" dxfId="207" priority="114" operator="equal">
      <formula>"SIM"</formula>
    </cfRule>
  </conditionalFormatting>
  <conditionalFormatting sqref="Z110:Z111">
    <cfRule type="cellIs" dxfId="206" priority="112" operator="equal">
      <formula>"OPORTUNIDADE"</formula>
    </cfRule>
  </conditionalFormatting>
  <conditionalFormatting sqref="Z110:Z111">
    <cfRule type="cellIs" dxfId="205" priority="110" operator="equal">
      <formula>"NÃO"</formula>
    </cfRule>
    <cfRule type="cellIs" dxfId="204" priority="111" operator="equal">
      <formula>"SIM"</formula>
    </cfRule>
  </conditionalFormatting>
  <conditionalFormatting sqref="Z110:Z111">
    <cfRule type="cellIs" dxfId="203" priority="109" operator="equal">
      <formula>"OPORTUNIDADE"</formula>
    </cfRule>
  </conditionalFormatting>
  <conditionalFormatting sqref="Z110:Z111">
    <cfRule type="cellIs" dxfId="202" priority="107" operator="equal">
      <formula>"NÃO"</formula>
    </cfRule>
    <cfRule type="cellIs" dxfId="201" priority="108" operator="equal">
      <formula>"SIM"</formula>
    </cfRule>
  </conditionalFormatting>
  <conditionalFormatting sqref="Z110:Z111">
    <cfRule type="cellIs" dxfId="200" priority="106" operator="equal">
      <formula>"OPORTUNIDADE"</formula>
    </cfRule>
  </conditionalFormatting>
  <conditionalFormatting sqref="Z110:Z111">
    <cfRule type="cellIs" dxfId="199" priority="104" operator="equal">
      <formula>"NÃO"</formula>
    </cfRule>
    <cfRule type="cellIs" dxfId="198" priority="105" operator="equal">
      <formula>"SIM"</formula>
    </cfRule>
  </conditionalFormatting>
  <conditionalFormatting sqref="Z110:Z111">
    <cfRule type="cellIs" dxfId="197" priority="103" operator="equal">
      <formula>"OPORTUNIDADE"</formula>
    </cfRule>
  </conditionalFormatting>
  <conditionalFormatting sqref="Z110:Z111">
    <cfRule type="cellIs" dxfId="196" priority="101" operator="equal">
      <formula>"NÃO"</formula>
    </cfRule>
    <cfRule type="cellIs" dxfId="195" priority="102" operator="equal">
      <formula>"SIM"</formula>
    </cfRule>
  </conditionalFormatting>
  <conditionalFormatting sqref="Z110:Z111">
    <cfRule type="cellIs" dxfId="194" priority="100" operator="equal">
      <formula>"OPORTUNIDADE"</formula>
    </cfRule>
  </conditionalFormatting>
  <conditionalFormatting sqref="Z110:Z111">
    <cfRule type="cellIs" dxfId="193" priority="98" operator="equal">
      <formula>"NÃO"</formula>
    </cfRule>
    <cfRule type="cellIs" dxfId="192" priority="99" operator="equal">
      <formula>"SIM"</formula>
    </cfRule>
  </conditionalFormatting>
  <conditionalFormatting sqref="Z110:Z111">
    <cfRule type="cellIs" dxfId="191" priority="97" operator="equal">
      <formula>"OPORTUNIDADE"</formula>
    </cfRule>
  </conditionalFormatting>
  <conditionalFormatting sqref="Z110:Z111">
    <cfRule type="cellIs" dxfId="190" priority="95" operator="equal">
      <formula>"NÃO"</formula>
    </cfRule>
    <cfRule type="cellIs" dxfId="189" priority="96" operator="equal">
      <formula>"SIM"</formula>
    </cfRule>
  </conditionalFormatting>
  <conditionalFormatting sqref="Z110:Z111">
    <cfRule type="cellIs" dxfId="188" priority="94" operator="equal">
      <formula>"OPORTUNIDADE"</formula>
    </cfRule>
  </conditionalFormatting>
  <conditionalFormatting sqref="Z110:Z111">
    <cfRule type="cellIs" dxfId="187" priority="92" operator="equal">
      <formula>"NÃO"</formula>
    </cfRule>
    <cfRule type="cellIs" dxfId="186" priority="93" operator="equal">
      <formula>"SIM"</formula>
    </cfRule>
  </conditionalFormatting>
  <conditionalFormatting sqref="Z110:Z111">
    <cfRule type="cellIs" dxfId="185" priority="91" operator="equal">
      <formula>"OPORTUNIDADE"</formula>
    </cfRule>
  </conditionalFormatting>
  <conditionalFormatting sqref="Z110:Z111">
    <cfRule type="cellIs" dxfId="184" priority="89" operator="equal">
      <formula>"NÃO"</formula>
    </cfRule>
    <cfRule type="cellIs" dxfId="183" priority="90" operator="equal">
      <formula>"SIM"</formula>
    </cfRule>
  </conditionalFormatting>
  <conditionalFormatting sqref="Z110:Z111">
    <cfRule type="cellIs" dxfId="182" priority="88" operator="equal">
      <formula>"OPORTUNIDADE"</formula>
    </cfRule>
  </conditionalFormatting>
  <conditionalFormatting sqref="Z110:Z111">
    <cfRule type="cellIs" dxfId="181" priority="86" operator="equal">
      <formula>"NÃO"</formula>
    </cfRule>
    <cfRule type="cellIs" dxfId="180" priority="87" operator="equal">
      <formula>"SIM"</formula>
    </cfRule>
  </conditionalFormatting>
  <conditionalFormatting sqref="Z110:Z111">
    <cfRule type="cellIs" dxfId="179" priority="85" operator="equal">
      <formula>"OPORTUNIDADE"</formula>
    </cfRule>
  </conditionalFormatting>
  <conditionalFormatting sqref="Z110:Z111">
    <cfRule type="cellIs" dxfId="178" priority="83" operator="equal">
      <formula>"NÃO"</formula>
    </cfRule>
    <cfRule type="cellIs" dxfId="177" priority="84" operator="equal">
      <formula>"SIM"</formula>
    </cfRule>
  </conditionalFormatting>
  <conditionalFormatting sqref="Z110:Z111">
    <cfRule type="cellIs" dxfId="176" priority="82" operator="equal">
      <formula>"OPORTUNIDADE"</formula>
    </cfRule>
  </conditionalFormatting>
  <conditionalFormatting sqref="Z110:Z111">
    <cfRule type="cellIs" dxfId="175" priority="80" operator="equal">
      <formula>"NÃO"</formula>
    </cfRule>
    <cfRule type="cellIs" dxfId="174" priority="81" operator="equal">
      <formula>"SIM"</formula>
    </cfRule>
  </conditionalFormatting>
  <conditionalFormatting sqref="Y110:Y111">
    <cfRule type="cellIs" dxfId="173" priority="79" operator="equal">
      <formula>"OPORTUNIDADE"</formula>
    </cfRule>
  </conditionalFormatting>
  <conditionalFormatting sqref="Y110:Y111">
    <cfRule type="cellIs" dxfId="172" priority="77" operator="equal">
      <formula>"NÃO"</formula>
    </cfRule>
    <cfRule type="cellIs" dxfId="171" priority="78" operator="equal">
      <formula>"SIM"</formula>
    </cfRule>
  </conditionalFormatting>
  <conditionalFormatting sqref="Z110:Z111">
    <cfRule type="cellIs" dxfId="170" priority="76" operator="equal">
      <formula>"OPORTUNIDADE"</formula>
    </cfRule>
  </conditionalFormatting>
  <conditionalFormatting sqref="Z110:Z111">
    <cfRule type="cellIs" dxfId="169" priority="74" operator="equal">
      <formula>"NÃO"</formula>
    </cfRule>
    <cfRule type="cellIs" dxfId="168" priority="75" operator="equal">
      <formula>"SIM"</formula>
    </cfRule>
  </conditionalFormatting>
  <conditionalFormatting sqref="Z110:Z111">
    <cfRule type="cellIs" dxfId="167" priority="73" operator="equal">
      <formula>"OPORTUNIDADE"</formula>
    </cfRule>
  </conditionalFormatting>
  <conditionalFormatting sqref="Z110:Z111">
    <cfRule type="cellIs" dxfId="166" priority="71" operator="equal">
      <formula>"NÃO"</formula>
    </cfRule>
    <cfRule type="cellIs" dxfId="165" priority="72" operator="equal">
      <formula>"SIM"</formula>
    </cfRule>
  </conditionalFormatting>
  <conditionalFormatting sqref="Z110:Z111">
    <cfRule type="cellIs" dxfId="164" priority="70" operator="equal">
      <formula>"OPORTUNIDADE"</formula>
    </cfRule>
  </conditionalFormatting>
  <conditionalFormatting sqref="Z110:Z111">
    <cfRule type="cellIs" dxfId="163" priority="68" operator="equal">
      <formula>"NÃO"</formula>
    </cfRule>
    <cfRule type="cellIs" dxfId="162" priority="69" operator="equal">
      <formula>"SIM"</formula>
    </cfRule>
  </conditionalFormatting>
  <conditionalFormatting sqref="Z110:Z111">
    <cfRule type="cellIs" dxfId="161" priority="67" operator="equal">
      <formula>"OPORTUNIDADE"</formula>
    </cfRule>
  </conditionalFormatting>
  <conditionalFormatting sqref="Z110:Z111">
    <cfRule type="cellIs" dxfId="160" priority="65" operator="equal">
      <formula>"NÃO"</formula>
    </cfRule>
    <cfRule type="cellIs" dxfId="159" priority="66" operator="equal">
      <formula>"SIM"</formula>
    </cfRule>
  </conditionalFormatting>
  <conditionalFormatting sqref="Z110:Z111">
    <cfRule type="cellIs" dxfId="158" priority="64" operator="equal">
      <formula>"OPORTUNIDADE"</formula>
    </cfRule>
  </conditionalFormatting>
  <conditionalFormatting sqref="Z110:Z111">
    <cfRule type="cellIs" dxfId="157" priority="62" operator="equal">
      <formula>"NÃO"</formula>
    </cfRule>
    <cfRule type="cellIs" dxfId="156" priority="63" operator="equal">
      <formula>"SIM"</formula>
    </cfRule>
  </conditionalFormatting>
  <conditionalFormatting sqref="Y110:Y111">
    <cfRule type="cellIs" dxfId="155" priority="61" operator="equal">
      <formula>"OPORTUNIDADE"</formula>
    </cfRule>
  </conditionalFormatting>
  <conditionalFormatting sqref="Y110:Y111">
    <cfRule type="cellIs" dxfId="154" priority="59" operator="equal">
      <formula>"NÃO"</formula>
    </cfRule>
    <cfRule type="cellIs" dxfId="153" priority="60" operator="equal">
      <formula>"SIM"</formula>
    </cfRule>
  </conditionalFormatting>
  <conditionalFormatting sqref="Z108">
    <cfRule type="cellIs" dxfId="152" priority="58" operator="equal">
      <formula>"OPORTUNIDADE"</formula>
    </cfRule>
  </conditionalFormatting>
  <conditionalFormatting sqref="Z108">
    <cfRule type="cellIs" dxfId="151" priority="56" operator="equal">
      <formula>"NÃO"</formula>
    </cfRule>
    <cfRule type="cellIs" dxfId="150" priority="57" operator="equal">
      <formula>"SIM"</formula>
    </cfRule>
  </conditionalFormatting>
  <conditionalFormatting sqref="Z108">
    <cfRule type="cellIs" dxfId="149" priority="55" operator="equal">
      <formula>"OPORTUNIDADE"</formula>
    </cfRule>
  </conditionalFormatting>
  <conditionalFormatting sqref="Z108">
    <cfRule type="cellIs" dxfId="148" priority="53" operator="equal">
      <formula>"NÃO"</formula>
    </cfRule>
    <cfRule type="cellIs" dxfId="147" priority="54" operator="equal">
      <formula>"SIM"</formula>
    </cfRule>
  </conditionalFormatting>
  <conditionalFormatting sqref="Z108">
    <cfRule type="cellIs" dxfId="146" priority="52" operator="equal">
      <formula>"OPORTUNIDADE"</formula>
    </cfRule>
  </conditionalFormatting>
  <conditionalFormatting sqref="Z108">
    <cfRule type="cellIs" dxfId="145" priority="50" operator="equal">
      <formula>"NÃO"</formula>
    </cfRule>
    <cfRule type="cellIs" dxfId="144" priority="51" operator="equal">
      <formula>"SIM"</formula>
    </cfRule>
  </conditionalFormatting>
  <conditionalFormatting sqref="Z108">
    <cfRule type="cellIs" dxfId="143" priority="49" operator="equal">
      <formula>"OPORTUNIDADE"</formula>
    </cfRule>
  </conditionalFormatting>
  <conditionalFormatting sqref="Z108">
    <cfRule type="cellIs" dxfId="142" priority="47" operator="equal">
      <formula>"NÃO"</formula>
    </cfRule>
    <cfRule type="cellIs" dxfId="141" priority="48" operator="equal">
      <formula>"SIM"</formula>
    </cfRule>
  </conditionalFormatting>
  <conditionalFormatting sqref="Z108">
    <cfRule type="cellIs" dxfId="140" priority="46" operator="equal">
      <formula>"OPORTUNIDADE"</formula>
    </cfRule>
  </conditionalFormatting>
  <conditionalFormatting sqref="Z108">
    <cfRule type="cellIs" dxfId="139" priority="44" operator="equal">
      <formula>"NÃO"</formula>
    </cfRule>
    <cfRule type="cellIs" dxfId="138" priority="45" operator="equal">
      <formula>"SIM"</formula>
    </cfRule>
  </conditionalFormatting>
  <conditionalFormatting sqref="Z108">
    <cfRule type="cellIs" dxfId="137" priority="43" operator="equal">
      <formula>"OPORTUNIDADE"</formula>
    </cfRule>
  </conditionalFormatting>
  <conditionalFormatting sqref="Z108">
    <cfRule type="cellIs" dxfId="136" priority="41" operator="equal">
      <formula>"NÃO"</formula>
    </cfRule>
    <cfRule type="cellIs" dxfId="135" priority="42" operator="equal">
      <formula>"SIM"</formula>
    </cfRule>
  </conditionalFormatting>
  <conditionalFormatting sqref="Z108">
    <cfRule type="cellIs" dxfId="134" priority="40" operator="equal">
      <formula>"OPORTUNIDADE"</formula>
    </cfRule>
  </conditionalFormatting>
  <conditionalFormatting sqref="Z108">
    <cfRule type="cellIs" dxfId="133" priority="38" operator="equal">
      <formula>"NÃO"</formula>
    </cfRule>
    <cfRule type="cellIs" dxfId="132" priority="39" operator="equal">
      <formula>"SIM"</formula>
    </cfRule>
  </conditionalFormatting>
  <conditionalFormatting sqref="Z108">
    <cfRule type="cellIs" dxfId="131" priority="37" operator="equal">
      <formula>"OPORTUNIDADE"</formula>
    </cfRule>
  </conditionalFormatting>
  <conditionalFormatting sqref="Z108">
    <cfRule type="cellIs" dxfId="130" priority="35" operator="equal">
      <formula>"NÃO"</formula>
    </cfRule>
    <cfRule type="cellIs" dxfId="129" priority="36" operator="equal">
      <formula>"SIM"</formula>
    </cfRule>
  </conditionalFormatting>
  <conditionalFormatting sqref="Z108">
    <cfRule type="cellIs" dxfId="128" priority="34" operator="equal">
      <formula>"OPORTUNIDADE"</formula>
    </cfRule>
  </conditionalFormatting>
  <conditionalFormatting sqref="Z108">
    <cfRule type="cellIs" dxfId="127" priority="32" operator="equal">
      <formula>"NÃO"</formula>
    </cfRule>
    <cfRule type="cellIs" dxfId="126" priority="33" operator="equal">
      <formula>"SIM"</formula>
    </cfRule>
  </conditionalFormatting>
  <conditionalFormatting sqref="Z108">
    <cfRule type="cellIs" dxfId="125" priority="31" operator="equal">
      <formula>"OPORTUNIDADE"</formula>
    </cfRule>
  </conditionalFormatting>
  <conditionalFormatting sqref="Z108">
    <cfRule type="cellIs" dxfId="124" priority="29" operator="equal">
      <formula>"NÃO"</formula>
    </cfRule>
    <cfRule type="cellIs" dxfId="123" priority="30" operator="equal">
      <formula>"SIM"</formula>
    </cfRule>
  </conditionalFormatting>
  <conditionalFormatting sqref="BK9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22" priority="18" operator="equal">
      <formula>"OPORTUNIDADE"</formula>
    </cfRule>
  </conditionalFormatting>
  <conditionalFormatting sqref="Z112">
    <cfRule type="cellIs" dxfId="121" priority="16" operator="equal">
      <formula>"NÃO"</formula>
    </cfRule>
    <cfRule type="cellIs" dxfId="120" priority="17" operator="equal">
      <formula>"SIM"</formula>
    </cfRule>
  </conditionalFormatting>
  <conditionalFormatting sqref="Z112">
    <cfRule type="cellIs" dxfId="119" priority="15" operator="equal">
      <formula>"OPORTUNIDADE"</formula>
    </cfRule>
  </conditionalFormatting>
  <conditionalFormatting sqref="Z112">
    <cfRule type="cellIs" dxfId="118" priority="13" operator="equal">
      <formula>"NÃO"</formula>
    </cfRule>
    <cfRule type="cellIs" dxfId="117" priority="14" operator="equal">
      <formula>"SIM"</formula>
    </cfRule>
  </conditionalFormatting>
  <conditionalFormatting sqref="Z112">
    <cfRule type="cellIs" dxfId="116" priority="12" operator="equal">
      <formula>"OPORTUNIDADE"</formula>
    </cfRule>
  </conditionalFormatting>
  <conditionalFormatting sqref="Z112">
    <cfRule type="cellIs" dxfId="115" priority="10" operator="equal">
      <formula>"NÃO"</formula>
    </cfRule>
    <cfRule type="cellIs" dxfId="114" priority="11" operator="equal">
      <formula>"SIM"</formula>
    </cfRule>
  </conditionalFormatting>
  <conditionalFormatting sqref="Z112">
    <cfRule type="cellIs" dxfId="113" priority="9" operator="equal">
      <formula>"OPORTUNIDADE"</formula>
    </cfRule>
  </conditionalFormatting>
  <conditionalFormatting sqref="Z112">
    <cfRule type="cellIs" dxfId="112" priority="7" operator="equal">
      <formula>"NÃO"</formula>
    </cfRule>
    <cfRule type="cellIs" dxfId="111" priority="8" operator="equal">
      <formula>"SIM"</formula>
    </cfRule>
  </conditionalFormatting>
  <conditionalFormatting sqref="Y114">
    <cfRule type="cellIs" dxfId="110" priority="6" operator="equal">
      <formula>"OPORTUNIDADE"</formula>
    </cfRule>
  </conditionalFormatting>
  <conditionalFormatting sqref="Y114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Z114">
    <cfRule type="cellIs" dxfId="107" priority="3" operator="equal">
      <formula>"OPORTUNIDADE"</formula>
    </cfRule>
  </conditionalFormatting>
  <conditionalFormatting sqref="Z114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50 AG6:AG113 AG115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BAAF1-41A5-406C-99C1-1BEE00F1A433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89" sqref="A89:Q91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4" t="s">
        <v>1431</v>
      </c>
      <c r="D5" s="355"/>
      <c r="E5" s="355"/>
      <c r="F5" s="355"/>
      <c r="G5" s="355"/>
      <c r="H5" s="355"/>
      <c r="I5" s="355"/>
      <c r="J5" s="356"/>
      <c r="K5" s="357" t="s">
        <v>1432</v>
      </c>
      <c r="L5" s="358"/>
      <c r="M5" s="358"/>
      <c r="N5" s="358"/>
      <c r="O5" s="359" t="s">
        <v>1433</v>
      </c>
      <c r="P5" s="360"/>
      <c r="Q5" s="361"/>
    </row>
    <row r="6" spans="1:17" s="93" customFormat="1" ht="15.75" customHeight="1">
      <c r="A6" s="87" t="s">
        <v>1434</v>
      </c>
      <c r="B6" s="94" t="s">
        <v>1435</v>
      </c>
      <c r="C6" s="95" t="s">
        <v>1164</v>
      </c>
      <c r="D6" s="96" t="s">
        <v>1165</v>
      </c>
      <c r="E6" s="95" t="s">
        <v>1436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1437</v>
      </c>
      <c r="M6" s="139" t="s">
        <v>626</v>
      </c>
      <c r="N6" s="140" t="s">
        <v>1159</v>
      </c>
      <c r="O6" s="246" t="s">
        <v>1202</v>
      </c>
      <c r="P6" s="157"/>
      <c r="Q6" s="193" t="s">
        <v>1438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>
        <f>IF(FN_MC!B91="","*",FN_MC!B91)</f>
        <v>45999</v>
      </c>
      <c r="B92" s="98" t="str">
        <f>IF(FN_MC!X91="","*",FN_MC!X91)</f>
        <v>Oportunidade</v>
      </c>
      <c r="C92" s="99" t="str">
        <f>IF(FN_MC!S91="","*",FN_MC!S91)</f>
        <v>FERRONORTE</v>
      </c>
      <c r="D92" s="99" t="str">
        <f>IF(FN_MC!T91="","*",FN_MC!T91)</f>
        <v>TGR-TRO</v>
      </c>
      <c r="E92" s="99" t="str">
        <f>IF(FN_MC!D91="","*",FN_MC!D91)</f>
        <v>W70</v>
      </c>
      <c r="F92" s="99" t="str">
        <f>IF(FN_MC!H91="","*",FN_MC!H91)</f>
        <v>TGR2</v>
      </c>
      <c r="G92" s="99" t="str">
        <f>IF(FN_MC!M91="","*",FN_MC!M91)</f>
        <v>TGR-TBE</v>
      </c>
      <c r="H92" s="154">
        <f>IF(FN_MC!K91="","*",FN_MC!K91)</f>
        <v>501.5</v>
      </c>
      <c r="I92" s="132">
        <f>IF(FN_MC!O91="","*",FN_MC!O91)</f>
        <v>0.39583333333333331</v>
      </c>
      <c r="J92" s="132">
        <f>IF(FN_MC!P91="","*",FN_MC!P91)</f>
        <v>4.1666666666666664E-2</v>
      </c>
      <c r="K92" s="141" t="str">
        <f>IF(FN_MC!AK91="","*",FN_MC!AK91)</f>
        <v>TGR2</v>
      </c>
      <c r="L92" s="141" t="str">
        <f>IF(FN_MC!AM91="","*",FN_MC!AM91)</f>
        <v>TGR-TBE</v>
      </c>
      <c r="M92" s="141">
        <f>IF(FN_MC!AP91="","*",FN_MC!AP91)</f>
        <v>501.5</v>
      </c>
      <c r="N92" s="141" t="str">
        <f>IF(FN_MC!AM91="","*",FN_MC!AM91)</f>
        <v>TGR-TBE</v>
      </c>
      <c r="O92" s="174">
        <f>FN_MC!BH91</f>
        <v>0</v>
      </c>
      <c r="P92" s="90"/>
      <c r="Q92" s="145" t="str">
        <f>IF($A$2=1,IF(FN_MC!BJ91="","*",FN_MC!BJ91),IF(FN_MC!BK91="","*",FN_MC!BK91))</f>
        <v xml:space="preserve">Alteração de programação carregamento </v>
      </c>
    </row>
    <row r="93" spans="1:17" hidden="1">
      <c r="A93" s="97">
        <f>IF(FN_MC!B92="","*",FN_MC!B92)</f>
        <v>45999</v>
      </c>
      <c r="B93" s="98" t="str">
        <f>IF(FN_MC!X92="","*",FN_MC!X92)</f>
        <v>Oportunidade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BRUNO (TF-525)</v>
      </c>
      <c r="F93" s="99" t="str">
        <f>IF(FN_MC!H92="","*",FN_MC!H92)</f>
        <v>440TVL</v>
      </c>
      <c r="G93" s="99" t="str">
        <f>IF(FN_MC!M92="","*",FN_MC!M92)</f>
        <v>TPC-TVL</v>
      </c>
      <c r="H93" s="154">
        <f>IF(FN_MC!K92="","*",FN_MC!K92)</f>
        <v>446</v>
      </c>
      <c r="I93" s="132">
        <f>IF(FN_MC!O92="","*",FN_MC!O92)</f>
        <v>0.33333333333333331</v>
      </c>
      <c r="J93" s="132">
        <f>IF(FN_MC!P92="","*",FN_MC!P92)</f>
        <v>6.25E-2</v>
      </c>
      <c r="K93" s="141" t="str">
        <f>IF(FN_MC!AK92="","*",FN_MC!AK92)</f>
        <v>440TVL</v>
      </c>
      <c r="L93" s="141" t="str">
        <f>IF(FN_MC!AM92="","*",FN_MC!AM92)</f>
        <v>TPC-TVL</v>
      </c>
      <c r="M93" s="141">
        <f>IF(FN_MC!AP92="","*",FN_MC!AP92)</f>
        <v>446</v>
      </c>
      <c r="N93" s="141" t="str">
        <f>IF(FN_MC!AM92="","*",FN_MC!AM92)</f>
        <v>TPC-TVL</v>
      </c>
      <c r="O93" s="174">
        <f>FN_MC!BH92</f>
        <v>0</v>
      </c>
      <c r="P93" s="90"/>
      <c r="Q93" s="145" t="str">
        <f>IF($A$2=1,IF(FN_MC!BJ92="","*",FN_MC!BJ92),IF(FN_MC!BK92="","*",FN_MC!BK92))</f>
        <v>TP pronta 07:34, nao solicitou  o intervalo devido chuva</v>
      </c>
    </row>
    <row r="94" spans="1:17" hidden="1">
      <c r="A94" s="97">
        <f>IF(FN_MC!B93="","*",FN_MC!B93)</f>
        <v>45999</v>
      </c>
      <c r="B94" s="98" t="str">
        <f>IF(FN_MC!X93="","*",FN_MC!X93)</f>
        <v>Oportunidade</v>
      </c>
      <c r="C94" s="99" t="str">
        <f>IF(FN_MC!S93="","*",FN_MC!S93)</f>
        <v>FERRONORTE</v>
      </c>
      <c r="D94" s="99" t="str">
        <f>IF(FN_MC!T93="","*",FN_MC!T93)</f>
        <v>TCS-TGR</v>
      </c>
      <c r="E94" s="99" t="str">
        <f>IF(FN_MC!D93="","*",FN_MC!D93)</f>
        <v>W48</v>
      </c>
      <c r="F94" s="99" t="str">
        <f>IF(FN_MC!H93="","*",FN_MC!H93)</f>
        <v>TOM2</v>
      </c>
      <c r="G94" s="99" t="str">
        <f>IF(FN_MC!M93="","*",FN_MC!M93)</f>
        <v>TOM-TPC</v>
      </c>
      <c r="H94" s="154">
        <f>IF(FN_MC!K93="","*",FN_MC!K93)</f>
        <v>412</v>
      </c>
      <c r="I94" s="132">
        <f>IF(FN_MC!O93="","*",FN_MC!O93)</f>
        <v>0.35416666666666669</v>
      </c>
      <c r="J94" s="132">
        <f>IF(FN_MC!P93="","*",FN_MC!P93)</f>
        <v>8.3333333333333329E-2</v>
      </c>
      <c r="K94" s="141" t="str">
        <f>IF(FN_MC!AK93="","*",FN_MC!AK93)</f>
        <v>TOM2</v>
      </c>
      <c r="L94" s="141" t="str">
        <f>IF(FN_MC!AM93="","*",FN_MC!AM93)</f>
        <v>TOM-TPC</v>
      </c>
      <c r="M94" s="141">
        <f>IF(FN_MC!AP93="","*",FN_MC!AP93)</f>
        <v>412</v>
      </c>
      <c r="N94" s="141" t="str">
        <f>IF(FN_MC!AM93="","*",FN_MC!AM93)</f>
        <v>TOM-TPC</v>
      </c>
      <c r="O94" s="174">
        <f>FN_MC!BH93</f>
        <v>0</v>
      </c>
      <c r="P94" s="90"/>
      <c r="Q94" s="145" t="str">
        <f>IF($A$2=1,IF(FN_MC!BJ93="","*",FN_MC!BJ93),IF(FN_MC!BK93="","*",FN_MC!BK93))</f>
        <v>MC1 08:10, estava autorizado o intervalo das 10:28 ate 12hrs no km 412, porem foi cancelado devido a chuva</v>
      </c>
    </row>
    <row r="95" spans="1:17" hidden="1">
      <c r="A95" s="97">
        <f>IF(FN_MC!B94="","*",FN_MC!B94)</f>
        <v>45999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ELSON (TF-526)</v>
      </c>
      <c r="F95" s="99" t="str">
        <f>IF(FN_MC!H94="","*",FN_MC!H94)</f>
        <v>TMR326</v>
      </c>
      <c r="G95" s="99" t="str">
        <f>IF(FN_MC!M94="","*",FN_MC!M94)</f>
        <v>TMR-TLA</v>
      </c>
      <c r="H95" s="154">
        <f>IF(FN_MC!K94="","*",FN_MC!K94)</f>
        <v>321</v>
      </c>
      <c r="I95" s="132">
        <f>IF(FN_MC!O94="","*",FN_MC!O94)</f>
        <v>0.375</v>
      </c>
      <c r="J95" s="132">
        <f>IF(FN_MC!P94="","*",FN_MC!P94)</f>
        <v>6.25E-2</v>
      </c>
      <c r="K95" s="141" t="str">
        <f>IF(FN_MC!AK94="","*",FN_MC!AK94)</f>
        <v>TMR326</v>
      </c>
      <c r="L95" s="141" t="str">
        <f>IF(FN_MC!AM94="","*",FN_MC!AM94)</f>
        <v>TMR-TLA</v>
      </c>
      <c r="M95" s="141">
        <f>IF(FN_MC!AP94="","*",FN_MC!AP94)</f>
        <v>321</v>
      </c>
      <c r="N95" s="141" t="str">
        <f>IF(FN_MC!AM94="","*",FN_MC!AM94)</f>
        <v>TMR-TLA</v>
      </c>
      <c r="O95" s="174">
        <f>FN_MC!BH94</f>
        <v>0</v>
      </c>
      <c r="P95" s="90"/>
      <c r="Q95" s="145" t="str">
        <f>IF($A$2=1,IF(FN_MC!BJ94="","*",FN_MC!BJ94),IF(FN_MC!BK94="","*",FN_MC!BK94))</f>
        <v>TP pronta 08:40,  nao solicitou  o intervalo devido chuva</v>
      </c>
    </row>
    <row r="96" spans="1:17" hidden="1">
      <c r="A96" s="97" t="str">
        <f>IF(FN_MC!B95="","*",FN_MC!B95)</f>
        <v>*</v>
      </c>
      <c r="B96" s="98" t="str">
        <f>IF(FN_MC!X95="","*",FN_MC!X95)</f>
        <v>Oportunidade</v>
      </c>
      <c r="C96" s="99" t="str">
        <f>IF(FN_MC!S95="","*",FN_MC!S95)</f>
        <v>FERRONORTE</v>
      </c>
      <c r="D96" s="99" t="str">
        <f>IF(FN_MC!T95="","*",FN_MC!T95)</f>
        <v>TMI-TCS</v>
      </c>
      <c r="E96" s="99" t="str">
        <f>IF(FN_MC!D95="","*",FN_MC!D95)</f>
        <v>W50</v>
      </c>
      <c r="F96" s="99" t="str">
        <f>IF(FN_MC!H95="","*",FN_MC!H95)</f>
        <v>TCS</v>
      </c>
      <c r="G96" s="99" t="str">
        <f>IF(FN_MC!M95="","*",FN_MC!M95)</f>
        <v>TCS</v>
      </c>
      <c r="H96" s="154">
        <f>IF(FN_MC!K95="","*",FN_MC!K95)</f>
        <v>290</v>
      </c>
      <c r="I96" s="132">
        <f>IF(FN_MC!O95="","*",FN_MC!O95)</f>
        <v>0.5</v>
      </c>
      <c r="J96" s="132">
        <f>IF(FN_MC!P95="","*",FN_MC!P95)</f>
        <v>8.3333333333333329E-2</v>
      </c>
      <c r="K96" s="141" t="str">
        <f>IF(FN_MC!AK95="","*",FN_MC!AK95)</f>
        <v>TCS</v>
      </c>
      <c r="L96" s="141" t="str">
        <f>IF(FN_MC!AM95="","*",FN_MC!AM95)</f>
        <v>TCS</v>
      </c>
      <c r="M96" s="141">
        <f>IF(FN_MC!AP95="","*",FN_MC!AP95)</f>
        <v>290</v>
      </c>
      <c r="N96" s="141" t="str">
        <f>IF(FN_MC!AM95="","*",FN_MC!AM95)</f>
        <v>TCS</v>
      </c>
      <c r="O96" s="174">
        <f>FN_MC!BH95</f>
        <v>0</v>
      </c>
      <c r="P96" s="90"/>
      <c r="Q96" s="145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45999</v>
      </c>
      <c r="B97" s="98" t="str">
        <f>IF(FN_MC!X96="","*",FN_MC!X96)</f>
        <v>Oportunidade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V86</v>
      </c>
      <c r="F97" s="99" t="str">
        <f>IF(FN_MC!H96="","*",FN_MC!H96)</f>
        <v>TID2</v>
      </c>
      <c r="G97" s="99" t="str">
        <f>IF(FN_MC!M96="","*",FN_MC!M96)</f>
        <v>TID-TVI</v>
      </c>
      <c r="H97" s="154">
        <f>IF(FN_MC!K96="","*",FN_MC!K96)</f>
        <v>200</v>
      </c>
      <c r="I97" s="132">
        <f>IF(FN_MC!O96="","*",FN_MC!O96)</f>
        <v>0.39583333333333331</v>
      </c>
      <c r="J97" s="132">
        <f>IF(FN_MC!P96="","*",FN_MC!P96)</f>
        <v>6.25E-2</v>
      </c>
      <c r="K97" s="141" t="str">
        <f>IF(FN_MC!AK96="","*",FN_MC!AK96)</f>
        <v>TID2</v>
      </c>
      <c r="L97" s="141" t="str">
        <f>IF(FN_MC!AM96="","*",FN_MC!AM96)</f>
        <v>TID-TVI</v>
      </c>
      <c r="M97" s="141">
        <f>IF(FN_MC!AP96="","*",FN_MC!AP96)</f>
        <v>200</v>
      </c>
      <c r="N97" s="141" t="str">
        <f>IF(FN_MC!AM96="","*",FN_MC!AM96)</f>
        <v>TID-TVI</v>
      </c>
      <c r="O97" s="174">
        <f>FN_MC!BH96</f>
        <v>0</v>
      </c>
      <c r="P97" s="90"/>
      <c r="Q97" s="145" t="str">
        <f>IF($A$2=1,IF(FN_MC!BJ96="","*",FN_MC!BJ96),IF(FN_MC!BK96="","*",FN_MC!BK96))</f>
        <v xml:space="preserve">MC1 09:16, sem oportuniade devido fluxo de trens </v>
      </c>
    </row>
    <row r="98" spans="1:17" hidden="1">
      <c r="A98" s="97">
        <f>IF(FN_MC!B97="","*",FN_MC!B97)</f>
        <v>45999</v>
      </c>
      <c r="B98" s="98" t="str">
        <f>IF(FN_MC!X97="","*",FN_MC!X97)</f>
        <v>Oportunidade</v>
      </c>
      <c r="C98" s="99" t="str">
        <f>IF(FN_MC!S97="","*",FN_MC!S97)</f>
        <v>FERRONORTE</v>
      </c>
      <c r="D98" s="99" t="str">
        <f>IF(FN_MC!T97="","*",FN_MC!T97)</f>
        <v>TMI-TCS</v>
      </c>
      <c r="E98" s="99" t="str">
        <f>IF(FN_MC!D97="","*",FN_MC!D97)</f>
        <v>FRANCISCO (TF-670)</v>
      </c>
      <c r="F98" s="99" t="str">
        <f>IF(FN_MC!H97="","*",FN_MC!H97)</f>
        <v>TIN1</v>
      </c>
      <c r="G98" s="99" t="str">
        <f>IF(FN_MC!M97="","*",FN_MC!M97)</f>
        <v>TIN</v>
      </c>
      <c r="H98" s="154">
        <f>IF(FN_MC!K97="","*",FN_MC!K97)</f>
        <v>109.1</v>
      </c>
      <c r="I98" s="132">
        <f>IF(FN_MC!O97="","*",FN_MC!O97)</f>
        <v>0.375</v>
      </c>
      <c r="J98" s="132">
        <f>IF(FN_MC!P97="","*",FN_MC!P97)</f>
        <v>6.25E-2</v>
      </c>
      <c r="K98" s="141" t="str">
        <f>IF(FN_MC!AK97="","*",FN_MC!AK97)</f>
        <v>TIN1</v>
      </c>
      <c r="L98" s="141" t="str">
        <f>IF(FN_MC!AM97="","*",FN_MC!AM97)</f>
        <v>TIN</v>
      </c>
      <c r="M98" s="141">
        <f>IF(FN_MC!AP97="","*",FN_MC!AP97)</f>
        <v>109.1</v>
      </c>
      <c r="N98" s="141" t="str">
        <f>IF(FN_MC!AM97="","*",FN_MC!AM97)</f>
        <v>TIN</v>
      </c>
      <c r="O98" s="174">
        <f>FN_MC!BH97</f>
        <v>0</v>
      </c>
      <c r="P98" s="90"/>
      <c r="Q98" s="145" t="str">
        <f>IF($A$2=1,IF(FN_MC!BJ97="","*",FN_MC!BJ97),IF(FN_MC!BK97="","*",FN_MC!BK97))</f>
        <v>TP pronta 08:20, nao solicitou  o intervalo devido chuva</v>
      </c>
    </row>
    <row r="99" spans="1:17" hidden="1">
      <c r="A99" s="97">
        <f>IF(FN_MC!B98="","*",FN_MC!B98)</f>
        <v>45999</v>
      </c>
      <c r="B99" s="98" t="str">
        <f>IF(FN_MC!X98="","*",FN_MC!X98)</f>
        <v>Oportunidade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ANISIO (TF-514)</v>
      </c>
      <c r="F99" s="99" t="str">
        <f>IF(FN_MC!H98="","*",FN_MC!H98)</f>
        <v>TAP2</v>
      </c>
      <c r="G99" s="99" t="str">
        <f>IF(FN_MC!M98="","*",FN_MC!M98)</f>
        <v>TAP</v>
      </c>
      <c r="H99" s="154">
        <f>IF(FN_MC!K98="","*",FN_MC!K98)</f>
        <v>25</v>
      </c>
      <c r="I99" s="132">
        <f>IF(FN_MC!O98="","*",FN_MC!O98)</f>
        <v>0.375</v>
      </c>
      <c r="J99" s="132">
        <f>IF(FN_MC!P98="","*",FN_MC!P98)</f>
        <v>6.25E-2</v>
      </c>
      <c r="K99" s="141" t="str">
        <f>IF(FN_MC!AK98="","*",FN_MC!AK98)</f>
        <v>TAP2</v>
      </c>
      <c r="L99" s="141" t="str">
        <f>IF(FN_MC!AM98="","*",FN_MC!AM98)</f>
        <v>TAP</v>
      </c>
      <c r="M99" s="141">
        <f>IF(FN_MC!AP98="","*",FN_MC!AP98)</f>
        <v>25</v>
      </c>
      <c r="N99" s="141" t="str">
        <f>IF(FN_MC!AM98="","*",FN_MC!AM98)</f>
        <v>TAP</v>
      </c>
      <c r="O99" s="174">
        <f>FN_MC!BH98</f>
        <v>2</v>
      </c>
      <c r="P99" s="90"/>
      <c r="Q99" s="145" t="str">
        <f>IF($A$2=1,IF(FN_MC!BJ98="","*",FN_MC!BJ98),IF(FN_MC!BK98="","*",FN_MC!BK98))</f>
        <v xml:space="preserve">TP pronta 10:50, em intervalo substituição de trilho das 11hr ate 12:30/prod 20 metros </v>
      </c>
    </row>
    <row r="100" spans="1:17" hidden="1">
      <c r="A100" s="97">
        <f>IF(FN_MC!B99="","*",FN_MC!B99)</f>
        <v>45999</v>
      </c>
      <c r="B100" s="98" t="str">
        <f>IF(FN_MC!X99="","*",FN_MC!X99)</f>
        <v>Contrato</v>
      </c>
      <c r="C100" s="99" t="str">
        <f>IF(FN_MC!S99="","*",FN_MC!S99)</f>
        <v>FERRONORTE</v>
      </c>
      <c r="D100" s="99" t="str">
        <f>IF(FN_MC!T99="","*",FN_MC!T99)</f>
        <v>TMI-TCS</v>
      </c>
      <c r="E100" s="99" t="str">
        <f>IF(FN_MC!D99="","*",FN_MC!D99)</f>
        <v>A60</v>
      </c>
      <c r="F100" s="99" t="str">
        <f>IF(FN_MC!H99="","*",FN_MC!H99)</f>
        <v>TMI</v>
      </c>
      <c r="G100" s="99" t="str">
        <f>IF(FN_MC!M99="","*",FN_MC!M99)</f>
        <v>TMI-TCS</v>
      </c>
      <c r="H100" s="154">
        <f>IF(FN_MC!K99="","*",FN_MC!K99)</f>
        <v>10</v>
      </c>
      <c r="I100" s="132">
        <f>IF(FN_MC!O99="","*",FN_MC!O99)</f>
        <v>0.33333333333333331</v>
      </c>
      <c r="J100" s="132">
        <f>IF(FN_MC!P99="","*",FN_MC!P99)</f>
        <v>4.1666666666666664E-2</v>
      </c>
      <c r="K100" s="141" t="str">
        <f>IF(FN_MC!AK99="","*",FN_MC!AK99)</f>
        <v>TMI</v>
      </c>
      <c r="L100" s="141" t="str">
        <f>IF(FN_MC!AM99="","*",FN_MC!AM99)</f>
        <v>TMI-TCS</v>
      </c>
      <c r="M100" s="141">
        <f>IF(FN_MC!AP99="","*",FN_MC!AP99)</f>
        <v>10</v>
      </c>
      <c r="N100" s="141" t="str">
        <f>IF(FN_MC!AM99="","*",FN_MC!AM99)</f>
        <v>TMI-TCS</v>
      </c>
      <c r="O100" s="174">
        <f>FN_MC!BH99</f>
        <v>2</v>
      </c>
      <c r="P100" s="90"/>
      <c r="Q100" s="145" t="str">
        <f>IF($A$2=1,IF(FN_MC!BJ99="","*",FN_MC!BJ99),IF(FN_MC!BK99="","*",FN_MC!BK99))</f>
        <v>MC1 09:51, em inspeção R7D</v>
      </c>
    </row>
    <row r="101" spans="1:17" ht="33.75" hidden="1" customHeight="1">
      <c r="A101" s="97">
        <f>IF(FN_MC!B100="","*",FN_MC!B100)</f>
        <v>45999</v>
      </c>
      <c r="B101" s="98" t="str">
        <f>IF(FN_MC!X100="","*",FN_MC!X100)</f>
        <v>Oportunidade</v>
      </c>
      <c r="C101" s="99" t="str">
        <f>IF(FN_MC!S100="","*",FN_MC!S100)</f>
        <v>MALHA CENTRAL</v>
      </c>
      <c r="D101" s="99" t="str">
        <f>IF(FN_MC!T100="","*",FN_MC!T100)</f>
        <v>RAMAL</v>
      </c>
      <c r="E101" s="99" t="str">
        <f>IF(FN_MC!D100="","*",FN_MC!D100)</f>
        <v>E17</v>
      </c>
      <c r="F101" s="99" t="str">
        <f>IF(FN_MC!H100="","*",FN_MC!H100)</f>
        <v>ZDK1</v>
      </c>
      <c r="G101" s="99" t="str">
        <f>IF(FN_MC!M100="","*",FN_MC!M100)</f>
        <v>ZDK-ZVT</v>
      </c>
      <c r="H101" s="154">
        <f>IF(FN_MC!K100="","*",FN_MC!K100)</f>
        <v>251</v>
      </c>
      <c r="I101" s="132">
        <f>IF(FN_MC!O100="","*",FN_MC!O100)</f>
        <v>0.375</v>
      </c>
      <c r="J101" s="132">
        <f>IF(FN_MC!P100="","*",FN_MC!P100)</f>
        <v>0.125</v>
      </c>
      <c r="K101" s="141" t="str">
        <f>IF(FN_MC!AK100="","*",FN_MC!AK100)</f>
        <v>ZDK1</v>
      </c>
      <c r="L101" s="141" t="str">
        <f>IF(FN_MC!AM100="","*",FN_MC!AM100)</f>
        <v>ZDK-ZVT</v>
      </c>
      <c r="M101" s="141">
        <f>IF(FN_MC!AP100="","*",FN_MC!AP100)</f>
        <v>251</v>
      </c>
      <c r="N101" s="141" t="str">
        <f>IF(FN_MC!AM100="","*",FN_MC!AM100)</f>
        <v>ZDK-ZVT</v>
      </c>
      <c r="O101" s="174">
        <f>FN_MC!BH100</f>
        <v>2</v>
      </c>
      <c r="P101" s="90"/>
      <c r="Q101" s="145" t="str">
        <f>IF($A$2=1,IF(FN_MC!BJ100="","*",FN_MC!BJ100),IF(FN_MC!BK100="","*",FN_MC!BK100))</f>
        <v>MC1 09:31, autorizado intervalo ate 17hrs/ prod</v>
      </c>
    </row>
    <row r="102" spans="1:17" ht="25.5" hidden="1" customHeight="1">
      <c r="A102" s="97">
        <f>IF(FN_MC!B101="","*",FN_MC!B101)</f>
        <v>45999</v>
      </c>
      <c r="B102" s="98" t="str">
        <f>IF(FN_MC!X101="","*",FN_MC!X101)</f>
        <v>Oportunidade</v>
      </c>
      <c r="C102" s="99" t="str">
        <f>IF(FN_MC!S101="","*",FN_MC!S101)</f>
        <v>MALHA CENTRAL</v>
      </c>
      <c r="D102" s="99" t="str">
        <f>IF(FN_MC!T101="","*",FN_MC!T101)</f>
        <v>RAMAL</v>
      </c>
      <c r="E102" s="99" t="str">
        <f>IF(FN_MC!D101="","*",FN_MC!D101)</f>
        <v>V42</v>
      </c>
      <c r="F102" s="99" t="str">
        <f>IF(FN_MC!H101="","*",FN_MC!H101)</f>
        <v>ZGT1</v>
      </c>
      <c r="G102" s="99" t="str">
        <f>IF(FN_MC!M101="","*",FN_MC!M101)</f>
        <v>ZGT-ZXE</v>
      </c>
      <c r="H102" s="154">
        <f>IF(FN_MC!K101="","*",FN_MC!K101)</f>
        <v>310</v>
      </c>
      <c r="I102" s="132">
        <f>IF(FN_MC!O101="","*",FN_MC!O101)</f>
        <v>0.35416666666666669</v>
      </c>
      <c r="J102" s="132">
        <f>IF(FN_MC!P101="","*",FN_MC!P101)</f>
        <v>0.16666666666666666</v>
      </c>
      <c r="K102" s="141" t="str">
        <f>IF(FN_MC!AK101="","*",FN_MC!AK101)</f>
        <v>ZGT1</v>
      </c>
      <c r="L102" s="141" t="str">
        <f>IF(FN_MC!AM101="","*",FN_MC!AM101)</f>
        <v>ZGT-ZXE</v>
      </c>
      <c r="M102" s="141">
        <f>IF(FN_MC!AP101="","*",FN_MC!AP101)</f>
        <v>310</v>
      </c>
      <c r="N102" s="141" t="str">
        <f>IF(FN_MC!AM101="","*",FN_MC!AM101)</f>
        <v>ZGT-ZXE</v>
      </c>
      <c r="O102" s="174">
        <f>FN_MC!BH101</f>
        <v>2</v>
      </c>
      <c r="P102" s="90"/>
      <c r="Q102" s="145" t="str">
        <f>IF($A$2=1,IF(FN_MC!BJ101="","*",FN_MC!BJ101),IF(FN_MC!BK101="","*",FN_MC!BK101))</f>
        <v xml:space="preserve">MC1 06:01, segue em intervalo da socada </v>
      </c>
    </row>
    <row r="103" spans="1:17" ht="21" hidden="1" customHeight="1">
      <c r="A103" s="97">
        <f>IF(FN_MC!B102="","*",FN_MC!B102)</f>
        <v>45999</v>
      </c>
      <c r="B103" s="98" t="str">
        <f>IF(FN_MC!X102="","*",FN_MC!X102)</f>
        <v>Oportunidade</v>
      </c>
      <c r="C103" s="99" t="str">
        <f>IF(FN_MC!S102="","*",FN_MC!S102)</f>
        <v>MALHA CENTRAL</v>
      </c>
      <c r="D103" s="99" t="str">
        <f>IF(FN_MC!T102="","*",FN_MC!T102)</f>
        <v>PRV-POV</v>
      </c>
      <c r="E103" s="99" t="str">
        <f>IF(FN_MC!D102="","*",FN_MC!D102)</f>
        <v>W94</v>
      </c>
      <c r="F103" s="99" t="str">
        <f>IF(FN_MC!H102="","*",FN_MC!H102)</f>
        <v>PUD</v>
      </c>
      <c r="G103" s="99" t="str">
        <f>IF(FN_MC!M102="","*",FN_MC!M102)</f>
        <v>PIT-K97</v>
      </c>
      <c r="H103" s="154">
        <f>IF(FN_MC!K102="","*",FN_MC!K102)</f>
        <v>2109</v>
      </c>
      <c r="I103" s="132">
        <f>IF(FN_MC!O102="","*",FN_MC!O102)</f>
        <v>0.375</v>
      </c>
      <c r="J103" s="132">
        <f>IF(FN_MC!P102="","*",FN_MC!P102)</f>
        <v>4.1666666666666664E-2</v>
      </c>
      <c r="K103" s="141" t="str">
        <f>IF(FN_MC!AK102="","*",FN_MC!AK102)</f>
        <v>PUD</v>
      </c>
      <c r="L103" s="141" t="str">
        <f>IF(FN_MC!AM102="","*",FN_MC!AM102)</f>
        <v>PIT-K97</v>
      </c>
      <c r="M103" s="141">
        <f>IF(FN_MC!AP102="","*",FN_MC!AP102)</f>
        <v>2109</v>
      </c>
      <c r="N103" s="141" t="str">
        <f>IF(FN_MC!AM102="","*",FN_MC!AM102)</f>
        <v>PIT-K97</v>
      </c>
      <c r="O103" s="174">
        <f>FN_MC!BH102</f>
        <v>2</v>
      </c>
      <c r="P103" s="90"/>
      <c r="Q103" s="145" t="str">
        <f>IF($A$2=1,IF(FN_MC!BJ102="","*",FN_MC!BJ102),IF(FN_MC!BK102="","*",FN_MC!BK102))</f>
        <v xml:space="preserve">MC1 08:39, reolhimento de material 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54" t="str">
        <f>IF(FN_MC!K103="","*",FN_MC!K103)</f>
        <v>*</v>
      </c>
      <c r="I104" s="132" t="str">
        <f>IF(FN_MC!O103="","*",FN_MC!O103)</f>
        <v>*</v>
      </c>
      <c r="J104" s="132" t="str">
        <f>IF(FN_MC!P103="","*",FN_MC!P103)</f>
        <v>*</v>
      </c>
      <c r="K104" s="141" t="str">
        <f>IF(FN_MC!AK103="","*",FN_MC!AK103)</f>
        <v>-</v>
      </c>
      <c r="L104" s="141" t="str">
        <f>IF(FN_MC!AM103="","*",FN_MC!AM103)</f>
        <v>-</v>
      </c>
      <c r="M104" s="141" t="str">
        <f>IF(FN_MC!AP103="","*",FN_MC!AP103)</f>
        <v>-</v>
      </c>
      <c r="N104" s="141" t="str">
        <f>IF(FN_MC!AM103="","*",FN_MC!AM103)</f>
        <v>-</v>
      </c>
      <c r="O104" s="174">
        <f>FN_MC!BH103</f>
        <v>0</v>
      </c>
      <c r="P104" s="90"/>
      <c r="Q104" s="145" t="str">
        <f>IF($A$2=1,IF(FN_MC!BJ103="","*",FN_MC!BJ103),IF(FN_MC!BK103="","*",FN_MC!BK103))</f>
        <v>*</v>
      </c>
    </row>
    <row r="105" spans="1:17" ht="24.75" hidden="1" customHeight="1">
      <c r="A105" s="97" t="str">
        <f>IF(FN_MC!B104="","*",FN_MC!B104)</f>
        <v>*</v>
      </c>
      <c r="B105" s="98" t="str">
        <f>IF(FN_MC!X104="","*",FN_MC!X104)</f>
        <v>*</v>
      </c>
      <c r="C105" s="99" t="str">
        <f>IF(FN_MC!S104="","*",FN_MC!S104)</f>
        <v>-</v>
      </c>
      <c r="D105" s="99" t="str">
        <f>IF(FN_MC!T104="","*",FN_MC!T104)</f>
        <v>-</v>
      </c>
      <c r="E105" s="99" t="str">
        <f>IF(FN_MC!D104="","*",FN_MC!D104)</f>
        <v>*</v>
      </c>
      <c r="F105" s="99" t="str">
        <f>IF(FN_MC!H104="","*",FN_MC!H104)</f>
        <v>*</v>
      </c>
      <c r="G105" s="99" t="str">
        <f>IF(FN_MC!M104="","*",FN_MC!M104)</f>
        <v>-</v>
      </c>
      <c r="H105" s="154" t="str">
        <f>IF(FN_MC!K104="","*",FN_MC!K104)</f>
        <v>*</v>
      </c>
      <c r="I105" s="132" t="str">
        <f>IF(FN_MC!O104="","*",FN_MC!O104)</f>
        <v>*</v>
      </c>
      <c r="J105" s="132" t="str">
        <f>IF(FN_MC!P104="","*",FN_MC!P104)</f>
        <v>*</v>
      </c>
      <c r="K105" s="141" t="str">
        <f>IF(FN_MC!AK104="","*",FN_MC!AK104)</f>
        <v>-</v>
      </c>
      <c r="L105" s="141" t="str">
        <f>IF(FN_MC!AM104="","*",FN_MC!AM104)</f>
        <v>-</v>
      </c>
      <c r="M105" s="141" t="str">
        <f>IF(FN_MC!AP104="","*",FN_MC!AP104)</f>
        <v>-</v>
      </c>
      <c r="N105" s="141" t="str">
        <f>IF(FN_MC!AM104="","*",FN_MC!AM104)</f>
        <v>-</v>
      </c>
      <c r="O105" s="174">
        <f>FN_MC!BH104</f>
        <v>0</v>
      </c>
      <c r="P105" s="90"/>
      <c r="Q105" s="145" t="str">
        <f>IF($A$2=1,IF(FN_MC!BJ104="","*",FN_MC!BJ104),IF(FN_MC!BK104="","*",FN_MC!BK104))</f>
        <v>*</v>
      </c>
    </row>
    <row r="106" spans="1:17" hidden="1">
      <c r="A106" s="97">
        <f>IF(FN_MC!B105="","*",FN_MC!B105)</f>
        <v>46000</v>
      </c>
      <c r="B106" s="98" t="str">
        <f>IF(FN_MC!X105="","*",FN_MC!X105)</f>
        <v>Contrato</v>
      </c>
      <c r="C106" s="99" t="str">
        <f>IF(FN_MC!S105="","*",FN_MC!S105)</f>
        <v>FERRONORTE</v>
      </c>
      <c r="D106" s="99" t="str">
        <f>IF(FN_MC!T105="","*",FN_MC!T105)</f>
        <v>TGR-TRO</v>
      </c>
      <c r="E106" s="99" t="str">
        <f>IF(FN_MC!D105="","*",FN_MC!D105)</f>
        <v>W70</v>
      </c>
      <c r="F106" s="99" t="str">
        <f>IF(FN_MC!H105="","*",FN_MC!H105)</f>
        <v>TGR2</v>
      </c>
      <c r="G106" s="99" t="str">
        <f>IF(FN_MC!M105="","*",FN_MC!M105)</f>
        <v>TGR-TBE</v>
      </c>
      <c r="H106" s="154">
        <f>IF(FN_MC!K105="","*",FN_MC!K105)</f>
        <v>507</v>
      </c>
      <c r="I106" s="132">
        <f>IF(FN_MC!O105="","*",FN_MC!O105)</f>
        <v>0.35416666666666669</v>
      </c>
      <c r="J106" s="132">
        <f>IF(FN_MC!P105="","*",FN_MC!P105)</f>
        <v>8.3333333333333329E-2</v>
      </c>
      <c r="K106" s="141" t="str">
        <f>IF(FN_MC!AK105="","*",FN_MC!AK105)</f>
        <v>TGR2</v>
      </c>
      <c r="L106" s="141" t="str">
        <f>IF(FN_MC!AM105="","*",FN_MC!AM105)</f>
        <v>TGR-TBE</v>
      </c>
      <c r="M106" s="141">
        <f>IF(FN_MC!AP105="","*",FN_MC!AP105)</f>
        <v>507</v>
      </c>
      <c r="N106" s="141" t="str">
        <f>IF(FN_MC!AM105="","*",FN_MC!AM105)</f>
        <v>TGR-TBE</v>
      </c>
      <c r="O106" s="174">
        <f>FN_MC!BH105</f>
        <v>0</v>
      </c>
      <c r="P106" s="90"/>
      <c r="Q106" s="145" t="str">
        <f>IF($A$2=1,IF(FN_MC!BJ105="","*",FN_MC!BJ105),IF(FN_MC!BK105="","*",FN_MC!BK105))</f>
        <v>*</v>
      </c>
    </row>
    <row r="107" spans="1:17" ht="12.75" hidden="1" customHeight="1">
      <c r="A107" s="97">
        <f>IF(FN_MC!B106="","*",FN_MC!B106)</f>
        <v>46000</v>
      </c>
      <c r="B107" s="98" t="str">
        <f>IF(FN_MC!X106="","*",FN_MC!X106)</f>
        <v>Oportunidade</v>
      </c>
      <c r="C107" s="99" t="str">
        <f>IF(FN_MC!S106="","*",FN_MC!S106)</f>
        <v>FERRONORTE</v>
      </c>
      <c r="D107" s="99" t="str">
        <f>IF(FN_MC!T106="","*",FN_MC!T106)</f>
        <v>TCS-TGR</v>
      </c>
      <c r="E107" s="99" t="str">
        <f>IF(FN_MC!D106="","*",FN_MC!D106)</f>
        <v>BRUNO (TF-525)</v>
      </c>
      <c r="F107" s="99" t="str">
        <f>IF(FN_MC!H106="","*",FN_MC!H106)</f>
        <v>440TVL</v>
      </c>
      <c r="G107" s="99" t="str">
        <f>IF(FN_MC!M106="","*",FN_MC!M106)</f>
        <v>TPC-TVL</v>
      </c>
      <c r="H107" s="154">
        <f>IF(FN_MC!K106="","*",FN_MC!K106)</f>
        <v>446</v>
      </c>
      <c r="I107" s="132">
        <f>IF(FN_MC!O106="","*",FN_MC!O106)</f>
        <v>0.33333333333333331</v>
      </c>
      <c r="J107" s="132">
        <f>IF(FN_MC!P106="","*",FN_MC!P106)</f>
        <v>6.25E-2</v>
      </c>
      <c r="K107" s="141" t="str">
        <f>IF(FN_MC!AK106="","*",FN_MC!AK106)</f>
        <v>440TVL</v>
      </c>
      <c r="L107" s="141" t="str">
        <f>IF(FN_MC!AM106="","*",FN_MC!AM106)</f>
        <v>TPC-TVL</v>
      </c>
      <c r="M107" s="141">
        <f>IF(FN_MC!AP106="","*",FN_MC!AP106)</f>
        <v>446</v>
      </c>
      <c r="N107" s="141" t="str">
        <f>IF(FN_MC!AM106="","*",FN_MC!AM106)</f>
        <v>TPC-TVL</v>
      </c>
      <c r="O107" s="174">
        <f>FN_MC!BH106</f>
        <v>0</v>
      </c>
      <c r="P107" s="90"/>
      <c r="Q107" s="145" t="str">
        <f>IF($A$2=1,IF(FN_MC!BJ106="","*",FN_MC!BJ106),IF(FN_MC!BK106="","*",FN_MC!BK106))</f>
        <v>*</v>
      </c>
    </row>
    <row r="108" spans="1:17" hidden="1">
      <c r="A108" s="97">
        <f>IF(FN_MC!B107="","*",FN_MC!B107)</f>
        <v>46000</v>
      </c>
      <c r="B108" s="98" t="str">
        <f>IF(FN_MC!X107="","*",FN_MC!X107)</f>
        <v>Oportunidade</v>
      </c>
      <c r="C108" s="99" t="str">
        <f>IF(FN_MC!S107="","*",FN_MC!S107)</f>
        <v>FERRONORTE</v>
      </c>
      <c r="D108" s="99" t="str">
        <f>IF(FN_MC!T107="","*",FN_MC!T107)</f>
        <v>TCS-TGR</v>
      </c>
      <c r="E108" s="99" t="str">
        <f>IF(FN_MC!D107="","*",FN_MC!D107)</f>
        <v>ELSON (TF-526)</v>
      </c>
      <c r="F108" s="99" t="str">
        <f>IF(FN_MC!H107="","*",FN_MC!H107)</f>
        <v>TMR326</v>
      </c>
      <c r="G108" s="99" t="str">
        <f>IF(FN_MC!M107="","*",FN_MC!M107)</f>
        <v>TMR-TLA</v>
      </c>
      <c r="H108" s="154">
        <f>IF(FN_MC!K107="","*",FN_MC!K107)</f>
        <v>321</v>
      </c>
      <c r="I108" s="132">
        <f>IF(FN_MC!O107="","*",FN_MC!O107)</f>
        <v>0.375</v>
      </c>
      <c r="J108" s="132">
        <f>IF(FN_MC!P107="","*",FN_MC!P107)</f>
        <v>6.25E-2</v>
      </c>
      <c r="K108" s="141" t="str">
        <f>IF(FN_MC!AK107="","*",FN_MC!AK107)</f>
        <v>TMR326</v>
      </c>
      <c r="L108" s="141" t="str">
        <f>IF(FN_MC!AM107="","*",FN_MC!AM107)</f>
        <v>TMR-TLA</v>
      </c>
      <c r="M108" s="141">
        <f>IF(FN_MC!AP107="","*",FN_MC!AP107)</f>
        <v>321</v>
      </c>
      <c r="N108" s="141" t="str">
        <f>IF(FN_MC!AM107="","*",FN_MC!AM107)</f>
        <v>TMR-TLA</v>
      </c>
      <c r="O108" s="174">
        <f>FN_MC!BH107</f>
        <v>0</v>
      </c>
      <c r="P108" s="90"/>
      <c r="Q108" s="145" t="str">
        <f>IF($A$2=1,IF(FN_MC!BJ107="","*",FN_MC!BJ107),IF(FN_MC!BK107="","*",FN_MC!BK107))</f>
        <v>*</v>
      </c>
    </row>
    <row r="109" spans="1:17" ht="30" hidden="1" customHeight="1">
      <c r="A109" s="97">
        <f>IF(FN_MC!B108="","*",FN_MC!B108)</f>
        <v>46000</v>
      </c>
      <c r="B109" s="98" t="str">
        <f>IF(FN_MC!X108="","*",FN_MC!X108)</f>
        <v>Contrato</v>
      </c>
      <c r="C109" s="99" t="str">
        <f>IF(FN_MC!S108="","*",FN_MC!S108)</f>
        <v>FERRONORTE</v>
      </c>
      <c r="D109" s="99" t="str">
        <f>IF(FN_MC!T108="","*",FN_MC!T108)</f>
        <v>TMI-TCS</v>
      </c>
      <c r="E109" s="99" t="str">
        <f>IF(FN_MC!D108="","*",FN_MC!D108)</f>
        <v>W50</v>
      </c>
      <c r="F109" s="99" t="str">
        <f>IF(FN_MC!H108="","*",FN_MC!H108)</f>
        <v xml:space="preserve">TCS2 </v>
      </c>
      <c r="G109" s="99" t="str">
        <f>IF(FN_MC!M108="","*",FN_MC!M108)</f>
        <v>TID-TVI</v>
      </c>
      <c r="H109" s="154">
        <f>IF(FN_MC!K108="","*",FN_MC!K108)</f>
        <v>217</v>
      </c>
      <c r="I109" s="132">
        <f>IF(FN_MC!O108="","*",FN_MC!O108)</f>
        <v>0.33333333333333331</v>
      </c>
      <c r="J109" s="132">
        <f>IF(FN_MC!P108="","*",FN_MC!P108)</f>
        <v>0.125</v>
      </c>
      <c r="K109" s="141" t="str">
        <f>IF(FN_MC!AK108="","*",FN_MC!AK108)</f>
        <v xml:space="preserve">TCS2 </v>
      </c>
      <c r="L109" s="141" t="str">
        <f>IF(FN_MC!AM108="","*",FN_MC!AM108)</f>
        <v>TID-TVI</v>
      </c>
      <c r="M109" s="141">
        <f>IF(FN_MC!AP108="","*",FN_MC!AP108)</f>
        <v>217</v>
      </c>
      <c r="N109" s="141" t="str">
        <f>IF(FN_MC!AM108="","*",FN_MC!AM108)</f>
        <v>TID-TVI</v>
      </c>
      <c r="O109" s="174">
        <f>FN_MC!BH108</f>
        <v>0</v>
      </c>
      <c r="P109" s="90"/>
      <c r="Q109" s="145" t="str">
        <f>IF($A$2=1,IF(FN_MC!BJ108="","*",FN_MC!BJ108),IF(FN_MC!BK108="","*",FN_MC!BK108))</f>
        <v>*</v>
      </c>
    </row>
    <row r="110" spans="1:17" hidden="1">
      <c r="A110" s="97">
        <f>IF(FN_MC!B109="","*",FN_MC!B109)</f>
        <v>46000</v>
      </c>
      <c r="B110" s="98" t="str">
        <f>IF(FN_MC!X109="","*",FN_MC!X109)</f>
        <v>Sombra de bloco</v>
      </c>
      <c r="C110" s="99" t="str">
        <f>IF(FN_MC!S109="","*",FN_MC!S109)</f>
        <v>FERRONORTE</v>
      </c>
      <c r="D110" s="99" t="str">
        <f>IF(FN_MC!T109="","*",FN_MC!T109)</f>
        <v>TMI-TCS</v>
      </c>
      <c r="E110" s="99" t="str">
        <f>IF(FN_MC!D109="","*",FN_MC!D109)</f>
        <v>V86</v>
      </c>
      <c r="F110" s="99" t="str">
        <f>IF(FN_MC!H109="","*",FN_MC!H109)</f>
        <v>TID2</v>
      </c>
      <c r="G110" s="99" t="str">
        <f>IF(FN_MC!M109="","*",FN_MC!M109)</f>
        <v>TID-TVI</v>
      </c>
      <c r="H110" s="154">
        <f>IF(FN_MC!K109="","*",FN_MC!K109)</f>
        <v>200</v>
      </c>
      <c r="I110" s="132">
        <f>IF(FN_MC!O109="","*",FN_MC!O109)</f>
        <v>0.39583333333333331</v>
      </c>
      <c r="J110" s="132">
        <f>IF(FN_MC!P109="","*",FN_MC!P109)</f>
        <v>6.25E-2</v>
      </c>
      <c r="K110" s="141" t="str">
        <f>IF(FN_MC!AK109="","*",FN_MC!AK109)</f>
        <v>TID2</v>
      </c>
      <c r="L110" s="141" t="str">
        <f>IF(FN_MC!AM109="","*",FN_MC!AM109)</f>
        <v>TID-TVI</v>
      </c>
      <c r="M110" s="141">
        <f>IF(FN_MC!AP109="","*",FN_MC!AP109)</f>
        <v>200</v>
      </c>
      <c r="N110" s="141" t="str">
        <f>IF(FN_MC!AM109="","*",FN_MC!AM109)</f>
        <v>TID-TVI</v>
      </c>
      <c r="O110" s="174">
        <f>FN_MC!BH109</f>
        <v>0</v>
      </c>
      <c r="P110" s="90"/>
      <c r="Q110" s="145" t="str">
        <f>IF($A$2=1,IF(FN_MC!BJ109="","*",FN_MC!BJ109),IF(FN_MC!BK109="","*",FN_MC!BK109))</f>
        <v>*</v>
      </c>
    </row>
    <row r="111" spans="1:17" hidden="1">
      <c r="A111" s="97">
        <f>IF(FN_MC!B110="","*",FN_MC!B110)</f>
        <v>46000</v>
      </c>
      <c r="B111" s="98" t="str">
        <f>IF(FN_MC!X110="","*",FN_MC!X110)</f>
        <v>Oportunidade</v>
      </c>
      <c r="C111" s="99" t="str">
        <f>IF(FN_MC!S110="","*",FN_MC!S110)</f>
        <v>FERRONORTE</v>
      </c>
      <c r="D111" s="99" t="str">
        <f>IF(FN_MC!T110="","*",FN_MC!T110)</f>
        <v>TMI-TCS</v>
      </c>
      <c r="E111" s="99" t="str">
        <f>IF(FN_MC!D110="","*",FN_MC!D110)</f>
        <v>FRANCISCO (TF-670)</v>
      </c>
      <c r="F111" s="99" t="str">
        <f>IF(FN_MC!H110="","*",FN_MC!H110)</f>
        <v>TIN1</v>
      </c>
      <c r="G111" s="99" t="str">
        <f>IF(FN_MC!M110="","*",FN_MC!M110)</f>
        <v>TIN</v>
      </c>
      <c r="H111" s="154">
        <f>IF(FN_MC!K110="","*",FN_MC!K110)</f>
        <v>109.1</v>
      </c>
      <c r="I111" s="132">
        <f>IF(FN_MC!O110="","*",FN_MC!O110)</f>
        <v>0.375</v>
      </c>
      <c r="J111" s="132">
        <f>IF(FN_MC!P110="","*",FN_MC!P110)</f>
        <v>6.25E-2</v>
      </c>
      <c r="K111" s="141" t="str">
        <f>IF(FN_MC!AK110="","*",FN_MC!AK110)</f>
        <v>TIN1</v>
      </c>
      <c r="L111" s="141" t="str">
        <f>IF(FN_MC!AM110="","*",FN_MC!AM110)</f>
        <v>TIN</v>
      </c>
      <c r="M111" s="141">
        <f>IF(FN_MC!AP110="","*",FN_MC!AP110)</f>
        <v>109.1</v>
      </c>
      <c r="N111" s="141" t="str">
        <f>IF(FN_MC!AM110="","*",FN_MC!AM110)</f>
        <v>TIN</v>
      </c>
      <c r="O111" s="174">
        <f>FN_MC!BH110</f>
        <v>0</v>
      </c>
      <c r="P111" s="90"/>
      <c r="Q111" s="145" t="str">
        <f>IF($A$2=1,IF(FN_MC!BJ110="","*",FN_MC!BJ110),IF(FN_MC!BK110="","*",FN_MC!BK110))</f>
        <v>*</v>
      </c>
    </row>
    <row r="112" spans="1:17" hidden="1">
      <c r="A112" s="97">
        <f>IF(FN_MC!B111="","*",FN_MC!B111)</f>
        <v>46000</v>
      </c>
      <c r="B112" s="98" t="str">
        <f>IF(FN_MC!X111="","*",FN_MC!X111)</f>
        <v>Oportunidade</v>
      </c>
      <c r="C112" s="99" t="str">
        <f>IF(FN_MC!S111="","*",FN_MC!S111)</f>
        <v>FERRONORTE</v>
      </c>
      <c r="D112" s="99" t="str">
        <f>IF(FN_MC!T111="","*",FN_MC!T111)</f>
        <v>TMI-TCS</v>
      </c>
      <c r="E112" s="99" t="str">
        <f>IF(FN_MC!D111="","*",FN_MC!D111)</f>
        <v>ANISIO (TF-514)</v>
      </c>
      <c r="F112" s="99" t="str">
        <f>IF(FN_MC!H111="","*",FN_MC!H111)</f>
        <v>TAP2</v>
      </c>
      <c r="G112" s="99" t="str">
        <f>IF(FN_MC!M111="","*",FN_MC!M111)</f>
        <v>TAP</v>
      </c>
      <c r="H112" s="154">
        <f>IF(FN_MC!K111="","*",FN_MC!K111)</f>
        <v>23.3</v>
      </c>
      <c r="I112" s="132">
        <f>IF(FN_MC!O111="","*",FN_MC!O111)</f>
        <v>0.375</v>
      </c>
      <c r="J112" s="132">
        <f>IF(FN_MC!P111="","*",FN_MC!P111)</f>
        <v>6.25E-2</v>
      </c>
      <c r="K112" s="141" t="str">
        <f>IF(FN_MC!AK111="","*",FN_MC!AK111)</f>
        <v>TAP2</v>
      </c>
      <c r="L112" s="141" t="str">
        <f>IF(FN_MC!AM111="","*",FN_MC!AM111)</f>
        <v>TAP</v>
      </c>
      <c r="M112" s="141">
        <f>IF(FN_MC!AP111="","*",FN_MC!AP111)</f>
        <v>23.3</v>
      </c>
      <c r="N112" s="141" t="str">
        <f>IF(FN_MC!AM111="","*",FN_MC!AM111)</f>
        <v>TAP</v>
      </c>
      <c r="O112" s="174">
        <f>FN_MC!BH111</f>
        <v>0</v>
      </c>
      <c r="P112" s="90"/>
      <c r="Q112" s="145" t="str">
        <f>IF($A$2=1,IF(FN_MC!BJ111="","*",FN_MC!BJ111),IF(FN_MC!BK111="","*",FN_MC!BK111))</f>
        <v>*</v>
      </c>
    </row>
    <row r="113" spans="1:17" ht="35.25" hidden="1" customHeight="1">
      <c r="A113" s="97">
        <f>IF(FN_MC!B112="","*",FN_MC!B112)</f>
        <v>46000</v>
      </c>
      <c r="B113" s="98" t="str">
        <f>IF(FN_MC!X112="","*",FN_MC!X112)</f>
        <v>Oportunidade</v>
      </c>
      <c r="C113" s="99" t="str">
        <f>IF(FN_MC!S112="","*",FN_MC!S112)</f>
        <v>MALHA CENTRAL</v>
      </c>
      <c r="D113" s="99" t="str">
        <f>IF(FN_MC!T112="","*",FN_MC!T112)</f>
        <v>RAMAL</v>
      </c>
      <c r="E113" s="99" t="str">
        <f>IF(FN_MC!D112="","*",FN_MC!D112)</f>
        <v>E17</v>
      </c>
      <c r="F113" s="99" t="str">
        <f>IF(FN_MC!H112="","*",FN_MC!H112)</f>
        <v>ZDK1</v>
      </c>
      <c r="G113" s="99" t="str">
        <f>IF(FN_MC!M112="","*",FN_MC!M112)</f>
        <v>ZDK-ZVT</v>
      </c>
      <c r="H113" s="154">
        <f>IF(FN_MC!K112="","*",FN_MC!K112)</f>
        <v>251</v>
      </c>
      <c r="I113" s="132">
        <f>IF(FN_MC!O112="","*",FN_MC!O112)</f>
        <v>0.375</v>
      </c>
      <c r="J113" s="132">
        <f>IF(FN_MC!P112="","*",FN_MC!P112)</f>
        <v>0.125</v>
      </c>
      <c r="K113" s="141" t="str">
        <f>IF(FN_MC!AK112="","*",FN_MC!AK112)</f>
        <v>ZDK1</v>
      </c>
      <c r="L113" s="141" t="str">
        <f>IF(FN_MC!AM112="","*",FN_MC!AM112)</f>
        <v>ZDK-ZVT</v>
      </c>
      <c r="M113" s="141">
        <f>IF(FN_MC!AP112="","*",FN_MC!AP112)</f>
        <v>251</v>
      </c>
      <c r="N113" s="141" t="str">
        <f>IF(FN_MC!AM112="","*",FN_MC!AM112)</f>
        <v>ZDK-ZVT</v>
      </c>
      <c r="O113" s="174">
        <f>FN_MC!BH112</f>
        <v>0</v>
      </c>
      <c r="P113" s="90"/>
      <c r="Q113" s="145" t="str">
        <f>IF($A$2=1,IF(FN_MC!BJ112="","*",FN_MC!BJ112),IF(FN_MC!BK112="","*",FN_MC!BK112))</f>
        <v>*</v>
      </c>
    </row>
    <row r="114" spans="1:17" hidden="1">
      <c r="A114" s="97">
        <f>IF(FN_MC!B113="","*",FN_MC!B113)</f>
        <v>46000</v>
      </c>
      <c r="B114" s="98" t="str">
        <f>IF(FN_MC!X113="","*",FN_MC!X113)</f>
        <v>Oportunidade</v>
      </c>
      <c r="C114" s="99" t="str">
        <f>IF(FN_MC!S113="","*",FN_MC!S113)</f>
        <v>MALHA CENTRAL</v>
      </c>
      <c r="D114" s="99" t="str">
        <f>IF(FN_MC!T113="","*",FN_MC!T113)</f>
        <v>RAMAL</v>
      </c>
      <c r="E114" s="99" t="str">
        <f>IF(FN_MC!D113="","*",FN_MC!D113)</f>
        <v>A74</v>
      </c>
      <c r="F114" s="99" t="str">
        <f>IF(FN_MC!H113="","*",FN_MC!H113)</f>
        <v>ZTP</v>
      </c>
      <c r="G114" s="99" t="str">
        <f>IF(FN_MC!M113="","*",FN_MC!M113)</f>
        <v>ZTP-ZBO</v>
      </c>
      <c r="H114" s="154">
        <f>IF(FN_MC!K113="","*",FN_MC!K113)</f>
        <v>336</v>
      </c>
      <c r="I114" s="132">
        <f>IF(FN_MC!O113="","*",FN_MC!O113)</f>
        <v>0.35416666666666669</v>
      </c>
      <c r="J114" s="132">
        <f>IF(FN_MC!P113="","*",FN_MC!P113)</f>
        <v>4.1666666666666664E-2</v>
      </c>
      <c r="K114" s="141" t="str">
        <f>IF(FN_MC!AK113="","*",FN_MC!AK113)</f>
        <v>ZTP</v>
      </c>
      <c r="L114" s="141" t="str">
        <f>IF(FN_MC!AM113="","*",FN_MC!AM113)</f>
        <v>ZTP-ZBO</v>
      </c>
      <c r="M114" s="141">
        <f>IF(FN_MC!AP113="","*",FN_MC!AP113)</f>
        <v>336</v>
      </c>
      <c r="N114" s="141" t="str">
        <f>IF(FN_MC!AM113="","*",FN_MC!AM113)</f>
        <v>ZTP-ZBO</v>
      </c>
      <c r="O114" s="174">
        <f>FN_MC!BH113</f>
        <v>0</v>
      </c>
      <c r="P114" s="90"/>
      <c r="Q114" s="145" t="str">
        <f>IF($A$2=1,IF(FN_MC!BJ113="","*",FN_MC!BJ113),IF(FN_MC!BK113="","*",FN_MC!BK113))</f>
        <v>*</v>
      </c>
    </row>
    <row r="115" spans="1:17" hidden="1">
      <c r="A115" s="97">
        <f>IF(FN_MC!B114="","*",FN_MC!B114)</f>
        <v>46000</v>
      </c>
      <c r="B115" s="98" t="str">
        <f>IF(FN_MC!X114="","*",FN_MC!X114)</f>
        <v>*</v>
      </c>
      <c r="C115" s="99" t="str">
        <f>IF(FN_MC!S114="","*",FN_MC!S114)</f>
        <v>MALHA CENTRAL</v>
      </c>
      <c r="D115" s="99" t="str">
        <f>IF(FN_MC!T114="","*",FN_MC!T114)</f>
        <v>PPN-POV</v>
      </c>
      <c r="E115" s="99" t="str">
        <f>IF(FN_MC!D114="","*",FN_MC!D114)</f>
        <v>A10</v>
      </c>
      <c r="F115" s="99" t="str">
        <f>IF(FN_MC!H114="","*",FN_MC!H114)</f>
        <v>PNN2</v>
      </c>
      <c r="G115" s="99" t="str">
        <f>IF(FN_MC!M114="","*",FN_MC!M114)</f>
        <v>PNN-PCB</v>
      </c>
      <c r="H115" s="154">
        <f>IF(FN_MC!K114="","*",FN_MC!K114)</f>
        <v>834</v>
      </c>
      <c r="I115" s="132">
        <f>IF(FN_MC!O114="","*",FN_MC!O114)</f>
        <v>0.375</v>
      </c>
      <c r="J115" s="132">
        <f>IF(FN_MC!P114="","*",FN_MC!P114)</f>
        <v>0.125</v>
      </c>
      <c r="K115" s="141" t="str">
        <f>IF(FN_MC!AK114="","*",FN_MC!AK114)</f>
        <v>PNN2</v>
      </c>
      <c r="L115" s="141" t="str">
        <f>IF(FN_MC!AM114="","*",FN_MC!AM114)</f>
        <v>PNN-PCB</v>
      </c>
      <c r="M115" s="141">
        <f>IF(FN_MC!AP114="","*",FN_MC!AP114)</f>
        <v>834</v>
      </c>
      <c r="N115" s="141" t="str">
        <f>IF(FN_MC!AM114="","*",FN_MC!AM114)</f>
        <v>PNN-PCB</v>
      </c>
      <c r="O115" s="174">
        <f>FN_MC!BH114</f>
        <v>0</v>
      </c>
      <c r="P115" s="90"/>
      <c r="Q115" s="145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A13</v>
      </c>
      <c r="F116" s="99" t="str">
        <f>IF(FN_MC!H115="","*",FN_MC!H115)</f>
        <v>*</v>
      </c>
      <c r="G116" s="99" t="str">
        <f>IF(FN_MC!M115="","*",FN_MC!M115)</f>
        <v>-</v>
      </c>
      <c r="H116" s="154" t="str">
        <f>IF(FN_MC!K115="","*",FN_MC!K115)</f>
        <v>*</v>
      </c>
      <c r="I116" s="132" t="str">
        <f>IF(FN_MC!O115="","*",FN_MC!O115)</f>
        <v>*</v>
      </c>
      <c r="J116" s="132" t="str">
        <f>IF(FN_MC!P115="","*",FN_MC!P115)</f>
        <v>*</v>
      </c>
      <c r="K116" s="141" t="str">
        <f>IF(FN_MC!AK115="","*",FN_MC!AK115)</f>
        <v>-</v>
      </c>
      <c r="L116" s="141" t="str">
        <f>IF(FN_MC!AM115="","*",FN_MC!AM115)</f>
        <v>-</v>
      </c>
      <c r="M116" s="141" t="str">
        <f>IF(FN_MC!AP115="","*",FN_MC!AP115)</f>
        <v>-</v>
      </c>
      <c r="N116" s="141" t="str">
        <f>IF(FN_MC!AM115="","*",FN_MC!AM115)</f>
        <v>-</v>
      </c>
      <c r="O116" s="174">
        <f>FN_MC!BH115</f>
        <v>0</v>
      </c>
      <c r="P116" s="90"/>
      <c r="Q116" s="145" t="str">
        <f>IF($A$2=1,IF(FN_MC!BJ115="","*",FN_MC!BJ115),IF(FN_MC!BK115="","*",FN_MC!BK115))</f>
        <v>*</v>
      </c>
    </row>
    <row r="117" spans="1:17" hidden="1">
      <c r="A117" s="97" t="str">
        <f>IF(FN_MC!B116="","*",FN_MC!B116)</f>
        <v>*</v>
      </c>
      <c r="B117" s="98" t="str">
        <f>IF(FN_MC!X116="","*",FN_MC!X116)</f>
        <v>*</v>
      </c>
      <c r="C117" s="99" t="str">
        <f>IF(FN_MC!S116="","*",FN_MC!S116)</f>
        <v>-</v>
      </c>
      <c r="D117" s="99" t="str">
        <f>IF(FN_MC!T116="","*",FN_MC!T116)</f>
        <v>-</v>
      </c>
      <c r="E117" s="99" t="str">
        <f>IF(FN_MC!D116="","*",FN_MC!D116)</f>
        <v>*</v>
      </c>
      <c r="F117" s="99" t="str">
        <f>IF(FN_MC!H116="","*",FN_MC!H116)</f>
        <v>*</v>
      </c>
      <c r="G117" s="99" t="str">
        <f>IF(FN_MC!M116="","*",FN_MC!M116)</f>
        <v>-</v>
      </c>
      <c r="H117" s="154" t="str">
        <f>IF(FN_MC!K116="","*",FN_MC!K116)</f>
        <v>*</v>
      </c>
      <c r="I117" s="132" t="str">
        <f>IF(FN_MC!O116="","*",FN_MC!O116)</f>
        <v>*</v>
      </c>
      <c r="J117" s="132" t="str">
        <f>IF(FN_MC!P116="","*",FN_MC!P116)</f>
        <v>*</v>
      </c>
      <c r="K117" s="141" t="str">
        <f>IF(FN_MC!AK116="","*",FN_MC!AK116)</f>
        <v>-</v>
      </c>
      <c r="L117" s="141" t="str">
        <f>IF(FN_MC!AM116="","*",FN_MC!AM116)</f>
        <v>-</v>
      </c>
      <c r="M117" s="141" t="str">
        <f>IF(FN_MC!AP116="","*",FN_MC!AP116)</f>
        <v>-</v>
      </c>
      <c r="N117" s="141" t="str">
        <f>IF(FN_MC!AM116="","*",FN_MC!AM116)</f>
        <v>-</v>
      </c>
      <c r="O117" s="174">
        <f>FN_MC!BH116</f>
        <v>0</v>
      </c>
      <c r="P117" s="90"/>
      <c r="Q117" s="145" t="str">
        <f>IF($A$2=1,IF(FN_MC!BJ116="","*",FN_MC!BJ116),IF(FN_MC!BK116="","*",FN_MC!BK116))</f>
        <v>*</v>
      </c>
    </row>
    <row r="118" spans="1:17" hidden="1">
      <c r="A118" s="97" t="str">
        <f>IF(FN_MC!B117="","*",FN_MC!B117)</f>
        <v>*</v>
      </c>
      <c r="B118" s="98" t="str">
        <f>IF(FN_MC!X117="","*",FN_MC!X117)</f>
        <v>*</v>
      </c>
      <c r="C118" s="99" t="str">
        <f>IF(FN_MC!S117="","*",FN_MC!S117)</f>
        <v>-</v>
      </c>
      <c r="D118" s="99" t="str">
        <f>IF(FN_MC!T117="","*",FN_MC!T117)</f>
        <v>-</v>
      </c>
      <c r="E118" s="99" t="str">
        <f>IF(FN_MC!D117="","*",FN_MC!D117)</f>
        <v>*</v>
      </c>
      <c r="F118" s="99" t="str">
        <f>IF(FN_MC!H117="","*",FN_MC!H117)</f>
        <v>*</v>
      </c>
      <c r="G118" s="99" t="str">
        <f>IF(FN_MC!M117="","*",FN_MC!M117)</f>
        <v>-</v>
      </c>
      <c r="H118" s="154" t="str">
        <f>IF(FN_MC!K117="","*",FN_MC!K117)</f>
        <v>*</v>
      </c>
      <c r="I118" s="132" t="str">
        <f>IF(FN_MC!O117="","*",FN_MC!O117)</f>
        <v>*</v>
      </c>
      <c r="J118" s="132" t="str">
        <f>IF(FN_MC!P117="","*",FN_MC!P117)</f>
        <v>*</v>
      </c>
      <c r="K118" s="141" t="str">
        <f>IF(FN_MC!AK117="","*",FN_MC!AK117)</f>
        <v>-</v>
      </c>
      <c r="L118" s="141" t="str">
        <f>IF(FN_MC!AM117="","*",FN_MC!AM117)</f>
        <v>-</v>
      </c>
      <c r="M118" s="141" t="str">
        <f>IF(FN_MC!AP117="","*",FN_MC!AP117)</f>
        <v>-</v>
      </c>
      <c r="N118" s="141" t="str">
        <f>IF(FN_MC!AM117="","*",FN_MC!AM117)</f>
        <v>-</v>
      </c>
      <c r="O118" s="174">
        <f>FN_MC!BH117</f>
        <v>0</v>
      </c>
      <c r="P118" s="90"/>
      <c r="Q118" s="145" t="str">
        <f>IF($A$2=1,IF(FN_MC!BJ117="","*",FN_MC!BJ117),IF(FN_MC!BK117="","*",FN_MC!BK117))</f>
        <v>*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-</v>
      </c>
      <c r="H119" s="154" t="str">
        <f>IF(FN_MC!K118="","*",FN_MC!K118)</f>
        <v>*</v>
      </c>
      <c r="I119" s="132" t="str">
        <f>IF(FN_MC!O118="","*",FN_MC!O118)</f>
        <v>*</v>
      </c>
      <c r="J119" s="132" t="str">
        <f>IF(FN_MC!P118="","*",FN_MC!P118)</f>
        <v>*</v>
      </c>
      <c r="K119" s="141" t="str">
        <f>IF(FN_MC!AK118="","*",FN_MC!AK118)</f>
        <v>-</v>
      </c>
      <c r="L119" s="141" t="str">
        <f>IF(FN_MC!AM118="","*",FN_MC!AM118)</f>
        <v>-</v>
      </c>
      <c r="M119" s="141" t="str">
        <f>IF(FN_MC!AP118="","*",FN_MC!AP118)</f>
        <v>-</v>
      </c>
      <c r="N119" s="141" t="str">
        <f>IF(FN_MC!AM118="","*",FN_MC!AM118)</f>
        <v>-</v>
      </c>
      <c r="O119" s="174">
        <f>FN_MC!BH118</f>
        <v>0</v>
      </c>
      <c r="P119" s="90"/>
      <c r="Q119" s="145" t="str">
        <f>IF($A$2=1,IF(FN_MC!BJ118="","*",FN_MC!BJ118),IF(FN_MC!BK118="","*",FN_MC!BK118))</f>
        <v>*</v>
      </c>
    </row>
    <row r="120" spans="1:17" hidden="1">
      <c r="A120" s="97" t="str">
        <f>IF(FN_MC!B119="","*",FN_MC!B119)</f>
        <v>*</v>
      </c>
      <c r="B120" s="98" t="str">
        <f>IF(FN_MC!X119="","*",FN_MC!X119)</f>
        <v>*</v>
      </c>
      <c r="C120" s="99" t="str">
        <f>IF(FN_MC!S119="","*",FN_MC!S119)</f>
        <v>-</v>
      </c>
      <c r="D120" s="99" t="str">
        <f>IF(FN_MC!T119="","*",FN_MC!T119)</f>
        <v>-</v>
      </c>
      <c r="E120" s="99" t="str">
        <f>IF(FN_MC!D119="","*",FN_MC!D119)</f>
        <v>*</v>
      </c>
      <c r="F120" s="99" t="str">
        <f>IF(FN_MC!H119="","*",FN_MC!H119)</f>
        <v>*</v>
      </c>
      <c r="G120" s="99" t="str">
        <f>IF(FN_MC!M119="","*",FN_MC!M119)</f>
        <v>-</v>
      </c>
      <c r="H120" s="154" t="str">
        <f>IF(FN_MC!K119="","*",FN_MC!K119)</f>
        <v>*</v>
      </c>
      <c r="I120" s="132" t="str">
        <f>IF(FN_MC!O119="","*",FN_MC!O119)</f>
        <v>*</v>
      </c>
      <c r="J120" s="132" t="str">
        <f>IF(FN_MC!P119="","*",FN_MC!P119)</f>
        <v>*</v>
      </c>
      <c r="K120" s="141" t="str">
        <f>IF(FN_MC!AK119="","*",FN_MC!AK119)</f>
        <v>-</v>
      </c>
      <c r="L120" s="141" t="str">
        <f>IF(FN_MC!AM119="","*",FN_MC!AM119)</f>
        <v>-</v>
      </c>
      <c r="M120" s="141" t="str">
        <f>IF(FN_MC!AP119="","*",FN_MC!AP119)</f>
        <v>-</v>
      </c>
      <c r="N120" s="141" t="str">
        <f>IF(FN_MC!AM119="","*",FN_MC!AM119)</f>
        <v>-</v>
      </c>
      <c r="O120" s="174">
        <f>FN_MC!BH119</f>
        <v>0</v>
      </c>
      <c r="P120" s="90"/>
      <c r="Q120" s="145" t="str">
        <f>IF($A$2=1,IF(FN_MC!BJ119="","*",FN_MC!BJ119),IF(FN_MC!BK119="","*",FN_MC!BK119))</f>
        <v>*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54" t="str">
        <f>IF(FN_MC!K120="","*",FN_MC!K120)</f>
        <v>*</v>
      </c>
      <c r="I121" s="132" t="str">
        <f>IF(FN_MC!O120="","*",FN_MC!O120)</f>
        <v>*</v>
      </c>
      <c r="J121" s="132" t="str">
        <f>IF(FN_MC!P120="","*",FN_MC!P120)</f>
        <v>*</v>
      </c>
      <c r="K121" s="141" t="str">
        <f>IF(FN_MC!AK120="","*",FN_MC!AK120)</f>
        <v>-</v>
      </c>
      <c r="L121" s="141" t="str">
        <f>IF(FN_MC!AM120="","*",FN_MC!AM120)</f>
        <v>-</v>
      </c>
      <c r="M121" s="141" t="str">
        <f>IF(FN_MC!AP120="","*",FN_MC!AP120)</f>
        <v>-</v>
      </c>
      <c r="N121" s="141" t="str">
        <f>IF(FN_MC!AM120="","*",FN_MC!AM120)</f>
        <v>-</v>
      </c>
      <c r="O121" s="174">
        <f>FN_MC!BH120</f>
        <v>0</v>
      </c>
      <c r="P121" s="90"/>
      <c r="Q121" s="145" t="str">
        <f>IF($A$2=1,IF(FN_MC!BJ120="","*",FN_MC!BJ120),IF(FN_MC!BK120="","*",FN_MC!BK120))</f>
        <v>*</v>
      </c>
    </row>
    <row r="122" spans="1:17" hidden="1">
      <c r="A122" s="97" t="str">
        <f>IF(FN_MC!B121="","*",FN_MC!B121)</f>
        <v>*</v>
      </c>
      <c r="B122" s="98" t="str">
        <f>IF(FN_MC!X121="","*",FN_MC!X121)</f>
        <v>*</v>
      </c>
      <c r="C122" s="99" t="str">
        <f>IF(FN_MC!S121="","*",FN_MC!S121)</f>
        <v>-</v>
      </c>
      <c r="D122" s="99" t="str">
        <f>IF(FN_MC!T121="","*",FN_MC!T121)</f>
        <v>-</v>
      </c>
      <c r="E122" s="99" t="str">
        <f>IF(FN_MC!D121="","*",FN_MC!D121)</f>
        <v>*</v>
      </c>
      <c r="F122" s="99" t="str">
        <f>IF(FN_MC!H121="","*",FN_MC!H121)</f>
        <v>*</v>
      </c>
      <c r="G122" s="99" t="str">
        <f>IF(FN_MC!M121="","*",FN_MC!M121)</f>
        <v>-</v>
      </c>
      <c r="H122" s="154" t="str">
        <f>IF(FN_MC!K121="","*",FN_MC!K121)</f>
        <v>*</v>
      </c>
      <c r="I122" s="132" t="str">
        <f>IF(FN_MC!O121="","*",FN_MC!O121)</f>
        <v>*</v>
      </c>
      <c r="J122" s="132" t="str">
        <f>IF(FN_MC!P121="","*",FN_MC!P121)</f>
        <v>*</v>
      </c>
      <c r="K122" s="141" t="str">
        <f>IF(FN_MC!AK121="","*",FN_MC!AK121)</f>
        <v>-</v>
      </c>
      <c r="L122" s="141" t="str">
        <f>IF(FN_MC!AM121="","*",FN_MC!AM121)</f>
        <v>-</v>
      </c>
      <c r="M122" s="141" t="str">
        <f>IF(FN_MC!AP121="","*",FN_MC!AP121)</f>
        <v>-</v>
      </c>
      <c r="N122" s="141" t="str">
        <f>IF(FN_MC!AM121="","*",FN_MC!AM121)</f>
        <v>-</v>
      </c>
      <c r="O122" s="174">
        <f>FN_MC!BH121</f>
        <v>0</v>
      </c>
      <c r="P122" s="90"/>
      <c r="Q122" s="145" t="str">
        <f>IF($A$2=1,IF(FN_MC!BJ121="","*",FN_MC!BJ121),IF(FN_MC!BK121="","*",FN_MC!BK121))</f>
        <v>*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54" t="str">
        <f>IF(FN_MC!K122="","*",FN_MC!K122)</f>
        <v>*</v>
      </c>
      <c r="I123" s="132" t="str">
        <f>IF(FN_MC!O122="","*",FN_MC!O122)</f>
        <v>*</v>
      </c>
      <c r="J123" s="132" t="str">
        <f>IF(FN_MC!P122="","*",FN_MC!P122)</f>
        <v>*</v>
      </c>
      <c r="K123" s="141" t="str">
        <f>IF(FN_MC!AK122="","*",FN_MC!AK122)</f>
        <v>-</v>
      </c>
      <c r="L123" s="141" t="str">
        <f>IF(FN_MC!AM122="","*",FN_MC!AM122)</f>
        <v>-</v>
      </c>
      <c r="M123" s="141" t="str">
        <f>IF(FN_MC!AP122="","*",FN_MC!AP122)</f>
        <v>-</v>
      </c>
      <c r="N123" s="141" t="str">
        <f>IF(FN_MC!AM122="","*",FN_MC!AM122)</f>
        <v>-</v>
      </c>
      <c r="O123" s="174">
        <f>FN_MC!BH122</f>
        <v>0</v>
      </c>
      <c r="P123" s="90"/>
      <c r="Q123" s="145" t="str">
        <f>IF($A$2=1,IF(FN_MC!BJ122="","*",FN_MC!BJ122),IF(FN_MC!BK122="","*",FN_MC!BK122))</f>
        <v>*</v>
      </c>
    </row>
    <row r="124" spans="1:17" ht="28.5" hidden="1" customHeight="1">
      <c r="A124" s="97" t="str">
        <f>IF(FN_MC!B123="","*",FN_MC!B123)</f>
        <v>*</v>
      </c>
      <c r="B124" s="98" t="str">
        <f>IF(FN_MC!X123="","*",FN_MC!X123)</f>
        <v>*</v>
      </c>
      <c r="C124" s="99" t="str">
        <f>IF(FN_MC!S123="","*",FN_MC!S123)</f>
        <v>-</v>
      </c>
      <c r="D124" s="99" t="str">
        <f>IF(FN_MC!T123="","*",FN_MC!T123)</f>
        <v>-</v>
      </c>
      <c r="E124" s="99" t="str">
        <f>IF(FN_MC!D123="","*",FN_MC!D123)</f>
        <v>*</v>
      </c>
      <c r="F124" s="99" t="str">
        <f>IF(FN_MC!H123="","*",FN_MC!H123)</f>
        <v>*</v>
      </c>
      <c r="G124" s="99" t="str">
        <f>IF(FN_MC!M123="","*",FN_MC!M123)</f>
        <v>-</v>
      </c>
      <c r="H124" s="154" t="str">
        <f>IF(FN_MC!K123="","*",FN_MC!K123)</f>
        <v>*</v>
      </c>
      <c r="I124" s="132" t="str">
        <f>IF(FN_MC!O123="","*",FN_MC!O123)</f>
        <v>*</v>
      </c>
      <c r="J124" s="132" t="str">
        <f>IF(FN_MC!P123="","*",FN_MC!P123)</f>
        <v>*</v>
      </c>
      <c r="K124" s="141" t="str">
        <f>IF(FN_MC!AK123="","*",FN_MC!AK123)</f>
        <v>-</v>
      </c>
      <c r="L124" s="141" t="str">
        <f>IF(FN_MC!AM123="","*",FN_MC!AM123)</f>
        <v>-</v>
      </c>
      <c r="M124" s="141" t="str">
        <f>IF(FN_MC!AP123="","*",FN_MC!AP123)</f>
        <v>-</v>
      </c>
      <c r="N124" s="141" t="str">
        <f>IF(FN_MC!AM123="","*",FN_MC!AM123)</f>
        <v>-</v>
      </c>
      <c r="O124" s="174">
        <f>FN_MC!BH123</f>
        <v>0</v>
      </c>
      <c r="P124" s="90"/>
      <c r="Q124" s="145" t="str">
        <f>IF($A$2=1,IF(FN_MC!BJ123="","*",FN_MC!BJ123),IF(FN_MC!BK123="","*",FN_MC!BK123))</f>
        <v>*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54" t="str">
        <f>IF(FN_MC!K124="","*",FN_MC!K124)</f>
        <v>*</v>
      </c>
      <c r="I125" s="132" t="str">
        <f>IF(FN_MC!O124="","*",FN_MC!O124)</f>
        <v>*</v>
      </c>
      <c r="J125" s="132" t="str">
        <f>IF(FN_MC!P124="","*",FN_MC!P124)</f>
        <v>*</v>
      </c>
      <c r="K125" s="141" t="str">
        <f>IF(FN_MC!AK124="","*",FN_MC!AK124)</f>
        <v>-</v>
      </c>
      <c r="L125" s="141" t="str">
        <f>IF(FN_MC!AM124="","*",FN_MC!AM124)</f>
        <v>-</v>
      </c>
      <c r="M125" s="141" t="str">
        <f>IF(FN_MC!AP124="","*",FN_MC!AP124)</f>
        <v>-</v>
      </c>
      <c r="N125" s="141" t="str">
        <f>IF(FN_MC!AM124="","*",FN_MC!AM124)</f>
        <v>-</v>
      </c>
      <c r="O125" s="174">
        <f>FN_MC!BH124</f>
        <v>0</v>
      </c>
      <c r="P125" s="90"/>
      <c r="Q125" s="145" t="str">
        <f>IF($A$2=1,IF(FN_MC!BJ124="","*",FN_MC!BJ124),IF(FN_MC!BK124="","*",FN_MC!BK124))</f>
        <v>*</v>
      </c>
    </row>
    <row r="126" spans="1:17" hidden="1">
      <c r="A126" s="97" t="str">
        <f>IF(FN_MC!B125="","*",FN_MC!B125)</f>
        <v>*</v>
      </c>
      <c r="B126" s="98" t="str">
        <f>IF(FN_MC!X125="","*",FN_MC!X125)</f>
        <v>*</v>
      </c>
      <c r="C126" s="99" t="str">
        <f>IF(FN_MC!S125="","*",FN_MC!S125)</f>
        <v>-</v>
      </c>
      <c r="D126" s="99" t="str">
        <f>IF(FN_MC!T125="","*",FN_MC!T125)</f>
        <v>-</v>
      </c>
      <c r="E126" s="99" t="str">
        <f>IF(FN_MC!D125="","*",FN_MC!D125)</f>
        <v>*</v>
      </c>
      <c r="F126" s="99" t="str">
        <f>IF(FN_MC!H125="","*",FN_MC!H125)</f>
        <v>*</v>
      </c>
      <c r="G126" s="99" t="str">
        <f>IF(FN_MC!M125="","*",FN_MC!M125)</f>
        <v>-</v>
      </c>
      <c r="H126" s="154" t="str">
        <f>IF(FN_MC!K125="","*",FN_MC!K125)</f>
        <v>*</v>
      </c>
      <c r="I126" s="132" t="str">
        <f>IF(FN_MC!O125="","*",FN_MC!O125)</f>
        <v>*</v>
      </c>
      <c r="J126" s="132" t="str">
        <f>IF(FN_MC!P125="","*",FN_MC!P125)</f>
        <v>*</v>
      </c>
      <c r="K126" s="141" t="str">
        <f>IF(FN_MC!AK125="","*",FN_MC!AK125)</f>
        <v>-</v>
      </c>
      <c r="L126" s="141" t="str">
        <f>IF(FN_MC!AM125="","*",FN_MC!AM125)</f>
        <v>-</v>
      </c>
      <c r="M126" s="141" t="str">
        <f>IF(FN_MC!AP125="","*",FN_MC!AP125)</f>
        <v>-</v>
      </c>
      <c r="N126" s="141" t="str">
        <f>IF(FN_MC!AM125="","*",FN_MC!AM125)</f>
        <v>-</v>
      </c>
      <c r="O126" s="174">
        <f>FN_MC!BH125</f>
        <v>0</v>
      </c>
      <c r="P126" s="90"/>
      <c r="Q126" s="145" t="str">
        <f>IF($A$2=1,IF(FN_MC!BJ125="","*",FN_MC!BJ125),IF(FN_MC!BK125="","*",FN_MC!BK125))</f>
        <v>*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 t="str">
        <f>IF(FN_MC!B130="","*",FN_MC!B130)</f>
        <v>*</v>
      </c>
      <c r="B131" s="98" t="str">
        <f>IF(FN_MC!X130="","*",FN_MC!X130)</f>
        <v>*</v>
      </c>
      <c r="C131" s="99" t="str">
        <f>IF(FN_MC!S130="","*",FN_MC!S130)</f>
        <v>-</v>
      </c>
      <c r="D131" s="99" t="str">
        <f>IF(FN_MC!T130="","*",FN_MC!T130)</f>
        <v>-</v>
      </c>
      <c r="E131" s="99" t="str">
        <f>IF(FN_MC!D130="","*",FN_MC!D130)</f>
        <v>*</v>
      </c>
      <c r="F131" s="99" t="str">
        <f>IF(FN_MC!H130="","*",FN_MC!H130)</f>
        <v>*</v>
      </c>
      <c r="G131" s="99" t="str">
        <f>IF(FN_MC!M130="","*",FN_MC!M130)</f>
        <v>-</v>
      </c>
      <c r="H131" s="154" t="str">
        <f>IF(FN_MC!K130="","*",FN_MC!K130)</f>
        <v>*</v>
      </c>
      <c r="I131" s="132" t="str">
        <f>IF(FN_MC!O130="","*",FN_MC!O130)</f>
        <v>*</v>
      </c>
      <c r="J131" s="132" t="str">
        <f>IF(FN_MC!P130="","*",FN_MC!P130)</f>
        <v>*</v>
      </c>
      <c r="K131" s="141" t="str">
        <f>IF(FN_MC!AK130="","*",FN_MC!AK130)</f>
        <v>-</v>
      </c>
      <c r="L131" s="141" t="str">
        <f>IF(FN_MC!AM130="","*",FN_MC!AM130)</f>
        <v>-</v>
      </c>
      <c r="M131" s="141" t="str">
        <f>IF(FN_MC!AP130="","*",FN_MC!AP130)</f>
        <v>-</v>
      </c>
      <c r="N131" s="141" t="str">
        <f>IF(FN_MC!AM130="","*",FN_MC!AM130)</f>
        <v>-</v>
      </c>
      <c r="O131" s="174">
        <f>FN_MC!BH130</f>
        <v>0</v>
      </c>
      <c r="P131" s="90"/>
      <c r="Q131" s="145" t="str">
        <f>IF($A$2=1,IF(FN_MC!BJ130="","*",FN_MC!BJ130),IF(FN_MC!BK130="","*",FN_MC!BK130))</f>
        <v>*</v>
      </c>
    </row>
    <row r="132" spans="1:17" hidden="1">
      <c r="A132" s="97" t="str">
        <f>IF(FN_MC!B131="","*",FN_MC!B131)</f>
        <v>*</v>
      </c>
      <c r="B132" s="98" t="str">
        <f>IF(FN_MC!X131="","*",FN_MC!X131)</f>
        <v>*</v>
      </c>
      <c r="C132" s="99" t="str">
        <f>IF(FN_MC!S131="","*",FN_MC!S131)</f>
        <v>-</v>
      </c>
      <c r="D132" s="99" t="str">
        <f>IF(FN_MC!T131="","*",FN_MC!T131)</f>
        <v>-</v>
      </c>
      <c r="E132" s="99" t="str">
        <f>IF(FN_MC!D131="","*",FN_MC!D131)</f>
        <v>*</v>
      </c>
      <c r="F132" s="99" t="str">
        <f>IF(FN_MC!H131="","*",FN_MC!H131)</f>
        <v>*</v>
      </c>
      <c r="G132" s="99" t="str">
        <f>IF(FN_MC!M131="","*",FN_MC!M131)</f>
        <v>-</v>
      </c>
      <c r="H132" s="154" t="str">
        <f>IF(FN_MC!K131="","*",FN_MC!K131)</f>
        <v>*</v>
      </c>
      <c r="I132" s="132" t="str">
        <f>IF(FN_MC!O131="","*",FN_MC!O131)</f>
        <v>*</v>
      </c>
      <c r="J132" s="132" t="str">
        <f>IF(FN_MC!P131="","*",FN_MC!P131)</f>
        <v>*</v>
      </c>
      <c r="K132" s="141" t="str">
        <f>IF(FN_MC!AK131="","*",FN_MC!AK131)</f>
        <v>-</v>
      </c>
      <c r="L132" s="141" t="str">
        <f>IF(FN_MC!AM131="","*",FN_MC!AM131)</f>
        <v>-</v>
      </c>
      <c r="M132" s="141" t="str">
        <f>IF(FN_MC!AP131="","*",FN_MC!AP131)</f>
        <v>-</v>
      </c>
      <c r="N132" s="141" t="str">
        <f>IF(FN_MC!AM131="","*",FN_MC!AM131)</f>
        <v>-</v>
      </c>
      <c r="O132" s="174">
        <f>FN_MC!BH131</f>
        <v>0</v>
      </c>
      <c r="P132" s="90"/>
      <c r="Q132" s="145" t="str">
        <f>IF($A$2=1,IF(FN_MC!BJ131="","*",FN_MC!BJ131),IF(FN_MC!BK131="","*",FN_MC!BK131))</f>
        <v>*</v>
      </c>
    </row>
    <row r="133" spans="1:17" ht="27" hidden="1" customHeight="1">
      <c r="A133" s="97" t="str">
        <f>IF(FN_MC!B132="","*",FN_MC!B132)</f>
        <v>*</v>
      </c>
      <c r="B133" s="98" t="str">
        <f>IF(FN_MC!X132="","*",FN_MC!X132)</f>
        <v>*</v>
      </c>
      <c r="C133" s="99" t="str">
        <f>IF(FN_MC!S132="","*",FN_MC!S132)</f>
        <v>-</v>
      </c>
      <c r="D133" s="99" t="str">
        <f>IF(FN_MC!T132="","*",FN_MC!T132)</f>
        <v>-</v>
      </c>
      <c r="E133" s="99" t="str">
        <f>IF(FN_MC!D132="","*",FN_MC!D132)</f>
        <v>*</v>
      </c>
      <c r="F133" s="99" t="str">
        <f>IF(FN_MC!H132="","*",FN_MC!H132)</f>
        <v>*</v>
      </c>
      <c r="G133" s="99" t="str">
        <f>IF(FN_MC!M132="","*",FN_MC!M132)</f>
        <v>-</v>
      </c>
      <c r="H133" s="154" t="str">
        <f>IF(FN_MC!K132="","*",FN_MC!K132)</f>
        <v>*</v>
      </c>
      <c r="I133" s="132" t="str">
        <f>IF(FN_MC!O132="","*",FN_MC!O132)</f>
        <v>*</v>
      </c>
      <c r="J133" s="132" t="str">
        <f>IF(FN_MC!P132="","*",FN_MC!P132)</f>
        <v>*</v>
      </c>
      <c r="K133" s="141" t="str">
        <f>IF(FN_MC!AK132="","*",FN_MC!AK132)</f>
        <v>-</v>
      </c>
      <c r="L133" s="141" t="str">
        <f>IF(FN_MC!AM132="","*",FN_MC!AM132)</f>
        <v>-</v>
      </c>
      <c r="M133" s="141" t="str">
        <f>IF(FN_MC!AP132="","*",FN_MC!AP132)</f>
        <v>-</v>
      </c>
      <c r="N133" s="141" t="str">
        <f>IF(FN_MC!AM132="","*",FN_MC!AM132)</f>
        <v>-</v>
      </c>
      <c r="O133" s="174">
        <f>FN_MC!BH132</f>
        <v>0</v>
      </c>
      <c r="P133" s="90"/>
      <c r="Q133" s="145" t="str">
        <f>IF($A$2=1,IF(FN_MC!BJ132="","*",FN_MC!BJ132),IF(FN_MC!BK132="","*",FN_MC!BK132))</f>
        <v>*</v>
      </c>
    </row>
    <row r="134" spans="1:17" hidden="1">
      <c r="A134" s="97" t="str">
        <f>IF(FN_MC!B133="","*",FN_MC!B133)</f>
        <v>*</v>
      </c>
      <c r="B134" s="98" t="str">
        <f>IF(FN_MC!X133="","*",FN_MC!X133)</f>
        <v>*</v>
      </c>
      <c r="C134" s="99" t="str">
        <f>IF(FN_MC!S133="","*",FN_MC!S133)</f>
        <v>-</v>
      </c>
      <c r="D134" s="99" t="str">
        <f>IF(FN_MC!T133="","*",FN_MC!T133)</f>
        <v>-</v>
      </c>
      <c r="E134" s="99" t="str">
        <f>IF(FN_MC!D133="","*",FN_MC!D133)</f>
        <v>*</v>
      </c>
      <c r="F134" s="99" t="str">
        <f>IF(FN_MC!H133="","*",FN_MC!H133)</f>
        <v>*</v>
      </c>
      <c r="G134" s="99" t="str">
        <f>IF(FN_MC!M133="","*",FN_MC!M133)</f>
        <v>-</v>
      </c>
      <c r="H134" s="154" t="str">
        <f>IF(FN_MC!K133="","*",FN_MC!K133)</f>
        <v>*</v>
      </c>
      <c r="I134" s="132" t="str">
        <f>IF(FN_MC!O133="","*",FN_MC!O133)</f>
        <v>*</v>
      </c>
      <c r="J134" s="132" t="str">
        <f>IF(FN_MC!P133="","*",FN_MC!P133)</f>
        <v>*</v>
      </c>
      <c r="K134" s="141" t="str">
        <f>IF(FN_MC!AK133="","*",FN_MC!AK133)</f>
        <v>-</v>
      </c>
      <c r="L134" s="141" t="str">
        <f>IF(FN_MC!AM133="","*",FN_MC!AM133)</f>
        <v>-</v>
      </c>
      <c r="M134" s="141" t="str">
        <f>IF(FN_MC!AP133="","*",FN_MC!AP133)</f>
        <v>-</v>
      </c>
      <c r="N134" s="141" t="str">
        <f>IF(FN_MC!AM133="","*",FN_MC!AM133)</f>
        <v>-</v>
      </c>
      <c r="O134" s="174">
        <f>FN_MC!BH133</f>
        <v>0</v>
      </c>
      <c r="P134" s="90"/>
      <c r="Q134" s="145" t="str">
        <f>IF($A$2=1,IF(FN_MC!BJ133="","*",FN_MC!BJ133),IF(FN_MC!BK133="","*",FN_MC!BK133))</f>
        <v>*</v>
      </c>
    </row>
    <row r="135" spans="1:17" hidden="1">
      <c r="A135" s="97" t="str">
        <f>IF(FN_MC!B134="","*",FN_MC!B134)</f>
        <v>*</v>
      </c>
      <c r="B135" s="98" t="str">
        <f>IF(FN_MC!X134="","*",FN_MC!X134)</f>
        <v>*</v>
      </c>
      <c r="C135" s="99" t="str">
        <f>IF(FN_MC!S134="","*",FN_MC!S134)</f>
        <v>-</v>
      </c>
      <c r="D135" s="99" t="str">
        <f>IF(FN_MC!T134="","*",FN_MC!T134)</f>
        <v>-</v>
      </c>
      <c r="E135" s="99" t="str">
        <f>IF(FN_MC!D134="","*",FN_MC!D134)</f>
        <v>*</v>
      </c>
      <c r="F135" s="99" t="str">
        <f>IF(FN_MC!H134="","*",FN_MC!H134)</f>
        <v>*</v>
      </c>
      <c r="G135" s="99" t="str">
        <f>IF(FN_MC!M134="","*",FN_MC!M134)</f>
        <v>-</v>
      </c>
      <c r="H135" s="154" t="str">
        <f>IF(FN_MC!K134="","*",FN_MC!K134)</f>
        <v>*</v>
      </c>
      <c r="I135" s="132" t="str">
        <f>IF(FN_MC!O134="","*",FN_MC!O134)</f>
        <v>*</v>
      </c>
      <c r="J135" s="132" t="str">
        <f>IF(FN_MC!P134="","*",FN_MC!P134)</f>
        <v>*</v>
      </c>
      <c r="K135" s="141" t="str">
        <f>IF(FN_MC!AK134="","*",FN_MC!AK134)</f>
        <v>-</v>
      </c>
      <c r="L135" s="141" t="str">
        <f>IF(FN_MC!AM134="","*",FN_MC!AM134)</f>
        <v>-</v>
      </c>
      <c r="M135" s="141" t="str">
        <f>IF(FN_MC!AP134="","*",FN_MC!AP134)</f>
        <v>-</v>
      </c>
      <c r="N135" s="141" t="str">
        <f>IF(FN_MC!AM134="","*",FN_MC!AM134)</f>
        <v>-</v>
      </c>
      <c r="O135" s="174">
        <f>FN_MC!BH134</f>
        <v>0</v>
      </c>
      <c r="P135" s="90"/>
      <c r="Q135" s="145" t="str">
        <f>IF($A$2=1,IF(FN_MC!BJ134="","*",FN_MC!BJ134),IF(FN_MC!BK134="","*",FN_MC!BK134))</f>
        <v>*</v>
      </c>
    </row>
    <row r="136" spans="1:17" hidden="1">
      <c r="A136" s="97" t="str">
        <f>IF(FN_MC!B135="","*",FN_MC!B135)</f>
        <v>*</v>
      </c>
      <c r="B136" s="98" t="str">
        <f>IF(FN_MC!X135="","*",FN_MC!X135)</f>
        <v>*</v>
      </c>
      <c r="C136" s="99" t="str">
        <f>IF(FN_MC!S135="","*",FN_MC!S135)</f>
        <v>-</v>
      </c>
      <c r="D136" s="99" t="str">
        <f>IF(FN_MC!T135="","*",FN_MC!T135)</f>
        <v>-</v>
      </c>
      <c r="E136" s="99" t="str">
        <f>IF(FN_MC!D135="","*",FN_MC!D135)</f>
        <v>*</v>
      </c>
      <c r="F136" s="99" t="str">
        <f>IF(FN_MC!H135="","*",FN_MC!H135)</f>
        <v>*</v>
      </c>
      <c r="G136" s="99" t="str">
        <f>IF(FN_MC!M135="","*",FN_MC!M135)</f>
        <v>-</v>
      </c>
      <c r="H136" s="154" t="str">
        <f>IF(FN_MC!K135="","*",FN_MC!K135)</f>
        <v>*</v>
      </c>
      <c r="I136" s="132" t="str">
        <f>IF(FN_MC!O135="","*",FN_MC!O135)</f>
        <v>*</v>
      </c>
      <c r="J136" s="132" t="str">
        <f>IF(FN_MC!P135="","*",FN_MC!P135)</f>
        <v>*</v>
      </c>
      <c r="K136" s="141" t="str">
        <f>IF(FN_MC!AK135="","*",FN_MC!AK135)</f>
        <v>-</v>
      </c>
      <c r="L136" s="141" t="str">
        <f>IF(FN_MC!AM135="","*",FN_MC!AM135)</f>
        <v>-</v>
      </c>
      <c r="M136" s="141" t="str">
        <f>IF(FN_MC!AP135="","*",FN_MC!AP135)</f>
        <v>-</v>
      </c>
      <c r="N136" s="141" t="str">
        <f>IF(FN_MC!AM135="","*",FN_MC!AM135)</f>
        <v>-</v>
      </c>
      <c r="O136" s="174">
        <f>FN_MC!BH135</f>
        <v>0</v>
      </c>
      <c r="P136" s="90"/>
      <c r="Q136" s="145" t="str">
        <f>IF($A$2=1,IF(FN_MC!BJ135="","*",FN_MC!BJ135),IF(FN_MC!BK135="","*",FN_MC!BK135))</f>
        <v>*</v>
      </c>
    </row>
    <row r="137" spans="1:17" hidden="1">
      <c r="A137" s="97" t="str">
        <f>IF(FN_MC!B136="","*",FN_MC!B136)</f>
        <v>*</v>
      </c>
      <c r="B137" s="98" t="str">
        <f>IF(FN_MC!X136="","*",FN_MC!X136)</f>
        <v>*</v>
      </c>
      <c r="C137" s="99" t="str">
        <f>IF(FN_MC!S136="","*",FN_MC!S136)</f>
        <v>-</v>
      </c>
      <c r="D137" s="99" t="str">
        <f>IF(FN_MC!T136="","*",FN_MC!T136)</f>
        <v>-</v>
      </c>
      <c r="E137" s="99" t="str">
        <f>IF(FN_MC!D136="","*",FN_MC!D136)</f>
        <v>*</v>
      </c>
      <c r="F137" s="99" t="str">
        <f>IF(FN_MC!H136="","*",FN_MC!H136)</f>
        <v>*</v>
      </c>
      <c r="G137" s="99" t="str">
        <f>IF(FN_MC!M136="","*",FN_MC!M136)</f>
        <v>-</v>
      </c>
      <c r="H137" s="154" t="str">
        <f>IF(FN_MC!K136="","*",FN_MC!K136)</f>
        <v>*</v>
      </c>
      <c r="I137" s="132" t="str">
        <f>IF(FN_MC!O136="","*",FN_MC!O136)</f>
        <v>*</v>
      </c>
      <c r="J137" s="132" t="str">
        <f>IF(FN_MC!P136="","*",FN_MC!P136)</f>
        <v>*</v>
      </c>
      <c r="K137" s="141" t="str">
        <f>IF(FN_MC!AK136="","*",FN_MC!AK136)</f>
        <v>-</v>
      </c>
      <c r="L137" s="141" t="str">
        <f>IF(FN_MC!AM136="","*",FN_MC!AM136)</f>
        <v>-</v>
      </c>
      <c r="M137" s="141" t="str">
        <f>IF(FN_MC!AP136="","*",FN_MC!AP136)</f>
        <v>-</v>
      </c>
      <c r="N137" s="141" t="str">
        <f>IF(FN_MC!AM136="","*",FN_MC!AM136)</f>
        <v>-</v>
      </c>
      <c r="O137" s="174">
        <f>FN_MC!BH136</f>
        <v>0</v>
      </c>
      <c r="P137" s="90"/>
      <c r="Q137" s="145" t="str">
        <f>IF($A$2=1,IF(FN_MC!BJ136="","*",FN_MC!BJ136),IF(FN_MC!BK136="","*",FN_MC!BK136))</f>
        <v>*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-</v>
      </c>
      <c r="D138" s="99" t="str">
        <f>IF(FN_MC!T137="","*",FN_MC!T137)</f>
        <v>-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-</v>
      </c>
      <c r="H138" s="154" t="str">
        <f>IF(FN_MC!K137="","*",FN_MC!K137)</f>
        <v>*</v>
      </c>
      <c r="I138" s="132" t="str">
        <f>IF(FN_MC!O137="","*",FN_MC!O137)</f>
        <v>*</v>
      </c>
      <c r="J138" s="132" t="str">
        <f>IF(FN_MC!P137="","*",FN_MC!P137)</f>
        <v>*</v>
      </c>
      <c r="K138" s="141" t="str">
        <f>IF(FN_MC!AK137="","*",FN_MC!AK137)</f>
        <v>-</v>
      </c>
      <c r="L138" s="141" t="str">
        <f>IF(FN_MC!AM137="","*",FN_MC!AM137)</f>
        <v>-</v>
      </c>
      <c r="M138" s="141" t="str">
        <f>IF(FN_MC!AP137="","*",FN_MC!AP137)</f>
        <v>-</v>
      </c>
      <c r="N138" s="141" t="str">
        <f>IF(FN_MC!AM137="","*",FN_MC!AM137)</f>
        <v>-</v>
      </c>
      <c r="O138" s="174">
        <f>FN_MC!BH137</f>
        <v>0</v>
      </c>
      <c r="P138" s="90"/>
      <c r="Q138" s="145" t="str">
        <f>IF($A$2=1,IF(FN_MC!BJ137="","*",FN_MC!BJ137),IF(FN_MC!BK137="","*",FN_MC!BK137))</f>
        <v>*</v>
      </c>
    </row>
    <row r="139" spans="1:17" hidden="1">
      <c r="A139" s="97" t="str">
        <f>IF(FN_MC!B138="","*",FN_MC!B138)</f>
        <v>*</v>
      </c>
      <c r="B139" s="98" t="str">
        <f>IF(FN_MC!X138="","*",FN_MC!X138)</f>
        <v>*</v>
      </c>
      <c r="C139" s="99" t="str">
        <f>IF(FN_MC!S138="","*",FN_MC!S138)</f>
        <v>-</v>
      </c>
      <c r="D139" s="99" t="str">
        <f>IF(FN_MC!T138="","*",FN_MC!T138)</f>
        <v>-</v>
      </c>
      <c r="E139" s="99" t="str">
        <f>IF(FN_MC!D138="","*",FN_MC!D138)</f>
        <v>*</v>
      </c>
      <c r="F139" s="99" t="str">
        <f>IF(FN_MC!H138="","*",FN_MC!H138)</f>
        <v>*</v>
      </c>
      <c r="G139" s="99" t="str">
        <f>IF(FN_MC!M138="","*",FN_MC!M138)</f>
        <v>-</v>
      </c>
      <c r="H139" s="154" t="str">
        <f>IF(FN_MC!K138="","*",FN_MC!K138)</f>
        <v>*</v>
      </c>
      <c r="I139" s="132" t="str">
        <f>IF(FN_MC!O138="","*",FN_MC!O138)</f>
        <v>*</v>
      </c>
      <c r="J139" s="132" t="str">
        <f>IF(FN_MC!P138="","*",FN_MC!P138)</f>
        <v>*</v>
      </c>
      <c r="K139" s="141" t="str">
        <f>IF(FN_MC!AK138="","*",FN_MC!AK138)</f>
        <v>-</v>
      </c>
      <c r="L139" s="141" t="str">
        <f>IF(FN_MC!AM138="","*",FN_MC!AM138)</f>
        <v>-</v>
      </c>
      <c r="M139" s="141" t="str">
        <f>IF(FN_MC!AP138="","*",FN_MC!AP138)</f>
        <v>-</v>
      </c>
      <c r="N139" s="141" t="str">
        <f>IF(FN_MC!AM138="","*",FN_MC!AM138)</f>
        <v>-</v>
      </c>
      <c r="O139" s="174">
        <f>FN_MC!BH138</f>
        <v>0</v>
      </c>
      <c r="P139" s="90"/>
      <c r="Q139" s="145" t="str">
        <f>IF($A$2=1,IF(FN_MC!BJ138="","*",FN_MC!BJ138),IF(FN_MC!BK138="","*",FN_MC!BK138))</f>
        <v>*</v>
      </c>
    </row>
    <row r="140" spans="1:17" hidden="1">
      <c r="A140" s="97" t="str">
        <f>IF(FN_MC!B139="","*",FN_MC!B139)</f>
        <v>*</v>
      </c>
      <c r="B140" s="98" t="str">
        <f>IF(FN_MC!X139="","*",FN_MC!X139)</f>
        <v>*</v>
      </c>
      <c r="C140" s="99" t="str">
        <f>IF(FN_MC!S139="","*",FN_MC!S139)</f>
        <v>-</v>
      </c>
      <c r="D140" s="99" t="str">
        <f>IF(FN_MC!T139="","*",FN_MC!T139)</f>
        <v>-</v>
      </c>
      <c r="E140" s="99" t="str">
        <f>IF(FN_MC!D139="","*",FN_MC!D139)</f>
        <v>*</v>
      </c>
      <c r="F140" s="99" t="str">
        <f>IF(FN_MC!H139="","*",FN_MC!H139)</f>
        <v>*</v>
      </c>
      <c r="G140" s="99" t="str">
        <f>IF(FN_MC!M139="","*",FN_MC!M139)</f>
        <v>-</v>
      </c>
      <c r="H140" s="154" t="str">
        <f>IF(FN_MC!K139="","*",FN_MC!K139)</f>
        <v>*</v>
      </c>
      <c r="I140" s="132" t="str">
        <f>IF(FN_MC!O139="","*",FN_MC!O139)</f>
        <v>*</v>
      </c>
      <c r="J140" s="132" t="str">
        <f>IF(FN_MC!P139="","*",FN_MC!P139)</f>
        <v>*</v>
      </c>
      <c r="K140" s="141" t="str">
        <f>IF(FN_MC!AK139="","*",FN_MC!AK139)</f>
        <v>-</v>
      </c>
      <c r="L140" s="141" t="str">
        <f>IF(FN_MC!AM139="","*",FN_MC!AM139)</f>
        <v>-</v>
      </c>
      <c r="M140" s="141" t="str">
        <f>IF(FN_MC!AP139="","*",FN_MC!AP139)</f>
        <v>-</v>
      </c>
      <c r="N140" s="141" t="str">
        <f>IF(FN_MC!AM139="","*",FN_MC!AM139)</f>
        <v>-</v>
      </c>
      <c r="O140" s="174">
        <f>FN_MC!BH139</f>
        <v>0</v>
      </c>
      <c r="P140" s="90"/>
      <c r="Q140" s="145" t="str">
        <f>IF($A$2=1,IF(FN_MC!BJ139="","*",FN_MC!BJ139),IF(FN_MC!BK139="","*",FN_MC!BK139))</f>
        <v>*</v>
      </c>
    </row>
    <row r="141" spans="1:17" ht="28.5" hidden="1" customHeight="1">
      <c r="A141" s="97" t="str">
        <f>IF(FN_MC!B140="","*",FN_MC!B140)</f>
        <v>*</v>
      </c>
      <c r="B141" s="98" t="str">
        <f>IF(FN_MC!X140="","*",FN_MC!X140)</f>
        <v>*</v>
      </c>
      <c r="C141" s="99" t="str">
        <f>IF(FN_MC!S140="","*",FN_MC!S140)</f>
        <v>-</v>
      </c>
      <c r="D141" s="99" t="str">
        <f>IF(FN_MC!T140="","*",FN_MC!T140)</f>
        <v>-</v>
      </c>
      <c r="E141" s="99" t="str">
        <f>IF(FN_MC!D140="","*",FN_MC!D140)</f>
        <v>*</v>
      </c>
      <c r="F141" s="99" t="str">
        <f>IF(FN_MC!H140="","*",FN_MC!H140)</f>
        <v>*</v>
      </c>
      <c r="G141" s="99" t="str">
        <f>IF(FN_MC!M140="","*",FN_MC!M140)</f>
        <v>-</v>
      </c>
      <c r="H141" s="154" t="str">
        <f>IF(FN_MC!K140="","*",FN_MC!K140)</f>
        <v>*</v>
      </c>
      <c r="I141" s="132" t="str">
        <f>IF(FN_MC!O140="","*",FN_MC!O140)</f>
        <v>*</v>
      </c>
      <c r="J141" s="132" t="str">
        <f>IF(FN_MC!P140="","*",FN_MC!P140)</f>
        <v>*</v>
      </c>
      <c r="K141" s="141" t="str">
        <f>IF(FN_MC!AK140="","*",FN_MC!AK140)</f>
        <v>-</v>
      </c>
      <c r="L141" s="141" t="str">
        <f>IF(FN_MC!AM140="","*",FN_MC!AM140)</f>
        <v>-</v>
      </c>
      <c r="M141" s="141" t="str">
        <f>IF(FN_MC!AP140="","*",FN_MC!AP140)</f>
        <v>-</v>
      </c>
      <c r="N141" s="141" t="str">
        <f>IF(FN_MC!AM140="","*",FN_MC!AM140)</f>
        <v>-</v>
      </c>
      <c r="O141" s="174">
        <f>FN_MC!BH140</f>
        <v>0</v>
      </c>
      <c r="P141" s="90"/>
      <c r="Q141" s="145" t="str">
        <f>IF($A$2=1,IF(FN_MC!BJ140="","*",FN_MC!BJ140),IF(FN_MC!BK140="","*",FN_MC!BK140))</f>
        <v>*</v>
      </c>
    </row>
    <row r="142" spans="1:17" hidden="1">
      <c r="A142" s="97" t="str">
        <f>IF(FN_MC!B141="","*",FN_MC!B141)</f>
        <v>*</v>
      </c>
      <c r="B142" s="98" t="str">
        <f>IF(FN_MC!X141="","*",FN_MC!X141)</f>
        <v>*</v>
      </c>
      <c r="C142" s="99" t="str">
        <f>IF(FN_MC!S141="","*",FN_MC!S141)</f>
        <v>-</v>
      </c>
      <c r="D142" s="99" t="str">
        <f>IF(FN_MC!T141="","*",FN_MC!T141)</f>
        <v>-</v>
      </c>
      <c r="E142" s="99" t="str">
        <f>IF(FN_MC!D141="","*",FN_MC!D141)</f>
        <v>*</v>
      </c>
      <c r="F142" s="99" t="str">
        <f>IF(FN_MC!H141="","*",FN_MC!H141)</f>
        <v>*</v>
      </c>
      <c r="G142" s="99" t="str">
        <f>IF(FN_MC!M141="","*",FN_MC!M141)</f>
        <v>-</v>
      </c>
      <c r="H142" s="154" t="str">
        <f>IF(FN_MC!K141="","*",FN_MC!K141)</f>
        <v>*</v>
      </c>
      <c r="I142" s="132" t="str">
        <f>IF(FN_MC!O141="","*",FN_MC!O141)</f>
        <v>*</v>
      </c>
      <c r="J142" s="132" t="str">
        <f>IF(FN_MC!P141="","*",FN_MC!P141)</f>
        <v>*</v>
      </c>
      <c r="K142" s="141" t="str">
        <f>IF(FN_MC!AK141="","*",FN_MC!AK141)</f>
        <v>-</v>
      </c>
      <c r="L142" s="141" t="str">
        <f>IF(FN_MC!AM141="","*",FN_MC!AM141)</f>
        <v>-</v>
      </c>
      <c r="M142" s="141" t="str">
        <f>IF(FN_MC!AP141="","*",FN_MC!AP141)</f>
        <v>-</v>
      </c>
      <c r="N142" s="141" t="str">
        <f>IF(FN_MC!AM141="","*",FN_MC!AM141)</f>
        <v>-</v>
      </c>
      <c r="O142" s="174">
        <f>FN_MC!BH141</f>
        <v>0</v>
      </c>
      <c r="P142" s="90"/>
      <c r="Q142" s="145" t="str">
        <f>IF($A$2=1,IF(FN_MC!BJ141="","*",FN_MC!BJ141),IF(FN_MC!BK141="","*",FN_MC!BK141))</f>
        <v>*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 t="str">
        <f>IF(FN_MC!B143="","*",FN_MC!B143)</f>
        <v>*</v>
      </c>
      <c r="B144" s="98" t="str">
        <f>IF(FN_MC!X143="","*",FN_MC!X143)</f>
        <v>*</v>
      </c>
      <c r="C144" s="99" t="str">
        <f>IF(FN_MC!S143="","*",FN_MC!S143)</f>
        <v>-</v>
      </c>
      <c r="D144" s="99" t="str">
        <f>IF(FN_MC!T143="","*",FN_MC!T143)</f>
        <v>-</v>
      </c>
      <c r="E144" s="99" t="str">
        <f>IF(FN_MC!D143="","*",FN_MC!D143)</f>
        <v>*</v>
      </c>
      <c r="F144" s="99" t="str">
        <f>IF(FN_MC!H143="","*",FN_MC!H143)</f>
        <v>*</v>
      </c>
      <c r="G144" s="99" t="str">
        <f>IF(FN_MC!M143="","*",FN_MC!M143)</f>
        <v>-</v>
      </c>
      <c r="H144" s="154" t="str">
        <f>IF(FN_MC!K143="","*",FN_MC!K143)</f>
        <v>*</v>
      </c>
      <c r="I144" s="132" t="str">
        <f>IF(FN_MC!O143="","*",FN_MC!O143)</f>
        <v>*</v>
      </c>
      <c r="J144" s="132" t="str">
        <f>IF(FN_MC!P143="","*",FN_MC!P143)</f>
        <v>*</v>
      </c>
      <c r="K144" s="141" t="str">
        <f>IF(FN_MC!AK143="","*",FN_MC!AK143)</f>
        <v>-</v>
      </c>
      <c r="L144" s="141" t="str">
        <f>IF(FN_MC!AM143="","*",FN_MC!AM143)</f>
        <v>-</v>
      </c>
      <c r="M144" s="141" t="str">
        <f>IF(FN_MC!AP143="","*",FN_MC!AP143)</f>
        <v>-</v>
      </c>
      <c r="N144" s="141" t="str">
        <f>IF(FN_MC!AM143="","*",FN_MC!AM143)</f>
        <v>-</v>
      </c>
      <c r="O144" s="174">
        <f>FN_MC!BH143</f>
        <v>0</v>
      </c>
      <c r="P144" s="90"/>
      <c r="Q144" s="145" t="str">
        <f>IF($A$2=1,IF(FN_MC!BJ143="","*",FN_MC!BJ143),IF(FN_MC!BK143="","*",FN_MC!BK143))</f>
        <v>*</v>
      </c>
    </row>
    <row r="145" spans="1:17" hidden="1">
      <c r="A145" s="97" t="str">
        <f>IF(FN_MC!B144="","*",FN_MC!B144)</f>
        <v>*</v>
      </c>
      <c r="B145" s="98" t="str">
        <f>IF(FN_MC!X144="","*",FN_MC!X144)</f>
        <v>*</v>
      </c>
      <c r="C145" s="99" t="str">
        <f>IF(FN_MC!S144="","*",FN_MC!S144)</f>
        <v>-</v>
      </c>
      <c r="D145" s="99" t="str">
        <f>IF(FN_MC!T144="","*",FN_MC!T144)</f>
        <v>-</v>
      </c>
      <c r="E145" s="99" t="str">
        <f>IF(FN_MC!D144="","*",FN_MC!D144)</f>
        <v>*</v>
      </c>
      <c r="F145" s="99" t="str">
        <f>IF(FN_MC!H144="","*",FN_MC!H144)</f>
        <v>*</v>
      </c>
      <c r="G145" s="99" t="str">
        <f>IF(FN_MC!M144="","*",FN_MC!M144)</f>
        <v>-</v>
      </c>
      <c r="H145" s="154" t="str">
        <f>IF(FN_MC!K144="","*",FN_MC!K144)</f>
        <v>*</v>
      </c>
      <c r="I145" s="132" t="str">
        <f>IF(FN_MC!O144="","*",FN_MC!O144)</f>
        <v>*</v>
      </c>
      <c r="J145" s="132" t="str">
        <f>IF(FN_MC!P144="","*",FN_MC!P144)</f>
        <v>*</v>
      </c>
      <c r="K145" s="141" t="str">
        <f>IF(FN_MC!AK144="","*",FN_MC!AK144)</f>
        <v>-</v>
      </c>
      <c r="L145" s="141" t="str">
        <f>IF(FN_MC!AM144="","*",FN_MC!AM144)</f>
        <v>-</v>
      </c>
      <c r="M145" s="141" t="str">
        <f>IF(FN_MC!AP144="","*",FN_MC!AP144)</f>
        <v>-</v>
      </c>
      <c r="N145" s="141" t="str">
        <f>IF(FN_MC!AM144="","*",FN_MC!AM144)</f>
        <v>-</v>
      </c>
      <c r="O145" s="174">
        <f>FN_MC!BH144</f>
        <v>0</v>
      </c>
      <c r="P145" s="90"/>
      <c r="Q145" s="145" t="str">
        <f>IF($A$2=1,IF(FN_MC!BJ144="","*",FN_MC!BJ144),IF(FN_MC!BK144="","*",FN_MC!BK144))</f>
        <v>*</v>
      </c>
    </row>
    <row r="146" spans="1:17" hidden="1">
      <c r="A146" s="97" t="str">
        <f>IF(FN_MC!B145="","*",FN_MC!B145)</f>
        <v>*</v>
      </c>
      <c r="B146" s="98" t="str">
        <f>IF(FN_MC!X145="","*",FN_MC!X145)</f>
        <v>*</v>
      </c>
      <c r="C146" s="99" t="str">
        <f>IF(FN_MC!S145="","*",FN_MC!S145)</f>
        <v>-</v>
      </c>
      <c r="D146" s="99" t="str">
        <f>IF(FN_MC!T145="","*",FN_MC!T145)</f>
        <v>-</v>
      </c>
      <c r="E146" s="99" t="str">
        <f>IF(FN_MC!D145="","*",FN_MC!D145)</f>
        <v>*</v>
      </c>
      <c r="F146" s="99" t="str">
        <f>IF(FN_MC!H145="","*",FN_MC!H145)</f>
        <v>*</v>
      </c>
      <c r="G146" s="99" t="str">
        <f>IF(FN_MC!M145="","*",FN_MC!M145)</f>
        <v>-</v>
      </c>
      <c r="H146" s="154" t="str">
        <f>IF(FN_MC!K145="","*",FN_MC!K145)</f>
        <v>*</v>
      </c>
      <c r="I146" s="132" t="str">
        <f>IF(FN_MC!O145="","*",FN_MC!O145)</f>
        <v>*</v>
      </c>
      <c r="J146" s="132" t="str">
        <f>IF(FN_MC!P145="","*",FN_MC!P145)</f>
        <v>*</v>
      </c>
      <c r="K146" s="141" t="str">
        <f>IF(FN_MC!AK145="","*",FN_MC!AK145)</f>
        <v>-</v>
      </c>
      <c r="L146" s="141" t="str">
        <f>IF(FN_MC!AM145="","*",FN_MC!AM145)</f>
        <v>-</v>
      </c>
      <c r="M146" s="141" t="str">
        <f>IF(FN_MC!AP145="","*",FN_MC!AP145)</f>
        <v>-</v>
      </c>
      <c r="N146" s="141" t="str">
        <f>IF(FN_MC!AM145="","*",FN_MC!AM145)</f>
        <v>-</v>
      </c>
      <c r="O146" s="174">
        <f>FN_MC!BH145</f>
        <v>0</v>
      </c>
      <c r="P146" s="90"/>
      <c r="Q146" s="145" t="str">
        <f>IF($A$2=1,IF(FN_MC!BJ145="","*",FN_MC!BJ145),IF(FN_MC!BK145="","*",FN_MC!BK145))</f>
        <v>*</v>
      </c>
    </row>
    <row r="147" spans="1:17" hidden="1">
      <c r="A147" s="97" t="str">
        <f>IF(FN_MC!B146="","*",FN_MC!B146)</f>
        <v>*</v>
      </c>
      <c r="B147" s="98" t="str">
        <f>IF(FN_MC!X146="","*",FN_MC!X146)</f>
        <v>*</v>
      </c>
      <c r="C147" s="99" t="str">
        <f>IF(FN_MC!S146="","*",FN_MC!S146)</f>
        <v>-</v>
      </c>
      <c r="D147" s="99" t="str">
        <f>IF(FN_MC!T146="","*",FN_MC!T146)</f>
        <v>-</v>
      </c>
      <c r="E147" s="99" t="str">
        <f>IF(FN_MC!D146="","*",FN_MC!D146)</f>
        <v>*</v>
      </c>
      <c r="F147" s="99" t="str">
        <f>IF(FN_MC!H146="","*",FN_MC!H146)</f>
        <v>*</v>
      </c>
      <c r="G147" s="99" t="str">
        <f>IF(FN_MC!M146="","*",FN_MC!M146)</f>
        <v>-</v>
      </c>
      <c r="H147" s="154" t="str">
        <f>IF(FN_MC!K146="","*",FN_MC!K146)</f>
        <v>*</v>
      </c>
      <c r="I147" s="132" t="str">
        <f>IF(FN_MC!O146="","*",FN_MC!O146)</f>
        <v>*</v>
      </c>
      <c r="J147" s="132" t="str">
        <f>IF(FN_MC!P146="","*",FN_MC!P146)</f>
        <v>*</v>
      </c>
      <c r="K147" s="141" t="str">
        <f>IF(FN_MC!AK146="","*",FN_MC!AK146)</f>
        <v>-</v>
      </c>
      <c r="L147" s="141" t="str">
        <f>IF(FN_MC!AM146="","*",FN_MC!AM146)</f>
        <v>-</v>
      </c>
      <c r="M147" s="141" t="str">
        <f>IF(FN_MC!AP146="","*",FN_MC!AP146)</f>
        <v>-</v>
      </c>
      <c r="N147" s="141" t="str">
        <f>IF(FN_MC!AM146="","*",FN_MC!AM146)</f>
        <v>-</v>
      </c>
      <c r="O147" s="174">
        <f>FN_MC!BH146</f>
        <v>0</v>
      </c>
      <c r="P147" s="90"/>
      <c r="Q147" s="145" t="str">
        <f>IF($A$2=1,IF(FN_MC!BJ146="","*",FN_MC!BJ146),IF(FN_MC!BK146="","*",FN_MC!BK146))</f>
        <v>*</v>
      </c>
    </row>
    <row r="148" spans="1:17" hidden="1">
      <c r="A148" s="97" t="str">
        <f>IF(FN_MC!B147="","*",FN_MC!B147)</f>
        <v>*</v>
      </c>
      <c r="B148" s="98" t="str">
        <f>IF(FN_MC!X147="","*",FN_MC!X147)</f>
        <v>*</v>
      </c>
      <c r="C148" s="99" t="str">
        <f>IF(FN_MC!S147="","*",FN_MC!S147)</f>
        <v>-</v>
      </c>
      <c r="D148" s="99" t="str">
        <f>IF(FN_MC!T147="","*",FN_MC!T147)</f>
        <v>-</v>
      </c>
      <c r="E148" s="99" t="str">
        <f>IF(FN_MC!D147="","*",FN_MC!D147)</f>
        <v>*</v>
      </c>
      <c r="F148" s="99" t="str">
        <f>IF(FN_MC!H147="","*",FN_MC!H147)</f>
        <v>*</v>
      </c>
      <c r="G148" s="99" t="str">
        <f>IF(FN_MC!M147="","*",FN_MC!M147)</f>
        <v>-</v>
      </c>
      <c r="H148" s="154" t="str">
        <f>IF(FN_MC!K147="","*",FN_MC!K147)</f>
        <v>*</v>
      </c>
      <c r="I148" s="132" t="str">
        <f>IF(FN_MC!O147="","*",FN_MC!O147)</f>
        <v>*</v>
      </c>
      <c r="J148" s="132" t="str">
        <f>IF(FN_MC!P147="","*",FN_MC!P147)</f>
        <v>*</v>
      </c>
      <c r="K148" s="141" t="str">
        <f>IF(FN_MC!AK147="","*",FN_MC!AK147)</f>
        <v>-</v>
      </c>
      <c r="L148" s="141" t="str">
        <f>IF(FN_MC!AM147="","*",FN_MC!AM147)</f>
        <v>-</v>
      </c>
      <c r="M148" s="141" t="str">
        <f>IF(FN_MC!AP147="","*",FN_MC!AP147)</f>
        <v>-</v>
      </c>
      <c r="N148" s="141" t="str">
        <f>IF(FN_MC!AM147="","*",FN_MC!AM147)</f>
        <v>-</v>
      </c>
      <c r="O148" s="174">
        <f>FN_MC!BH147</f>
        <v>0</v>
      </c>
      <c r="P148" s="90"/>
      <c r="Q148" s="145" t="str">
        <f>IF($A$2=1,IF(FN_MC!BJ147="","*",FN_MC!BJ147),IF(FN_MC!BK147="","*",FN_MC!BK147))</f>
        <v>*</v>
      </c>
    </row>
    <row r="149" spans="1:17" hidden="1">
      <c r="A149" s="97" t="str">
        <f>IF(FN_MC!B148="","*",FN_MC!B148)</f>
        <v>*</v>
      </c>
      <c r="B149" s="98" t="str">
        <f>IF(FN_MC!X148="","*",FN_MC!X148)</f>
        <v>*</v>
      </c>
      <c r="C149" s="99" t="str">
        <f>IF(FN_MC!S148="","*",FN_MC!S148)</f>
        <v>-</v>
      </c>
      <c r="D149" s="99" t="str">
        <f>IF(FN_MC!T148="","*",FN_MC!T148)</f>
        <v>-</v>
      </c>
      <c r="E149" s="99" t="str">
        <f>IF(FN_MC!D148="","*",FN_MC!D148)</f>
        <v>*</v>
      </c>
      <c r="F149" s="99" t="str">
        <f>IF(FN_MC!H148="","*",FN_MC!H148)</f>
        <v>*</v>
      </c>
      <c r="G149" s="99" t="str">
        <f>IF(FN_MC!M148="","*",FN_MC!M148)</f>
        <v>-</v>
      </c>
      <c r="H149" s="154" t="str">
        <f>IF(FN_MC!K148="","*",FN_MC!K148)</f>
        <v>*</v>
      </c>
      <c r="I149" s="132" t="str">
        <f>IF(FN_MC!O148="","*",FN_MC!O148)</f>
        <v>*</v>
      </c>
      <c r="J149" s="132" t="str">
        <f>IF(FN_MC!P148="","*",FN_MC!P148)</f>
        <v>*</v>
      </c>
      <c r="K149" s="141" t="str">
        <f>IF(FN_MC!AK148="","*",FN_MC!AK148)</f>
        <v>-</v>
      </c>
      <c r="L149" s="141" t="str">
        <f>IF(FN_MC!AM148="","*",FN_MC!AM148)</f>
        <v>-</v>
      </c>
      <c r="M149" s="141" t="str">
        <f>IF(FN_MC!AP148="","*",FN_MC!AP148)</f>
        <v>-</v>
      </c>
      <c r="N149" s="141" t="str">
        <f>IF(FN_MC!AM148="","*",FN_MC!AM148)</f>
        <v>-</v>
      </c>
      <c r="O149" s="174">
        <f>FN_MC!BH148</f>
        <v>0</v>
      </c>
      <c r="P149" s="90"/>
      <c r="Q149" s="145" t="str">
        <f>IF($A$2=1,IF(FN_MC!BJ148="","*",FN_MC!BJ148),IF(FN_MC!BK148="","*",FN_MC!BK148))</f>
        <v>*</v>
      </c>
    </row>
    <row r="150" spans="1:17" hidden="1">
      <c r="A150" s="97" t="str">
        <f>IF(FN_MC!B149="","*",FN_MC!B149)</f>
        <v>*</v>
      </c>
      <c r="B150" s="98" t="str">
        <f>IF(FN_MC!X149="","*",FN_MC!X149)</f>
        <v>*</v>
      </c>
      <c r="C150" s="99" t="str">
        <f>IF(FN_MC!S149="","*",FN_MC!S149)</f>
        <v>-</v>
      </c>
      <c r="D150" s="99" t="str">
        <f>IF(FN_MC!T149="","*",FN_MC!T149)</f>
        <v>-</v>
      </c>
      <c r="E150" s="99" t="str">
        <f>IF(FN_MC!D149="","*",FN_MC!D149)</f>
        <v>*</v>
      </c>
      <c r="F150" s="99" t="str">
        <f>IF(FN_MC!H149="","*",FN_MC!H149)</f>
        <v>*</v>
      </c>
      <c r="G150" s="99" t="str">
        <f>IF(FN_MC!M149="","*",FN_MC!M149)</f>
        <v>-</v>
      </c>
      <c r="H150" s="154" t="str">
        <f>IF(FN_MC!K149="","*",FN_MC!K149)</f>
        <v>*</v>
      </c>
      <c r="I150" s="132" t="str">
        <f>IF(FN_MC!O149="","*",FN_MC!O149)</f>
        <v>*</v>
      </c>
      <c r="J150" s="132" t="str">
        <f>IF(FN_MC!P149="","*",FN_MC!P149)</f>
        <v>*</v>
      </c>
      <c r="K150" s="141" t="str">
        <f>IF(FN_MC!AK149="","*",FN_MC!AK149)</f>
        <v>-</v>
      </c>
      <c r="L150" s="141" t="str">
        <f>IF(FN_MC!AM149="","*",FN_MC!AM149)</f>
        <v>-</v>
      </c>
      <c r="M150" s="141" t="str">
        <f>IF(FN_MC!AP149="","*",FN_MC!AP149)</f>
        <v>-</v>
      </c>
      <c r="N150" s="141" t="str">
        <f>IF(FN_MC!AM149="","*",FN_MC!AM149)</f>
        <v>-</v>
      </c>
      <c r="O150" s="174">
        <f>FN_MC!BH149</f>
        <v>0</v>
      </c>
      <c r="P150" s="90"/>
      <c r="Q150" s="145" t="str">
        <f>IF($A$2=1,IF(FN_MC!BJ149="","*",FN_MC!BJ149),IF(FN_MC!BK149="","*",FN_MC!BK149))</f>
        <v>*</v>
      </c>
    </row>
    <row r="151" spans="1:17" hidden="1">
      <c r="A151" s="97" t="str">
        <f>IF(FN_MC!B150="","*",FN_MC!B150)</f>
        <v>*</v>
      </c>
      <c r="B151" s="98" t="str">
        <f>IF(FN_MC!X150="","*",FN_MC!X150)</f>
        <v>*</v>
      </c>
      <c r="C151" s="99" t="str">
        <f>IF(FN_MC!S150="","*",FN_MC!S150)</f>
        <v>-</v>
      </c>
      <c r="D151" s="99" t="str">
        <f>IF(FN_MC!T150="","*",FN_MC!T150)</f>
        <v>-</v>
      </c>
      <c r="E151" s="99" t="str">
        <f>IF(FN_MC!D150="","*",FN_MC!D150)</f>
        <v>*</v>
      </c>
      <c r="F151" s="99" t="str">
        <f>IF(FN_MC!H150="","*",FN_MC!H150)</f>
        <v>*</v>
      </c>
      <c r="G151" s="99" t="str">
        <f>IF(FN_MC!M150="","*",FN_MC!M150)</f>
        <v>-</v>
      </c>
      <c r="H151" s="154" t="str">
        <f>IF(FN_MC!K150="","*",FN_MC!K150)</f>
        <v>*</v>
      </c>
      <c r="I151" s="132" t="str">
        <f>IF(FN_MC!O150="","*",FN_MC!O150)</f>
        <v>*</v>
      </c>
      <c r="J151" s="132" t="str">
        <f>IF(FN_MC!P150="","*",FN_MC!P150)</f>
        <v>*</v>
      </c>
      <c r="K151" s="141" t="str">
        <f>IF(FN_MC!AK150="","*",FN_MC!AK150)</f>
        <v>-</v>
      </c>
      <c r="L151" s="141" t="str">
        <f>IF(FN_MC!AM150="","*",FN_MC!AM150)</f>
        <v>-</v>
      </c>
      <c r="M151" s="141" t="str">
        <f>IF(FN_MC!AP150="","*",FN_MC!AP150)</f>
        <v>-</v>
      </c>
      <c r="N151" s="141" t="str">
        <f>IF(FN_MC!AM150="","*",FN_MC!AM150)</f>
        <v>-</v>
      </c>
      <c r="O151" s="174">
        <f>FN_MC!BH150</f>
        <v>0</v>
      </c>
      <c r="P151" s="90"/>
      <c r="Q151" s="145" t="str">
        <f>IF($A$2=1,IF(FN_MC!BJ150="","*",FN_MC!BJ150),IF(FN_MC!BK150="","*",FN_MC!BK150))</f>
        <v>*</v>
      </c>
    </row>
    <row r="152" spans="1:17" ht="37.5" hidden="1" customHeight="1">
      <c r="A152" s="97" t="str">
        <f>IF(FN_MC!B151="","*",FN_MC!B151)</f>
        <v>*</v>
      </c>
      <c r="B152" s="98" t="str">
        <f>IF(FN_MC!X151="","*",FN_MC!X151)</f>
        <v>*</v>
      </c>
      <c r="C152" s="99" t="str">
        <f>IF(FN_MC!S151="","*",FN_MC!S151)</f>
        <v>-</v>
      </c>
      <c r="D152" s="99" t="str">
        <f>IF(FN_MC!T151="","*",FN_MC!T151)</f>
        <v>-</v>
      </c>
      <c r="E152" s="99" t="str">
        <f>IF(FN_MC!D151="","*",FN_MC!D151)</f>
        <v>*</v>
      </c>
      <c r="F152" s="99" t="str">
        <f>IF(FN_MC!H151="","*",FN_MC!H151)</f>
        <v>*</v>
      </c>
      <c r="G152" s="99" t="str">
        <f>IF(FN_MC!M151="","*",FN_MC!M151)</f>
        <v>-</v>
      </c>
      <c r="H152" s="154" t="str">
        <f>IF(FN_MC!K151="","*",FN_MC!K151)</f>
        <v>*</v>
      </c>
      <c r="I152" s="132" t="str">
        <f>IF(FN_MC!O151="","*",FN_MC!O151)</f>
        <v>*</v>
      </c>
      <c r="J152" s="132" t="str">
        <f>IF(FN_MC!P151="","*",FN_MC!P151)</f>
        <v>*</v>
      </c>
      <c r="K152" s="141" t="str">
        <f>IF(FN_MC!AK151="","*",FN_MC!AK151)</f>
        <v>-</v>
      </c>
      <c r="L152" s="141" t="str">
        <f>IF(FN_MC!AM151="","*",FN_MC!AM151)</f>
        <v>-</v>
      </c>
      <c r="M152" s="141" t="str">
        <f>IF(FN_MC!AP151="","*",FN_MC!AP151)</f>
        <v>-</v>
      </c>
      <c r="N152" s="141" t="str">
        <f>IF(FN_MC!AM151="","*",FN_MC!AM151)</f>
        <v>-</v>
      </c>
      <c r="O152" s="174">
        <f>FN_MC!BH151</f>
        <v>0</v>
      </c>
      <c r="P152" s="90"/>
      <c r="Q152" s="145" t="str">
        <f>IF($A$2=1,IF(FN_MC!BJ151="","*",FN_MC!BJ151),IF(FN_MC!BK151="","*",FN_MC!BK151))</f>
        <v>*</v>
      </c>
    </row>
    <row r="153" spans="1:17" ht="28.5" hidden="1" customHeight="1">
      <c r="A153" s="97" t="str">
        <f>IF(FN_MC!B152="","*",FN_MC!B152)</f>
        <v>*</v>
      </c>
      <c r="B153" s="98" t="str">
        <f>IF(FN_MC!X152="","*",FN_MC!X152)</f>
        <v>*</v>
      </c>
      <c r="C153" s="99" t="str">
        <f>IF(FN_MC!S152="","*",FN_MC!S152)</f>
        <v>-</v>
      </c>
      <c r="D153" s="99" t="str">
        <f>IF(FN_MC!T152="","*",FN_MC!T152)</f>
        <v>-</v>
      </c>
      <c r="E153" s="99" t="str">
        <f>IF(FN_MC!D152="","*",FN_MC!D152)</f>
        <v>*</v>
      </c>
      <c r="F153" s="99" t="str">
        <f>IF(FN_MC!H152="","*",FN_MC!H152)</f>
        <v>*</v>
      </c>
      <c r="G153" s="99" t="str">
        <f>IF(FN_MC!M152="","*",FN_MC!M152)</f>
        <v>-</v>
      </c>
      <c r="H153" s="154" t="str">
        <f>IF(FN_MC!K152="","*",FN_MC!K152)</f>
        <v>*</v>
      </c>
      <c r="I153" s="132" t="str">
        <f>IF(FN_MC!O152="","*",FN_MC!O152)</f>
        <v>*</v>
      </c>
      <c r="J153" s="132" t="str">
        <f>IF(FN_MC!P152="","*",FN_MC!P152)</f>
        <v>*</v>
      </c>
      <c r="K153" s="141" t="str">
        <f>IF(FN_MC!AK152="","*",FN_MC!AK152)</f>
        <v>-</v>
      </c>
      <c r="L153" s="141" t="str">
        <f>IF(FN_MC!AM152="","*",FN_MC!AM152)</f>
        <v>-</v>
      </c>
      <c r="M153" s="141" t="str">
        <f>IF(FN_MC!AP152="","*",FN_MC!AP152)</f>
        <v>-</v>
      </c>
      <c r="N153" s="141" t="str">
        <f>IF(FN_MC!AM152="","*",FN_MC!AM152)</f>
        <v>-</v>
      </c>
      <c r="O153" s="174">
        <f>FN_MC!BH152</f>
        <v>0</v>
      </c>
      <c r="P153" s="90"/>
      <c r="Q153" s="145" t="str">
        <f>IF($A$2=1,IF(FN_MC!BJ152="","*",FN_MC!BJ152),IF(FN_MC!BK152="","*",FN_MC!BK152))</f>
        <v>*</v>
      </c>
    </row>
    <row r="154" spans="1:17" ht="26.25" hidden="1" customHeight="1">
      <c r="A154" s="97" t="str">
        <f>IF(FN_MC!B153="","*",FN_MC!B153)</f>
        <v>*</v>
      </c>
      <c r="B154" s="98" t="str">
        <f>IF(FN_MC!X153="","*",FN_MC!X153)</f>
        <v>*</v>
      </c>
      <c r="C154" s="99" t="str">
        <f>IF(FN_MC!S153="","*",FN_MC!S153)</f>
        <v>-</v>
      </c>
      <c r="D154" s="99" t="str">
        <f>IF(FN_MC!T153="","*",FN_MC!T153)</f>
        <v>-</v>
      </c>
      <c r="E154" s="99" t="str">
        <f>IF(FN_MC!D153="","*",FN_MC!D153)</f>
        <v>*</v>
      </c>
      <c r="F154" s="99" t="str">
        <f>IF(FN_MC!H153="","*",FN_MC!H153)</f>
        <v>*</v>
      </c>
      <c r="G154" s="99" t="str">
        <f>IF(FN_MC!M153="","*",FN_MC!M153)</f>
        <v>-</v>
      </c>
      <c r="H154" s="154" t="str">
        <f>IF(FN_MC!K153="","*",FN_MC!K153)</f>
        <v>*</v>
      </c>
      <c r="I154" s="132" t="str">
        <f>IF(FN_MC!O153="","*",FN_MC!O153)</f>
        <v>*</v>
      </c>
      <c r="J154" s="132" t="str">
        <f>IF(FN_MC!P153="","*",FN_MC!P153)</f>
        <v>*</v>
      </c>
      <c r="K154" s="141" t="str">
        <f>IF(FN_MC!AK153="","*",FN_MC!AK153)</f>
        <v>-</v>
      </c>
      <c r="L154" s="141" t="str">
        <f>IF(FN_MC!AM153="","*",FN_MC!AM153)</f>
        <v>-</v>
      </c>
      <c r="M154" s="141" t="str">
        <f>IF(FN_MC!AP153="","*",FN_MC!AP153)</f>
        <v>-</v>
      </c>
      <c r="N154" s="141" t="str">
        <f>IF(FN_MC!AM153="","*",FN_MC!AM153)</f>
        <v>-</v>
      </c>
      <c r="O154" s="174">
        <f>FN_MC!BH153</f>
        <v>0</v>
      </c>
      <c r="P154" s="90"/>
      <c r="Q154" s="145" t="str">
        <f>IF($A$2=1,IF(FN_MC!BJ153="","*",FN_MC!BJ153),IF(FN_MC!BK153="","*",FN_MC!BK153))</f>
        <v>*</v>
      </c>
    </row>
    <row r="155" spans="1:17" hidden="1">
      <c r="A155" s="97" t="str">
        <f>IF(FN_MC!B154="","*",FN_MC!B154)</f>
        <v>*</v>
      </c>
      <c r="B155" s="98" t="str">
        <f>IF(FN_MC!X154="","*",FN_MC!X154)</f>
        <v>*</v>
      </c>
      <c r="C155" s="99" t="str">
        <f>IF(FN_MC!S154="","*",FN_MC!S154)</f>
        <v>-</v>
      </c>
      <c r="D155" s="99" t="str">
        <f>IF(FN_MC!T154="","*",FN_MC!T154)</f>
        <v>-</v>
      </c>
      <c r="E155" s="99" t="str">
        <f>IF(FN_MC!D154="","*",FN_MC!D154)</f>
        <v>*</v>
      </c>
      <c r="F155" s="99" t="str">
        <f>IF(FN_MC!H154="","*",FN_MC!H154)</f>
        <v>*</v>
      </c>
      <c r="G155" s="99" t="str">
        <f>IF(FN_MC!M154="","*",FN_MC!M154)</f>
        <v>-</v>
      </c>
      <c r="H155" s="154" t="str">
        <f>IF(FN_MC!K154="","*",FN_MC!K154)</f>
        <v>*</v>
      </c>
      <c r="I155" s="132" t="str">
        <f>IF(FN_MC!O154="","*",FN_MC!O154)</f>
        <v>*</v>
      </c>
      <c r="J155" s="132" t="str">
        <f>IF(FN_MC!P154="","*",FN_MC!P154)</f>
        <v>*</v>
      </c>
      <c r="K155" s="141" t="str">
        <f>IF(FN_MC!AK154="","*",FN_MC!AK154)</f>
        <v>-</v>
      </c>
      <c r="L155" s="141" t="str">
        <f>IF(FN_MC!AM154="","*",FN_MC!AM154)</f>
        <v>-</v>
      </c>
      <c r="M155" s="141" t="str">
        <f>IF(FN_MC!AP154="","*",FN_MC!AP154)</f>
        <v>-</v>
      </c>
      <c r="N155" s="141" t="str">
        <f>IF(FN_MC!AM154="","*",FN_MC!AM154)</f>
        <v>-</v>
      </c>
      <c r="O155" s="174">
        <f>FN_MC!BH154</f>
        <v>0</v>
      </c>
      <c r="P155" s="90"/>
      <c r="Q155" s="145" t="str">
        <f>IF($A$2=1,IF(FN_MC!BJ154="","*",FN_MC!BJ154),IF(FN_MC!BK154="","*",FN_MC!BK154))</f>
        <v>*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 t="str">
        <f>IF(FN_MC!B158="","*",FN_MC!B158)</f>
        <v>*</v>
      </c>
      <c r="B159" s="98" t="str">
        <f>IF(FN_MC!X158="","*",FN_MC!X158)</f>
        <v>*</v>
      </c>
      <c r="C159" s="99" t="str">
        <f>IF(FN_MC!S158="","*",FN_MC!S158)</f>
        <v>-</v>
      </c>
      <c r="D159" s="99" t="str">
        <f>IF(FN_MC!T158="","*",FN_MC!T158)</f>
        <v>-</v>
      </c>
      <c r="E159" s="99" t="str">
        <f>IF(FN_MC!D158="","*",FN_MC!D158)</f>
        <v>*</v>
      </c>
      <c r="F159" s="99" t="str">
        <f>IF(FN_MC!H158="","*",FN_MC!H158)</f>
        <v>*</v>
      </c>
      <c r="G159" s="99" t="str">
        <f>IF(FN_MC!M158="","*",FN_MC!M158)</f>
        <v>-</v>
      </c>
      <c r="H159" s="154" t="str">
        <f>IF(FN_MC!K158="","*",FN_MC!K158)</f>
        <v>*</v>
      </c>
      <c r="I159" s="132" t="str">
        <f>IF(FN_MC!O158="","*",FN_MC!O158)</f>
        <v>*</v>
      </c>
      <c r="J159" s="132" t="str">
        <f>IF(FN_MC!P158="","*",FN_MC!P158)</f>
        <v>*</v>
      </c>
      <c r="K159" s="141" t="str">
        <f>IF(FN_MC!AK158="","*",FN_MC!AK158)</f>
        <v>-</v>
      </c>
      <c r="L159" s="141" t="str">
        <f>IF(FN_MC!AM158="","*",FN_MC!AM158)</f>
        <v>-</v>
      </c>
      <c r="M159" s="141" t="str">
        <f>IF(FN_MC!AP158="","*",FN_MC!AP158)</f>
        <v>-</v>
      </c>
      <c r="N159" s="141" t="str">
        <f>IF(FN_MC!AM158="","*",FN_MC!AM158)</f>
        <v>-</v>
      </c>
      <c r="O159" s="174">
        <f>FN_MC!BH158</f>
        <v>0</v>
      </c>
      <c r="P159" s="90"/>
      <c r="Q159" s="145" t="str">
        <f>IF($A$2=1,IF(FN_MC!BJ158="","*",FN_MC!BJ158),IF(FN_MC!BK158="","*",FN_MC!BK158))</f>
        <v>*</v>
      </c>
    </row>
    <row r="160" spans="1:17" hidden="1">
      <c r="A160" s="97" t="str">
        <f>IF(FN_MC!B159="","*",FN_MC!B159)</f>
        <v>*</v>
      </c>
      <c r="B160" s="98" t="str">
        <f>IF(FN_MC!X159="","*",FN_MC!X159)</f>
        <v>*</v>
      </c>
      <c r="C160" s="99" t="str">
        <f>IF(FN_MC!S159="","*",FN_MC!S159)</f>
        <v>-</v>
      </c>
      <c r="D160" s="99" t="str">
        <f>IF(FN_MC!T159="","*",FN_MC!T159)</f>
        <v>-</v>
      </c>
      <c r="E160" s="99" t="str">
        <f>IF(FN_MC!D159="","*",FN_MC!D159)</f>
        <v>*</v>
      </c>
      <c r="F160" s="99" t="str">
        <f>IF(FN_MC!H159="","*",FN_MC!H159)</f>
        <v>*</v>
      </c>
      <c r="G160" s="99" t="str">
        <f>IF(FN_MC!M159="","*",FN_MC!M159)</f>
        <v>-</v>
      </c>
      <c r="H160" s="154" t="str">
        <f>IF(FN_MC!K159="","*",FN_MC!K159)</f>
        <v>*</v>
      </c>
      <c r="I160" s="132" t="str">
        <f>IF(FN_MC!O159="","*",FN_MC!O159)</f>
        <v>*</v>
      </c>
      <c r="J160" s="132" t="str">
        <f>IF(FN_MC!P159="","*",FN_MC!P159)</f>
        <v>*</v>
      </c>
      <c r="K160" s="141" t="str">
        <f>IF(FN_MC!AK159="","*",FN_MC!AK159)</f>
        <v>-</v>
      </c>
      <c r="L160" s="141" t="str">
        <f>IF(FN_MC!AM159="","*",FN_MC!AM159)</f>
        <v>-</v>
      </c>
      <c r="M160" s="141" t="str">
        <f>IF(FN_MC!AP159="","*",FN_MC!AP159)</f>
        <v>-</v>
      </c>
      <c r="N160" s="141" t="str">
        <f>IF(FN_MC!AM159="","*",FN_MC!AM159)</f>
        <v>-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4" t="str">
        <f>IF(FN_MC!K160="","*",FN_MC!K160)</f>
        <v>*</v>
      </c>
      <c r="I161" s="132" t="str">
        <f>IF(FN_MC!O160="","*",FN_MC!O160)</f>
        <v>*</v>
      </c>
      <c r="J161" s="132" t="str">
        <f>IF(FN_MC!P160="","*",FN_MC!P160)</f>
        <v>*</v>
      </c>
      <c r="K161" s="141" t="str">
        <f>IF(FN_MC!AK160="","*",FN_MC!AK160)</f>
        <v>-</v>
      </c>
      <c r="L161" s="141" t="str">
        <f>IF(FN_MC!AM160="","*",FN_MC!AM160)</f>
        <v>-</v>
      </c>
      <c r="M161" s="141" t="str">
        <f>IF(FN_MC!AP160="","*",FN_MC!AP160)</f>
        <v>-</v>
      </c>
      <c r="N161" s="141" t="str">
        <f>IF(FN_MC!AM160="","*",FN_MC!AM160)</f>
        <v>-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4" t="str">
        <f>IF(FN_MC!K161="","*",FN_MC!K161)</f>
        <v>*</v>
      </c>
      <c r="I162" s="132" t="str">
        <f>IF(FN_MC!O161="","*",FN_MC!O161)</f>
        <v>*</v>
      </c>
      <c r="J162" s="132" t="str">
        <f>IF(FN_MC!P161="","*",FN_MC!P161)</f>
        <v>*</v>
      </c>
      <c r="K162" s="141" t="str">
        <f>IF(FN_MC!AK161="","*",FN_MC!AK161)</f>
        <v>-</v>
      </c>
      <c r="L162" s="141" t="str">
        <f>IF(FN_MC!AM161="","*",FN_MC!AM161)</f>
        <v>-</v>
      </c>
      <c r="M162" s="141" t="str">
        <f>IF(FN_MC!AP161="","*",FN_MC!AP161)</f>
        <v>-</v>
      </c>
      <c r="N162" s="141" t="str">
        <f>IF(FN_MC!AM161="","*",FN_MC!AM161)</f>
        <v>-</v>
      </c>
      <c r="O162" s="174">
        <f>FN_MC!BH161</f>
        <v>0</v>
      </c>
      <c r="P162" s="90"/>
      <c r="Q162" s="145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4" t="str">
        <f>IF(FN_MC!K162="","*",FN_MC!K162)</f>
        <v>*</v>
      </c>
      <c r="I163" s="132" t="str">
        <f>IF(FN_MC!O162="","*",FN_MC!O162)</f>
        <v>*</v>
      </c>
      <c r="J163" s="132" t="str">
        <f>IF(FN_MC!P162="","*",FN_MC!P162)</f>
        <v>*</v>
      </c>
      <c r="K163" s="141" t="str">
        <f>IF(FN_MC!AK162="","*",FN_MC!AK162)</f>
        <v>-</v>
      </c>
      <c r="L163" s="141" t="str">
        <f>IF(FN_MC!AM162="","*",FN_MC!AM162)</f>
        <v>-</v>
      </c>
      <c r="M163" s="141" t="str">
        <f>IF(FN_MC!AP162="","*",FN_MC!AP162)</f>
        <v>-</v>
      </c>
      <c r="N163" s="141" t="str">
        <f>IF(FN_MC!AM162="","*",FN_MC!AM162)</f>
        <v>-</v>
      </c>
      <c r="O163" s="174">
        <f>FN_MC!BH162</f>
        <v>0</v>
      </c>
      <c r="P163" s="90"/>
      <c r="Q163" s="145" t="str">
        <f>IF($A$2=1,IF(FN_MC!BJ162="","*",FN_MC!BJ162),IF(FN_MC!BK162="","*",FN_MC!BK162))</f>
        <v>*</v>
      </c>
    </row>
    <row r="164" spans="1:17" ht="33" hidden="1" customHeight="1">
      <c r="A164" s="97" t="str">
        <f>IF(FN_MC!B163="","*",FN_MC!B163)</f>
        <v>*</v>
      </c>
      <c r="B164" s="98" t="str">
        <f>IF(FN_MC!X163="","*",FN_MC!X163)</f>
        <v>*</v>
      </c>
      <c r="C164" s="99" t="str">
        <f>IF(FN_MC!S163="","*",FN_MC!S163)</f>
        <v>-</v>
      </c>
      <c r="D164" s="99" t="str">
        <f>IF(FN_MC!T163="","*",FN_MC!T163)</f>
        <v>-</v>
      </c>
      <c r="E164" s="99" t="str">
        <f>IF(FN_MC!D163="","*",FN_MC!D163)</f>
        <v>*</v>
      </c>
      <c r="F164" s="99" t="str">
        <f>IF(FN_MC!H163="","*",FN_MC!H163)</f>
        <v>*</v>
      </c>
      <c r="G164" s="99" t="str">
        <f>IF(FN_MC!M163="","*",FN_MC!M163)</f>
        <v>-</v>
      </c>
      <c r="H164" s="154" t="str">
        <f>IF(FN_MC!K163="","*",FN_MC!K163)</f>
        <v>*</v>
      </c>
      <c r="I164" s="132" t="str">
        <f>IF(FN_MC!O163="","*",FN_MC!O163)</f>
        <v>*</v>
      </c>
      <c r="J164" s="132" t="str">
        <f>IF(FN_MC!P163="","*",FN_MC!P163)</f>
        <v>*</v>
      </c>
      <c r="K164" s="141" t="str">
        <f>IF(FN_MC!AK163="","*",FN_MC!AK163)</f>
        <v>-</v>
      </c>
      <c r="L164" s="141" t="str">
        <f>IF(FN_MC!AM163="","*",FN_MC!AM163)</f>
        <v>-</v>
      </c>
      <c r="M164" s="141" t="str">
        <f>IF(FN_MC!AP163="","*",FN_MC!AP163)</f>
        <v>-</v>
      </c>
      <c r="N164" s="141" t="str">
        <f>IF(FN_MC!AM163="","*",FN_MC!AM163)</f>
        <v>-</v>
      </c>
      <c r="O164" s="174">
        <f>FN_MC!BH163</f>
        <v>0</v>
      </c>
      <c r="P164" s="90"/>
      <c r="Q164" s="145" t="str">
        <f>IF($A$2=1,IF(FN_MC!BJ163="","*",FN_MC!BJ163),IF(FN_MC!BK163="","*",FN_MC!BK163))</f>
        <v>*</v>
      </c>
    </row>
    <row r="165" spans="1:17" ht="31.5" hidden="1" customHeight="1">
      <c r="A165" s="97" t="str">
        <f>IF(FN_MC!B164="","*",FN_MC!B164)</f>
        <v>*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4" t="str">
        <f>IF(FN_MC!K164="","*",FN_MC!K164)</f>
        <v>*</v>
      </c>
      <c r="I165" s="132" t="str">
        <f>IF(FN_MC!O164="","*",FN_MC!O164)</f>
        <v>*</v>
      </c>
      <c r="J165" s="132" t="str">
        <f>IF(FN_MC!P164="","*",FN_MC!P164)</f>
        <v>*</v>
      </c>
      <c r="K165" s="141" t="str">
        <f>IF(FN_MC!AK164="","*",FN_MC!AK164)</f>
        <v>-</v>
      </c>
      <c r="L165" s="141" t="str">
        <f>IF(FN_MC!AM164="","*",FN_MC!AM164)</f>
        <v>-</v>
      </c>
      <c r="M165" s="141" t="str">
        <f>IF(FN_MC!AP164="","*",FN_MC!AP164)</f>
        <v>-</v>
      </c>
      <c r="N165" s="141" t="str">
        <f>IF(FN_MC!AM164="","*",FN_MC!AM164)</f>
        <v>-</v>
      </c>
      <c r="O165" s="174">
        <f>FN_MC!BH164</f>
        <v>0</v>
      </c>
      <c r="P165" s="90"/>
      <c r="Q165" s="145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4" t="str">
        <f>IF(FN_MC!K165="","*",FN_MC!K165)</f>
        <v>*</v>
      </c>
      <c r="I166" s="132" t="str">
        <f>IF(FN_MC!O165="","*",FN_MC!O165)</f>
        <v>*</v>
      </c>
      <c r="J166" s="132" t="str">
        <f>IF(FN_MC!P165="","*",FN_MC!P165)</f>
        <v>*</v>
      </c>
      <c r="K166" s="141" t="str">
        <f>IF(FN_MC!AK165="","*",FN_MC!AK165)</f>
        <v>-</v>
      </c>
      <c r="L166" s="141" t="str">
        <f>IF(FN_MC!AM165="","*",FN_MC!AM165)</f>
        <v>-</v>
      </c>
      <c r="M166" s="141" t="str">
        <f>IF(FN_MC!AP165="","*",FN_MC!AP165)</f>
        <v>-</v>
      </c>
      <c r="N166" s="141" t="str">
        <f>IF(FN_MC!AM165="","*",FN_MC!AM165)</f>
        <v>-</v>
      </c>
      <c r="O166" s="174">
        <f>FN_MC!BH165</f>
        <v>0</v>
      </c>
      <c r="P166" s="90"/>
      <c r="Q166" s="145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4" t="str">
        <f>IF(FN_MC!K166="","*",FN_MC!K166)</f>
        <v>*</v>
      </c>
      <c r="I167" s="132" t="str">
        <f>IF(FN_MC!O166="","*",FN_MC!O166)</f>
        <v>*</v>
      </c>
      <c r="J167" s="132" t="str">
        <f>IF(FN_MC!P166="","*",FN_MC!P166)</f>
        <v>*</v>
      </c>
      <c r="K167" s="141" t="str">
        <f>IF(FN_MC!AK166="","*",FN_MC!AK166)</f>
        <v>-</v>
      </c>
      <c r="L167" s="141" t="str">
        <f>IF(FN_MC!AM166="","*",FN_MC!AM166)</f>
        <v>-</v>
      </c>
      <c r="M167" s="141" t="str">
        <f>IF(FN_MC!AP166="","*",FN_MC!AP166)</f>
        <v>-</v>
      </c>
      <c r="N167" s="141" t="str">
        <f>IF(FN_MC!AM166="","*",FN_MC!AM166)</f>
        <v>-</v>
      </c>
      <c r="O167" s="174">
        <f>FN_MC!BH166</f>
        <v>0</v>
      </c>
      <c r="P167" s="90"/>
      <c r="Q167" s="145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4" t="str">
        <f>IF(FN_MC!K167="","*",FN_MC!K167)</f>
        <v>*</v>
      </c>
      <c r="I168" s="132" t="str">
        <f>IF(FN_MC!O167="","*",FN_MC!O167)</f>
        <v>*</v>
      </c>
      <c r="J168" s="132" t="str">
        <f>IF(FN_MC!P167="","*",FN_MC!P167)</f>
        <v>*</v>
      </c>
      <c r="K168" s="141" t="str">
        <f>IF(FN_MC!AK167="","*",FN_MC!AK167)</f>
        <v>-</v>
      </c>
      <c r="L168" s="141" t="str">
        <f>IF(FN_MC!AM167="","*",FN_MC!AM167)</f>
        <v>-</v>
      </c>
      <c r="M168" s="141" t="str">
        <f>IF(FN_MC!AP167="","*",FN_MC!AP167)</f>
        <v>-</v>
      </c>
      <c r="N168" s="141" t="str">
        <f>IF(FN_MC!AM167="","*",FN_MC!AM167)</f>
        <v>-</v>
      </c>
      <c r="O168" s="174">
        <f>FN_MC!BH167</f>
        <v>0</v>
      </c>
      <c r="P168" s="90"/>
      <c r="Q168" s="145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4" t="str">
        <f>IF(FN_MC!K168="","*",FN_MC!K168)</f>
        <v>*</v>
      </c>
      <c r="I169" s="132" t="str">
        <f>IF(FN_MC!O168="","*",FN_MC!O168)</f>
        <v>*</v>
      </c>
      <c r="J169" s="132" t="str">
        <f>IF(FN_MC!P168="","*",FN_MC!P168)</f>
        <v>*</v>
      </c>
      <c r="K169" s="141" t="str">
        <f>IF(FN_MC!AK168="","*",FN_MC!AK168)</f>
        <v>-</v>
      </c>
      <c r="L169" s="141" t="str">
        <f>IF(FN_MC!AM168="","*",FN_MC!AM168)</f>
        <v>-</v>
      </c>
      <c r="M169" s="141" t="str">
        <f>IF(FN_MC!AP168="","*",FN_MC!AP168)</f>
        <v>-</v>
      </c>
      <c r="N169" s="141" t="str">
        <f>IF(FN_MC!AM168="","*",FN_MC!AM168)</f>
        <v>-</v>
      </c>
      <c r="O169" s="174">
        <f>FN_MC!BH168</f>
        <v>0</v>
      </c>
      <c r="P169" s="90"/>
      <c r="Q169" s="145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4" t="str">
        <f>IF(FN_MC!K169="","*",FN_MC!K169)</f>
        <v>*</v>
      </c>
      <c r="I170" s="132" t="str">
        <f>IF(FN_MC!O169="","*",FN_MC!O169)</f>
        <v>*</v>
      </c>
      <c r="J170" s="132" t="str">
        <f>IF(FN_MC!P169="","*",FN_MC!P169)</f>
        <v>*</v>
      </c>
      <c r="K170" s="141" t="str">
        <f>IF(FN_MC!AK169="","*",FN_MC!AK169)</f>
        <v>-</v>
      </c>
      <c r="L170" s="141" t="str">
        <f>IF(FN_MC!AM169="","*",FN_MC!AM169)</f>
        <v>-</v>
      </c>
      <c r="M170" s="141" t="str">
        <f>IF(FN_MC!AP169="","*",FN_MC!AP169)</f>
        <v>-</v>
      </c>
      <c r="N170" s="141" t="str">
        <f>IF(FN_MC!AM169="","*",FN_MC!AM169)</f>
        <v>-</v>
      </c>
      <c r="O170" s="174">
        <f>FN_MC!BH169</f>
        <v>0</v>
      </c>
      <c r="P170" s="90"/>
      <c r="Q170" s="145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4" t="str">
        <f>IF(FN_MC!K170="","*",FN_MC!K170)</f>
        <v>*</v>
      </c>
      <c r="I171" s="132" t="str">
        <f>IF(FN_MC!O170="","*",FN_MC!O170)</f>
        <v>*</v>
      </c>
      <c r="J171" s="132" t="str">
        <f>IF(FN_MC!P170="","*",FN_MC!P170)</f>
        <v>*</v>
      </c>
      <c r="K171" s="141" t="str">
        <f>IF(FN_MC!AK170="","*",FN_MC!AK170)</f>
        <v>-</v>
      </c>
      <c r="L171" s="141" t="str">
        <f>IF(FN_MC!AM170="","*",FN_MC!AM170)</f>
        <v>-</v>
      </c>
      <c r="M171" s="141" t="str">
        <f>IF(FN_MC!AP170="","*",FN_MC!AP170)</f>
        <v>-</v>
      </c>
      <c r="N171" s="141" t="str">
        <f>IF(FN_MC!AM170="","*",FN_MC!AM170)</f>
        <v>-</v>
      </c>
      <c r="O171" s="174">
        <f>FN_MC!BH170</f>
        <v>0</v>
      </c>
      <c r="P171" s="90"/>
      <c r="Q171" s="145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4" t="str">
        <f>IF(FN_MC!K172="","*",FN_MC!K172)</f>
        <v>*</v>
      </c>
      <c r="I173" s="132" t="str">
        <f>IF(FN_MC!O172="","*",FN_MC!O172)</f>
        <v>*</v>
      </c>
      <c r="J173" s="132" t="str">
        <f>IF(FN_MC!P172="","*",FN_MC!P172)</f>
        <v>*</v>
      </c>
      <c r="K173" s="141" t="str">
        <f>IF(FN_MC!AK172="","*",FN_MC!AK172)</f>
        <v>-</v>
      </c>
      <c r="L173" s="141" t="str">
        <f>IF(FN_MC!AM172="","*",FN_MC!AM172)</f>
        <v>-</v>
      </c>
      <c r="M173" s="141" t="str">
        <f>IF(FN_MC!AP172="","*",FN_MC!AP172)</f>
        <v>-</v>
      </c>
      <c r="N173" s="141" t="str">
        <f>IF(FN_MC!AM172="","*",FN_MC!AM172)</f>
        <v>-</v>
      </c>
      <c r="O173" s="174">
        <f>FN_MC!BH172</f>
        <v>0</v>
      </c>
      <c r="P173" s="90"/>
      <c r="Q173" s="145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4" t="str">
        <f>IF(FN_MC!K173="","*",FN_MC!K173)</f>
        <v>*</v>
      </c>
      <c r="I174" s="132" t="str">
        <f>IF(FN_MC!O173="","*",FN_MC!O173)</f>
        <v>*</v>
      </c>
      <c r="J174" s="132" t="str">
        <f>IF(FN_MC!P173="","*",FN_MC!P173)</f>
        <v>*</v>
      </c>
      <c r="K174" s="141" t="str">
        <f>IF(FN_MC!AK173="","*",FN_MC!AK173)</f>
        <v>-</v>
      </c>
      <c r="L174" s="141" t="str">
        <f>IF(FN_MC!AM173="","*",FN_MC!AM173)</f>
        <v>-</v>
      </c>
      <c r="M174" s="141" t="str">
        <f>IF(FN_MC!AP173="","*",FN_MC!AP173)</f>
        <v>-</v>
      </c>
      <c r="N174" s="141" t="str">
        <f>IF(FN_MC!AM173="","*",FN_MC!AM173)</f>
        <v>-</v>
      </c>
      <c r="O174" s="174">
        <f>FN_MC!BH173</f>
        <v>0</v>
      </c>
      <c r="P174" s="90"/>
      <c r="Q174" s="145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4" t="str">
        <f>IF(FN_MC!K174="","*",FN_MC!K174)</f>
        <v>*</v>
      </c>
      <c r="I175" s="132" t="str">
        <f>IF(FN_MC!O174="","*",FN_MC!O174)</f>
        <v>*</v>
      </c>
      <c r="J175" s="132" t="str">
        <f>IF(FN_MC!P174="","*",FN_MC!P174)</f>
        <v>*</v>
      </c>
      <c r="K175" s="141" t="str">
        <f>IF(FN_MC!AK174="","*",FN_MC!AK174)</f>
        <v>-</v>
      </c>
      <c r="L175" s="141" t="str">
        <f>IF(FN_MC!AM174="","*",FN_MC!AM174)</f>
        <v>-</v>
      </c>
      <c r="M175" s="141" t="str">
        <f>IF(FN_MC!AP174="","*",FN_MC!AP174)</f>
        <v>-</v>
      </c>
      <c r="N175" s="141" t="str">
        <f>IF(FN_MC!AM174="","*",FN_MC!AM174)</f>
        <v>-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4" t="str">
        <f>IF(FN_MC!K175="","*",FN_MC!K175)</f>
        <v>*</v>
      </c>
      <c r="I176" s="132" t="str">
        <f>IF(FN_MC!O175="","*",FN_MC!O175)</f>
        <v>*</v>
      </c>
      <c r="J176" s="132" t="str">
        <f>IF(FN_MC!P175="","*",FN_MC!P175)</f>
        <v>*</v>
      </c>
      <c r="K176" s="141" t="str">
        <f>IF(FN_MC!AK175="","*",FN_MC!AK175)</f>
        <v>-</v>
      </c>
      <c r="L176" s="141" t="str">
        <f>IF(FN_MC!AM175="","*",FN_MC!AM175)</f>
        <v>-</v>
      </c>
      <c r="M176" s="141" t="str">
        <f>IF(FN_MC!AP175="","*",FN_MC!AP175)</f>
        <v>-</v>
      </c>
      <c r="N176" s="141" t="str">
        <f>IF(FN_MC!AM175="","*",FN_MC!AM175)</f>
        <v>-</v>
      </c>
      <c r="O176" s="174">
        <f>FN_MC!BH175</f>
        <v>0</v>
      </c>
      <c r="P176" s="90"/>
      <c r="Q176" s="145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4" t="str">
        <f>IF(FN_MC!K176="","*",FN_MC!K176)</f>
        <v>*</v>
      </c>
      <c r="I177" s="132" t="str">
        <f>IF(FN_MC!O176="","*",FN_MC!O176)</f>
        <v>*</v>
      </c>
      <c r="J177" s="132" t="str">
        <f>IF(FN_MC!P176="","*",FN_MC!P176)</f>
        <v>*</v>
      </c>
      <c r="K177" s="141" t="str">
        <f>IF(FN_MC!AK176="","*",FN_MC!AK176)</f>
        <v>-</v>
      </c>
      <c r="L177" s="141" t="str">
        <f>IF(FN_MC!AM176="","*",FN_MC!AM176)</f>
        <v>-</v>
      </c>
      <c r="M177" s="141" t="str">
        <f>IF(FN_MC!AP176="","*",FN_MC!AP176)</f>
        <v>-</v>
      </c>
      <c r="N177" s="141" t="str">
        <f>IF(FN_MC!AM176="","*",FN_MC!AM176)</f>
        <v>-</v>
      </c>
      <c r="O177" s="174">
        <f>FN_MC!BH176</f>
        <v>0</v>
      </c>
      <c r="P177" s="90"/>
      <c r="Q177" s="145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4" t="str">
        <f>IF(FN_MC!K177="","*",FN_MC!K177)</f>
        <v>*</v>
      </c>
      <c r="I178" s="132" t="str">
        <f>IF(FN_MC!O177="","*",FN_MC!O177)</f>
        <v>*</v>
      </c>
      <c r="J178" s="132" t="str">
        <f>IF(FN_MC!P177="","*",FN_MC!P177)</f>
        <v>*</v>
      </c>
      <c r="K178" s="141" t="str">
        <f>IF(FN_MC!AK177="","*",FN_MC!AK177)</f>
        <v>-</v>
      </c>
      <c r="L178" s="141" t="str">
        <f>IF(FN_MC!AM177="","*",FN_MC!AM177)</f>
        <v>-</v>
      </c>
      <c r="M178" s="141" t="str">
        <f>IF(FN_MC!AP177="","*",FN_MC!AP177)</f>
        <v>-</v>
      </c>
      <c r="N178" s="141" t="str">
        <f>IF(FN_MC!AM177="","*",FN_MC!AM177)</f>
        <v>-</v>
      </c>
      <c r="O178" s="174">
        <f>FN_MC!BH177</f>
        <v>0</v>
      </c>
      <c r="P178" s="90"/>
      <c r="Q178" s="145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4" t="str">
        <f>IF(FN_MC!K178="","*",FN_MC!K178)</f>
        <v>*</v>
      </c>
      <c r="I179" s="132" t="str">
        <f>IF(FN_MC!O178="","*",FN_MC!O178)</f>
        <v>*</v>
      </c>
      <c r="J179" s="132" t="str">
        <f>IF(FN_MC!P178="","*",FN_MC!P178)</f>
        <v>*</v>
      </c>
      <c r="K179" s="141" t="str">
        <f>IF(FN_MC!AK178="","*",FN_MC!AK178)</f>
        <v>-</v>
      </c>
      <c r="L179" s="141" t="str">
        <f>IF(FN_MC!AM178="","*",FN_MC!AM178)</f>
        <v>-</v>
      </c>
      <c r="M179" s="141" t="str">
        <f>IF(FN_MC!AP178="","*",FN_MC!AP178)</f>
        <v>-</v>
      </c>
      <c r="N179" s="141" t="str">
        <f>IF(FN_MC!AM178="","*",FN_MC!AM178)</f>
        <v>-</v>
      </c>
      <c r="O179" s="174">
        <f>FN_MC!BH178</f>
        <v>0</v>
      </c>
      <c r="P179" s="90"/>
      <c r="Q179" s="145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4" t="str">
        <f>IF(FN_MC!K179="","*",FN_MC!K179)</f>
        <v>*</v>
      </c>
      <c r="I180" s="132" t="str">
        <f>IF(FN_MC!O179="","*",FN_MC!O179)</f>
        <v>*</v>
      </c>
      <c r="J180" s="132" t="str">
        <f>IF(FN_MC!P179="","*",FN_MC!P179)</f>
        <v>*</v>
      </c>
      <c r="K180" s="141" t="str">
        <f>IF(FN_MC!AK179="","*",FN_MC!AK179)</f>
        <v>-</v>
      </c>
      <c r="L180" s="141" t="str">
        <f>IF(FN_MC!AM179="","*",FN_MC!AM179)</f>
        <v>-</v>
      </c>
      <c r="M180" s="141" t="str">
        <f>IF(FN_MC!AP179="","*",FN_MC!AP179)</f>
        <v>-</v>
      </c>
      <c r="N180" s="141" t="str">
        <f>IF(FN_MC!AM179="","*",FN_MC!AM179)</f>
        <v>-</v>
      </c>
      <c r="O180" s="174">
        <f>FN_MC!BH179</f>
        <v>0</v>
      </c>
      <c r="P180" s="90"/>
      <c r="Q180" s="145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4" t="str">
        <f>IF(FN_MC!K180="","*",FN_MC!K180)</f>
        <v>*</v>
      </c>
      <c r="I181" s="132" t="str">
        <f>IF(FN_MC!O180="","*",FN_MC!O180)</f>
        <v>*</v>
      </c>
      <c r="J181" s="132" t="str">
        <f>IF(FN_MC!P180="","*",FN_MC!P180)</f>
        <v>*</v>
      </c>
      <c r="K181" s="141" t="str">
        <f>IF(FN_MC!AK180="","*",FN_MC!AK180)</f>
        <v>-</v>
      </c>
      <c r="L181" s="141" t="str">
        <f>IF(FN_MC!AM180="","*",FN_MC!AM180)</f>
        <v>-</v>
      </c>
      <c r="M181" s="141" t="str">
        <f>IF(FN_MC!AP180="","*",FN_MC!AP180)</f>
        <v>-</v>
      </c>
      <c r="N181" s="141" t="str">
        <f>IF(FN_MC!AM180="","*",FN_MC!AM180)</f>
        <v>-</v>
      </c>
      <c r="O181" s="174">
        <f>FN_MC!BH180</f>
        <v>0</v>
      </c>
      <c r="P181" s="90"/>
      <c r="Q181" s="145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4" t="str">
        <f>IF(FN_MC!K181="","*",FN_MC!K181)</f>
        <v>*</v>
      </c>
      <c r="I182" s="132" t="str">
        <f>IF(FN_MC!O181="","*",FN_MC!O181)</f>
        <v>*</v>
      </c>
      <c r="J182" s="132" t="str">
        <f>IF(FN_MC!P181="","*",FN_MC!P181)</f>
        <v>*</v>
      </c>
      <c r="K182" s="141" t="str">
        <f>IF(FN_MC!AK181="","*",FN_MC!AK181)</f>
        <v>-</v>
      </c>
      <c r="L182" s="141" t="str">
        <f>IF(FN_MC!AM181="","*",FN_MC!AM181)</f>
        <v>-</v>
      </c>
      <c r="M182" s="141" t="str">
        <f>IF(FN_MC!AP181="","*",FN_MC!AP181)</f>
        <v>-</v>
      </c>
      <c r="N182" s="141" t="str">
        <f>IF(FN_MC!AM181="","*",FN_MC!AM181)</f>
        <v>-</v>
      </c>
      <c r="O182" s="174">
        <f>FN_MC!BH181</f>
        <v>0</v>
      </c>
      <c r="P182" s="90"/>
      <c r="Q182" s="145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4" t="str">
        <f>IF(FN_MC!K182="","*",FN_MC!K182)</f>
        <v>*</v>
      </c>
      <c r="I183" s="132" t="str">
        <f>IF(FN_MC!O182="","*",FN_MC!O182)</f>
        <v>*</v>
      </c>
      <c r="J183" s="132" t="str">
        <f>IF(FN_MC!P182="","*",FN_MC!P182)</f>
        <v>*</v>
      </c>
      <c r="K183" s="141" t="str">
        <f>IF(FN_MC!AK182="","*",FN_MC!AK182)</f>
        <v>-</v>
      </c>
      <c r="L183" s="141" t="str">
        <f>IF(FN_MC!AM182="","*",FN_MC!AM182)</f>
        <v>-</v>
      </c>
      <c r="M183" s="141" t="str">
        <f>IF(FN_MC!AP182="","*",FN_MC!AP182)</f>
        <v>-</v>
      </c>
      <c r="N183" s="141" t="str">
        <f>IF(FN_MC!AM182="","*",FN_MC!AM182)</f>
        <v>-</v>
      </c>
      <c r="O183" s="174">
        <f>FN_MC!BH182</f>
        <v>0</v>
      </c>
      <c r="P183" s="90"/>
      <c r="Q183" s="145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4" t="str">
        <f>IF(FN_MC!K183="","*",FN_MC!K183)</f>
        <v>*</v>
      </c>
      <c r="I184" s="132" t="str">
        <f>IF(FN_MC!O183="","*",FN_MC!O183)</f>
        <v>*</v>
      </c>
      <c r="J184" s="132" t="str">
        <f>IF(FN_MC!P183="","*",FN_MC!P183)</f>
        <v>*</v>
      </c>
      <c r="K184" s="141" t="str">
        <f>IF(FN_MC!AK183="","*",FN_MC!AK183)</f>
        <v>-</v>
      </c>
      <c r="L184" s="141" t="str">
        <f>IF(FN_MC!AM183="","*",FN_MC!AM183)</f>
        <v>-</v>
      </c>
      <c r="M184" s="141" t="str">
        <f>IF(FN_MC!AP183="","*",FN_MC!AP183)</f>
        <v>-</v>
      </c>
      <c r="N184" s="141" t="str">
        <f>IF(FN_MC!AM183="","*",FN_MC!AM183)</f>
        <v>-</v>
      </c>
      <c r="O184" s="174">
        <f>FN_MC!BH183</f>
        <v>0</v>
      </c>
      <c r="P184" s="90"/>
      <c r="Q184" s="145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4" t="str">
        <f>IF(FN_MC!K184="","*",FN_MC!K184)</f>
        <v>*</v>
      </c>
      <c r="I185" s="132" t="str">
        <f>IF(FN_MC!O184="","*",FN_MC!O184)</f>
        <v>*</v>
      </c>
      <c r="J185" s="132" t="str">
        <f>IF(FN_MC!P184="","*",FN_MC!P184)</f>
        <v>*</v>
      </c>
      <c r="K185" s="141" t="str">
        <f>IF(FN_MC!AK184="","*",FN_MC!AK184)</f>
        <v>-</v>
      </c>
      <c r="L185" s="141" t="str">
        <f>IF(FN_MC!AM184="","*",FN_MC!AM184)</f>
        <v>-</v>
      </c>
      <c r="M185" s="141" t="str">
        <f>IF(FN_MC!AP184="","*",FN_MC!AP184)</f>
        <v>-</v>
      </c>
      <c r="N185" s="141" t="str">
        <f>IF(FN_MC!AM184="","*",FN_MC!AM184)</f>
        <v>-</v>
      </c>
      <c r="O185" s="174">
        <f>FN_MC!BH184</f>
        <v>0</v>
      </c>
      <c r="P185" s="90"/>
      <c r="Q185" s="145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4" t="str">
        <f>IF(FN_MC!K186="","*",FN_MC!K186)</f>
        <v>*</v>
      </c>
      <c r="I187" s="132" t="str">
        <f>IF(FN_MC!O186="","*",FN_MC!O186)</f>
        <v>*</v>
      </c>
      <c r="J187" s="132" t="str">
        <f>IF(FN_MC!P186="","*",FN_MC!P186)</f>
        <v>*</v>
      </c>
      <c r="K187" s="141" t="str">
        <f>IF(FN_MC!AK186="","*",FN_MC!AK186)</f>
        <v>-</v>
      </c>
      <c r="L187" s="141" t="str">
        <f>IF(FN_MC!AM186="","*",FN_MC!AM186)</f>
        <v>-</v>
      </c>
      <c r="M187" s="141" t="str">
        <f>IF(FN_MC!AP186="","*",FN_MC!AP186)</f>
        <v>-</v>
      </c>
      <c r="N187" s="141" t="str">
        <f>IF(FN_MC!AM186="","*",FN_MC!AM186)</f>
        <v>-</v>
      </c>
      <c r="O187" s="174">
        <f>FN_MC!BH186</f>
        <v>0</v>
      </c>
      <c r="P187" s="90"/>
      <c r="Q187" s="145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4" t="str">
        <f>IF(FN_MC!K187="","*",FN_MC!K187)</f>
        <v>*</v>
      </c>
      <c r="I188" s="132" t="str">
        <f>IF(FN_MC!O187="","*",FN_MC!O187)</f>
        <v>*</v>
      </c>
      <c r="J188" s="132" t="str">
        <f>IF(FN_MC!P187="","*",FN_MC!P187)</f>
        <v>*</v>
      </c>
      <c r="K188" s="141" t="str">
        <f>IF(FN_MC!AK187="","*",FN_MC!AK187)</f>
        <v>-</v>
      </c>
      <c r="L188" s="141" t="str">
        <f>IF(FN_MC!AM187="","*",FN_MC!AM187)</f>
        <v>-</v>
      </c>
      <c r="M188" s="141" t="str">
        <f>IF(FN_MC!AP187="","*",FN_MC!AP187)</f>
        <v>-</v>
      </c>
      <c r="N188" s="141" t="str">
        <f>IF(FN_MC!AM187="","*",FN_MC!AM187)</f>
        <v>-</v>
      </c>
      <c r="O188" s="174">
        <f>FN_MC!BH187</f>
        <v>0</v>
      </c>
      <c r="P188" s="90"/>
      <c r="Q188" s="145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4" t="str">
        <f>IF(FN_MC!K188="","*",FN_MC!K188)</f>
        <v>*</v>
      </c>
      <c r="I189" s="132" t="str">
        <f>IF(FN_MC!O188="","*",FN_MC!O188)</f>
        <v>*</v>
      </c>
      <c r="J189" s="132" t="str">
        <f>IF(FN_MC!P188="","*",FN_MC!P188)</f>
        <v>*</v>
      </c>
      <c r="K189" s="141" t="str">
        <f>IF(FN_MC!AK188="","*",FN_MC!AK188)</f>
        <v>-</v>
      </c>
      <c r="L189" s="141" t="str">
        <f>IF(FN_MC!AM188="","*",FN_MC!AM188)</f>
        <v>-</v>
      </c>
      <c r="M189" s="141" t="str">
        <f>IF(FN_MC!AP188="","*",FN_MC!AP188)</f>
        <v>-</v>
      </c>
      <c r="N189" s="141" t="str">
        <f>IF(FN_MC!AM188="","*",FN_MC!AM188)</f>
        <v>-</v>
      </c>
      <c r="O189" s="174">
        <f>FN_MC!BH188</f>
        <v>0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4" t="str">
        <f>IF(FN_MC!K189="","*",FN_MC!K189)</f>
        <v>*</v>
      </c>
      <c r="I190" s="132" t="str">
        <f>IF(FN_MC!O189="","*",FN_MC!O189)</f>
        <v>*</v>
      </c>
      <c r="J190" s="132" t="str">
        <f>IF(FN_MC!P189="","*",FN_MC!P189)</f>
        <v>*</v>
      </c>
      <c r="K190" s="141" t="str">
        <f>IF(FN_MC!AK189="","*",FN_MC!AK189)</f>
        <v>-</v>
      </c>
      <c r="L190" s="141" t="str">
        <f>IF(FN_MC!AM189="","*",FN_MC!AM189)</f>
        <v>-</v>
      </c>
      <c r="M190" s="141" t="str">
        <f>IF(FN_MC!AP189="","*",FN_MC!AP189)</f>
        <v>-</v>
      </c>
      <c r="N190" s="141" t="str">
        <f>IF(FN_MC!AM189="","*",FN_MC!AM189)</f>
        <v>-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4" t="str">
        <f>IF(FN_MC!K190="","*",FN_MC!K190)</f>
        <v>*</v>
      </c>
      <c r="I191" s="132" t="str">
        <f>IF(FN_MC!O190="","*",FN_MC!O190)</f>
        <v>*</v>
      </c>
      <c r="J191" s="132" t="str">
        <f>IF(FN_MC!P190="","*",FN_MC!P190)</f>
        <v>*</v>
      </c>
      <c r="K191" s="141" t="str">
        <f>IF(FN_MC!AK190="","*",FN_MC!AK190)</f>
        <v>-</v>
      </c>
      <c r="L191" s="141" t="str">
        <f>IF(FN_MC!AM190="","*",FN_MC!AM190)</f>
        <v>-</v>
      </c>
      <c r="M191" s="141" t="str">
        <f>IF(FN_MC!AP190="","*",FN_MC!AP190)</f>
        <v>-</v>
      </c>
      <c r="N191" s="141" t="str">
        <f>IF(FN_MC!AM190="","*",FN_MC!AM190)</f>
        <v>-</v>
      </c>
      <c r="O191" s="174">
        <f>FN_MC!BH190</f>
        <v>0</v>
      </c>
      <c r="P191" s="90"/>
      <c r="Q191" s="145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4" t="str">
        <f>IF(FN_MC!K191="","*",FN_MC!K191)</f>
        <v>*</v>
      </c>
      <c r="I192" s="132" t="str">
        <f>IF(FN_MC!O191="","*",FN_MC!O191)</f>
        <v>*</v>
      </c>
      <c r="J192" s="132" t="str">
        <f>IF(FN_MC!P191="","*",FN_MC!P191)</f>
        <v>*</v>
      </c>
      <c r="K192" s="141" t="str">
        <f>IF(FN_MC!AK191="","*",FN_MC!AK191)</f>
        <v>-</v>
      </c>
      <c r="L192" s="141" t="str">
        <f>IF(FN_MC!AM191="","*",FN_MC!AM191)</f>
        <v>-</v>
      </c>
      <c r="M192" s="141" t="str">
        <f>IF(FN_MC!AP191="","*",FN_MC!AP191)</f>
        <v>-</v>
      </c>
      <c r="N192" s="141" t="str">
        <f>IF(FN_MC!AM191="","*",FN_MC!AM191)</f>
        <v>-</v>
      </c>
      <c r="O192" s="174">
        <f>FN_MC!BH191</f>
        <v>0</v>
      </c>
      <c r="P192" s="90"/>
      <c r="Q192" s="145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4" t="str">
        <f>IF(FN_MC!K192="","*",FN_MC!K192)</f>
        <v>*</v>
      </c>
      <c r="I193" s="132" t="str">
        <f>IF(FN_MC!O192="","*",FN_MC!O192)</f>
        <v>*</v>
      </c>
      <c r="J193" s="132" t="str">
        <f>IF(FN_MC!P192="","*",FN_MC!P192)</f>
        <v>*</v>
      </c>
      <c r="K193" s="141" t="str">
        <f>IF(FN_MC!AK192="","*",FN_MC!AK192)</f>
        <v>-</v>
      </c>
      <c r="L193" s="141" t="str">
        <f>IF(FN_MC!AM192="","*",FN_MC!AM192)</f>
        <v>-</v>
      </c>
      <c r="M193" s="141" t="str">
        <f>IF(FN_MC!AP192="","*",FN_MC!AP192)</f>
        <v>-</v>
      </c>
      <c r="N193" s="141" t="str">
        <f>IF(FN_MC!AM192="","*",FN_MC!AM192)</f>
        <v>-</v>
      </c>
      <c r="O193" s="174">
        <f>FN_MC!BH192</f>
        <v>0</v>
      </c>
      <c r="P193" s="90"/>
      <c r="Q193" s="145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4" t="str">
        <f>IF(FN_MC!K193="","*",FN_MC!K193)</f>
        <v>*</v>
      </c>
      <c r="I194" s="132" t="str">
        <f>IF(FN_MC!O193="","*",FN_MC!O193)</f>
        <v>*</v>
      </c>
      <c r="J194" s="132" t="str">
        <f>IF(FN_MC!P193="","*",FN_MC!P193)</f>
        <v>*</v>
      </c>
      <c r="K194" s="141" t="str">
        <f>IF(FN_MC!AK193="","*",FN_MC!AK193)</f>
        <v>-</v>
      </c>
      <c r="L194" s="141" t="str">
        <f>IF(FN_MC!AM193="","*",FN_MC!AM193)</f>
        <v>-</v>
      </c>
      <c r="M194" s="141" t="str">
        <f>IF(FN_MC!AP193="","*",FN_MC!AP193)</f>
        <v>-</v>
      </c>
      <c r="N194" s="141" t="str">
        <f>IF(FN_MC!AM193="","*",FN_MC!AM193)</f>
        <v>-</v>
      </c>
      <c r="O194" s="174">
        <f>FN_MC!BH193</f>
        <v>0</v>
      </c>
      <c r="P194" s="90"/>
      <c r="Q194" s="145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4" t="str">
        <f>IF(FN_MC!K194="","*",FN_MC!K194)</f>
        <v>*</v>
      </c>
      <c r="I195" s="132" t="str">
        <f>IF(FN_MC!O194="","*",FN_MC!O194)</f>
        <v>*</v>
      </c>
      <c r="J195" s="132" t="str">
        <f>IF(FN_MC!P194="","*",FN_MC!P194)</f>
        <v>*</v>
      </c>
      <c r="K195" s="141" t="str">
        <f>IF(FN_MC!AK194="","*",FN_MC!AK194)</f>
        <v>-</v>
      </c>
      <c r="L195" s="141" t="str">
        <f>IF(FN_MC!AM194="","*",FN_MC!AM194)</f>
        <v>-</v>
      </c>
      <c r="M195" s="141" t="str">
        <f>IF(FN_MC!AP194="","*",FN_MC!AP194)</f>
        <v>-</v>
      </c>
      <c r="N195" s="141" t="str">
        <f>IF(FN_MC!AM194="","*",FN_MC!AM194)</f>
        <v>-</v>
      </c>
      <c r="O195" s="174">
        <f>FN_MC!BH194</f>
        <v>0</v>
      </c>
      <c r="P195" s="90"/>
      <c r="Q195" s="145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4" t="str">
        <f>IF(FN_MC!K195="","*",FN_MC!K195)</f>
        <v>*</v>
      </c>
      <c r="I196" s="132" t="str">
        <f>IF(FN_MC!O195="","*",FN_MC!O195)</f>
        <v>*</v>
      </c>
      <c r="J196" s="132" t="str">
        <f>IF(FN_MC!P195="","*",FN_MC!P195)</f>
        <v>*</v>
      </c>
      <c r="K196" s="141" t="str">
        <f>IF(FN_MC!AK195="","*",FN_MC!AK195)</f>
        <v>-</v>
      </c>
      <c r="L196" s="141" t="str">
        <f>IF(FN_MC!AM195="","*",FN_MC!AM195)</f>
        <v>-</v>
      </c>
      <c r="M196" s="141" t="str">
        <f>IF(FN_MC!AP195="","*",FN_MC!AP195)</f>
        <v>-</v>
      </c>
      <c r="N196" s="141" t="str">
        <f>IF(FN_MC!AM195="","*",FN_MC!AM195)</f>
        <v>-</v>
      </c>
      <c r="O196" s="174">
        <f>FN_MC!BH195</f>
        <v>0</v>
      </c>
      <c r="P196" s="90"/>
      <c r="Q196" s="145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4" t="str">
        <f>IF(FN_MC!K196="","*",FN_MC!K196)</f>
        <v>*</v>
      </c>
      <c r="I197" s="132" t="str">
        <f>IF(FN_MC!O196="","*",FN_MC!O196)</f>
        <v>*</v>
      </c>
      <c r="J197" s="132" t="str">
        <f>IF(FN_MC!P196="","*",FN_MC!P196)</f>
        <v>*</v>
      </c>
      <c r="K197" s="141" t="str">
        <f>IF(FN_MC!AK196="","*",FN_MC!AK196)</f>
        <v>-</v>
      </c>
      <c r="L197" s="141" t="str">
        <f>IF(FN_MC!AM196="","*",FN_MC!AM196)</f>
        <v>-</v>
      </c>
      <c r="M197" s="141" t="str">
        <f>IF(FN_MC!AP196="","*",FN_MC!AP196)</f>
        <v>-</v>
      </c>
      <c r="N197" s="141" t="str">
        <f>IF(FN_MC!AM196="","*",FN_MC!AM196)</f>
        <v>-</v>
      </c>
      <c r="O197" s="174">
        <f>FN_MC!BH196</f>
        <v>0</v>
      </c>
      <c r="P197" s="90"/>
      <c r="Q197" s="145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4" t="str">
        <f>IF(FN_MC!K197="","*",FN_MC!K197)</f>
        <v>*</v>
      </c>
      <c r="I198" s="132" t="str">
        <f>IF(FN_MC!O197="","*",FN_MC!O197)</f>
        <v>*</v>
      </c>
      <c r="J198" s="132" t="str">
        <f>IF(FN_MC!P197="","*",FN_MC!P197)</f>
        <v>*</v>
      </c>
      <c r="K198" s="141" t="str">
        <f>IF(FN_MC!AK197="","*",FN_MC!AK197)</f>
        <v>-</v>
      </c>
      <c r="L198" s="141" t="str">
        <f>IF(FN_MC!AM197="","*",FN_MC!AM197)</f>
        <v>-</v>
      </c>
      <c r="M198" s="141" t="str">
        <f>IF(FN_MC!AP197="","*",FN_MC!AP197)</f>
        <v>-</v>
      </c>
      <c r="N198" s="141" t="str">
        <f>IF(FN_MC!AM197="","*",FN_MC!AM197)</f>
        <v>-</v>
      </c>
      <c r="O198" s="174">
        <f>FN_MC!BH197</f>
        <v>0</v>
      </c>
      <c r="P198" s="90"/>
      <c r="Q198" s="145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>IF(FN_MC!AK198="","*",FN_MC!AK198)</f>
        <v>-</v>
      </c>
      <c r="L199" s="141" t="str">
        <f>IF(FN_MC!AM198="","*",FN_MC!AM198)</f>
        <v>-</v>
      </c>
      <c r="M199" s="141" t="str">
        <f>IF(FN_MC!AP198="","*",FN_MC!AP198)</f>
        <v>-</v>
      </c>
      <c r="N199" s="141" t="str">
        <f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4" t="str">
        <f>IF(FN_MC!K202="","*",FN_MC!K202)</f>
        <v>*</v>
      </c>
      <c r="I203" s="132" t="str">
        <f>IF(FN_MC!O202="","*",FN_MC!O202)</f>
        <v>*</v>
      </c>
      <c r="J203" s="132" t="str">
        <f>IF(FN_MC!P202="","*",FN_MC!P202)</f>
        <v>*</v>
      </c>
      <c r="K203" s="141" t="str">
        <f>IF(FN_MC!AK202="","*",FN_MC!AK202)</f>
        <v>-</v>
      </c>
      <c r="L203" s="141" t="str">
        <f>IF(FN_MC!AM202="","*",FN_MC!AM202)</f>
        <v>-</v>
      </c>
      <c r="M203" s="141" t="str">
        <f>IF(FN_MC!AP202="","*",FN_MC!AP202)</f>
        <v>-</v>
      </c>
      <c r="N203" s="141" t="str">
        <f>IF(FN_MC!AM202="","*",FN_MC!AM202)</f>
        <v>-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4" t="str">
        <f>IF(FN_MC!K203="","*",FN_MC!K203)</f>
        <v>*</v>
      </c>
      <c r="I204" s="132" t="str">
        <f>IF(FN_MC!O203="","*",FN_MC!O203)</f>
        <v>*</v>
      </c>
      <c r="J204" s="132" t="str">
        <f>IF(FN_MC!P203="","*",FN_MC!P203)</f>
        <v>*</v>
      </c>
      <c r="K204" s="141" t="str">
        <f>IF(FN_MC!AK203="","*",FN_MC!AK203)</f>
        <v>-</v>
      </c>
      <c r="L204" s="141" t="str">
        <f>IF(FN_MC!AM203="","*",FN_MC!AM203)</f>
        <v>-</v>
      </c>
      <c r="M204" s="141" t="str">
        <f>IF(FN_MC!AP203="","*",FN_MC!AP203)</f>
        <v>-</v>
      </c>
      <c r="N204" s="141" t="str">
        <f>IF(FN_MC!AM203="","*",FN_MC!AM203)</f>
        <v>-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*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*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*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*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*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*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*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1438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N1" workbookViewId="0">
      <selection activeCell="H3009" sqref="H3009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2"/>
      <c r="B1" s="363"/>
      <c r="C1" s="364"/>
      <c r="L1" s="101"/>
      <c r="M1" s="124"/>
      <c r="N1" s="288"/>
      <c r="O1" s="288"/>
      <c r="P1" s="170"/>
      <c r="Q1" s="365" t="s">
        <v>1212</v>
      </c>
      <c r="R1" s="366"/>
      <c r="U1" s="102"/>
      <c r="V1" s="367" t="s">
        <v>1439</v>
      </c>
      <c r="W1" s="367"/>
      <c r="X1" s="367"/>
      <c r="Y1" s="104"/>
    </row>
    <row r="2" spans="1:25" s="100" customFormat="1" ht="11.25" customHeight="1">
      <c r="A2" s="105" t="s">
        <v>1440</v>
      </c>
      <c r="B2" s="105" t="s">
        <v>1435</v>
      </c>
      <c r="C2" s="105" t="s">
        <v>603</v>
      </c>
      <c r="D2" s="106" t="s">
        <v>1164</v>
      </c>
      <c r="E2" s="106" t="s">
        <v>1165</v>
      </c>
      <c r="F2" s="106" t="s">
        <v>1434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1441</v>
      </c>
      <c r="U2" s="108" t="s">
        <v>1167</v>
      </c>
      <c r="V2" s="103">
        <f ca="1">TODAY()-1</f>
        <v>45998</v>
      </c>
      <c r="W2" s="103">
        <f ca="1">V2-1</f>
        <v>45997</v>
      </c>
      <c r="X2" s="103">
        <f ca="1">W2-1</f>
        <v>45996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15</v>
      </c>
      <c r="X4" s="112">
        <f ca="1">_xlfn.XLOOKUP(G4&amp;$X$2,BS_CONTROLE[CHAVE],BS_CONTROLE[Quantidade_11],"-")</f>
        <v>15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>
        <f ca="1">_xlfn.XLOOKUP(G5&amp;$W$2,BS_CONTROLE[CHAVE],BS_CONTROLE[Quantidade_11],"-")</f>
        <v>2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>
        <f ca="1">_xlfn.XLOOKUP(G6&amp;$W$2,BS_CONTROLE[CHAVE],BS_CONTROLE[Quantidade_11],"-")</f>
        <v>1</v>
      </c>
      <c r="X6" s="112">
        <f ca="1">_xlfn.XLOOKUP(G6&amp;$X$2,BS_CONTROLE[CHAVE],BS_CONTROLE[Quantidade_11],"-")</f>
        <v>2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300</v>
      </c>
      <c r="X8" s="112">
        <f ca="1">_xlfn.XLOOKUP(G8&amp;$X$2,BS_CONTROLE[CHAVE],BS_CONTROLE[Quantidade_11],"-")</f>
        <v>150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>
        <f ca="1">_xlfn.XLOOKUP(G9&amp;$W$2,BS_CONTROLE[CHAVE],BS_CONTROLE[Quantidade_11],"-")</f>
        <v>2</v>
      </c>
      <c r="X9" s="112">
        <f ca="1">_xlfn.XLOOKUP(G9&amp;$X$2,BS_CONTROLE[CHAVE],BS_CONTROLE[Quantidade_11],"-")</f>
        <v>1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>
        <f ca="1">_xlfn.XLOOKUP(G10&amp;$X$2,BS_CONTROLE[CHAVE],BS_CONTROLE[Quantidade_11],"-")</f>
        <v>20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1760</v>
      </c>
      <c r="W11" s="112">
        <f ca="1">_xlfn.XLOOKUP(G11&amp;$W$2,BS_CONTROLE[CHAVE],BS_CONTROLE[Quantidade_11],"-")</f>
        <v>0</v>
      </c>
      <c r="X11" s="112">
        <f ca="1">_xlfn.XLOOKUP(G11&amp;$X$2,BS_CONTROLE[CHAVE],BS_CONTROLE[Quantidade_11],"-")</f>
        <v>1080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15</v>
      </c>
      <c r="X18" s="112">
        <f ca="1">_xlfn.XLOOKUP(G18&amp;$X$2,BS_CONTROLE[CHAVE],BS_CONTROLE[Quantidade_11],"-")</f>
        <v>15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>
        <f ca="1">_xlfn.XLOOKUP(G19&amp;$X$2,BS_CONTROLE[CHAVE],BS_CONTROLE[Quantidade_11],"-")</f>
        <v>624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525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2290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>
        <f ca="1">_xlfn.XLOOKUP(G21&amp;$W$2,BS_CONTROLE[CHAVE],BS_CONTROLE[Quantidade_11],"-")</f>
        <v>1</v>
      </c>
      <c r="X21" s="112">
        <f ca="1">_xlfn.XLOOKUP(G21&amp;$X$2,BS_CONTROLE[CHAVE],BS_CONTROLE[Quantidade_11],"-")</f>
        <v>2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25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300</v>
      </c>
      <c r="X24" s="112">
        <f ca="1">_xlfn.XLOOKUP(G24&amp;$X$2,BS_CONTROLE[CHAVE],BS_CONTROLE[Quantidade_11],"-")</f>
        <v>150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>
        <f ca="1">_xlfn.XLOOKUP(G25&amp;$W$2,BS_CONTROLE[CHAVE],BS_CONTROLE[Quantidade_11],"-")</f>
        <v>2</v>
      </c>
      <c r="X25" s="112">
        <f ca="1">_xlfn.XLOOKUP(G25&amp;$X$2,BS_CONTROLE[CHAVE],BS_CONTROLE[Quantidade_11],"-")</f>
        <v>1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 t="str">
        <f ca="1">_xlfn.XLOOKUP(G27&amp;$V$2,BS_CONTROLE[CHAVE],BS_CONTROLE[Quantidade_11],"-")</f>
        <v>-</v>
      </c>
      <c r="W27" s="112">
        <f ca="1">_xlfn.XLOOKUP(G27&amp;$W$2,BS_CONTROLE[CHAVE],BS_CONTROLE[Quantidade_11],"-")</f>
        <v>6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15</v>
      </c>
      <c r="X33" s="112">
        <f ca="1">_xlfn.XLOOKUP(G33&amp;$X$2,BS_CONTROLE[CHAVE],BS_CONTROLE[Quantidade_11],"-")</f>
        <v>15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>
        <f ca="1">_xlfn.XLOOKUP(G34&amp;$W$2,BS_CONTROLE[CHAVE],BS_CONTROLE[Quantidade_11],"-")</f>
        <v>2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>
        <f ca="1">_xlfn.XLOOKUP(G35&amp;$W$2,BS_CONTROLE[CHAVE],BS_CONTROLE[Quantidade_11],"-")</f>
        <v>1</v>
      </c>
      <c r="X35" s="112">
        <f ca="1">_xlfn.XLOOKUP(G35&amp;$X$2,BS_CONTROLE[CHAVE],BS_CONTROLE[Quantidade_11],"-")</f>
        <v>2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525</v>
      </c>
      <c r="W36" s="112">
        <f ca="1">_xlfn.XLOOKUP(G36&amp;$W$2,BS_CONTROLE[CHAVE],BS_CONTROLE[Quantidade_11],"-")</f>
        <v>0</v>
      </c>
      <c r="X36" s="112">
        <f ca="1">_xlfn.XLOOKUP(G36&amp;$X$2,BS_CONTROLE[CHAVE],BS_CONTROLE[Quantidade_11],"-")</f>
        <v>2290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25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300</v>
      </c>
      <c r="X39" s="112">
        <f ca="1">_xlfn.XLOOKUP(G39&amp;$X$2,BS_CONTROLE[CHAVE],BS_CONTROLE[Quantidade_11],"-")</f>
        <v>150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>
        <f ca="1">_xlfn.XLOOKUP(G40&amp;$W$2,BS_CONTROLE[CHAVE],BS_CONTROLE[Quantidade_11],"-")</f>
        <v>2</v>
      </c>
      <c r="X40" s="112">
        <f ca="1">_xlfn.XLOOKUP(G40&amp;$X$2,BS_CONTROLE[CHAVE],BS_CONTROLE[Quantidade_11],"-")</f>
        <v>1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 t="str">
        <f ca="1">_xlfn.XLOOKUP(G41&amp;$V$2,BS_CONTROLE[CHAVE],BS_CONTROLE[Quantidade_11],"-")</f>
        <v>-</v>
      </c>
      <c r="W41" s="112">
        <f ca="1">_xlfn.XLOOKUP(G41&amp;$W$2,BS_CONTROLE[CHAVE],BS_CONTROLE[Quantidade_11],"-")</f>
        <v>6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15</v>
      </c>
      <c r="X44" s="112">
        <f ca="1">_xlfn.XLOOKUP(G44&amp;$X$2,BS_CONTROLE[CHAVE],BS_CONTROLE[Quantidade_11],"-")</f>
        <v>15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2</v>
      </c>
      <c r="X46" s="112">
        <f ca="1">_xlfn.XLOOKUP(G46&amp;$X$2,BS_CONTROLE[CHAVE],BS_CONTROLE[Quantidade_11],"-")</f>
        <v>0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525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2290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>
        <f ca="1">_xlfn.XLOOKUP(G48&amp;$W$2,BS_CONTROLE[CHAVE],BS_CONTROLE[Quantidade_11],"-")</f>
        <v>1</v>
      </c>
      <c r="X48" s="112">
        <f ca="1">_xlfn.XLOOKUP(G48&amp;$X$2,BS_CONTROLE[CHAVE],BS_CONTROLE[Quantidade_11],"-")</f>
        <v>2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>
        <f ca="1">_xlfn.XLOOKUP(G49&amp;$X$2,BS_CONTROLE[CHAVE],BS_CONTROLE[Quantidade_11],"-")</f>
        <v>25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300</v>
      </c>
      <c r="X50" s="112">
        <f ca="1">_xlfn.XLOOKUP(G50&amp;$X$2,BS_CONTROLE[CHAVE],BS_CONTROLE[Quantidade_11],"-")</f>
        <v>150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>
        <f ca="1">_xlfn.XLOOKUP(G51&amp;$W$2,BS_CONTROLE[CHAVE],BS_CONTROLE[Quantidade_11],"-")</f>
        <v>2</v>
      </c>
      <c r="X51" s="112">
        <f ca="1">_xlfn.XLOOKUP(G51&amp;$X$2,BS_CONTROLE[CHAVE],BS_CONTROLE[Quantidade_11],"-")</f>
        <v>1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1760</v>
      </c>
      <c r="W52" s="112">
        <f ca="1">_xlfn.XLOOKUP(G52&amp;$W$2,BS_CONTROLE[CHAVE],BS_CONTROLE[Quantidade_11],"-")</f>
        <v>0</v>
      </c>
      <c r="X52" s="112">
        <f ca="1">_xlfn.XLOOKUP(G52&amp;$X$2,BS_CONTROLE[CHAVE],BS_CONTROLE[Quantidade_11],"-")</f>
        <v>1080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 t="str">
        <f ca="1">_xlfn.XLOOKUP(G53&amp;$V$2,BS_CONTROLE[CHAVE],BS_CONTROLE[Quantidade_11],"-")</f>
        <v>-</v>
      </c>
      <c r="W53" s="112">
        <f ca="1">_xlfn.XLOOKUP(G53&amp;$W$2,BS_CONTROLE[CHAVE],BS_CONTROLE[Quantidade_11],"-")</f>
        <v>6</v>
      </c>
      <c r="X53" s="112">
        <f ca="1">_xlfn.XLOOKUP(G53&amp;$X$2,BS_CONTROLE[CHAVE],BS_CONTROLE[Quantidade_11],"-")</f>
        <v>0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15</v>
      </c>
      <c r="X57" s="112">
        <f ca="1">_xlfn.XLOOKUP(G57&amp;$X$2,BS_CONTROLE[CHAVE],BS_CONTROLE[Quantidade_11],"-")</f>
        <v>15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624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>
        <f ca="1">_xlfn.XLOOKUP(G59&amp;$W$2,BS_CONTROLE[CHAVE],BS_CONTROLE[Quantidade_11],"-")</f>
        <v>2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>
        <f ca="1">_xlfn.XLOOKUP(G60&amp;$W$2,BS_CONTROLE[CHAVE],BS_CONTROLE[Quantidade_11],"-")</f>
        <v>1</v>
      </c>
      <c r="X60" s="112">
        <f ca="1">_xlfn.XLOOKUP(G60&amp;$X$2,BS_CONTROLE[CHAVE],BS_CONTROLE[Quantidade_11],"-")</f>
        <v>2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525</v>
      </c>
      <c r="W61" s="112">
        <f ca="1">_xlfn.XLOOKUP(G61&amp;$W$2,BS_CONTROLE[CHAVE],BS_CONTROLE[Quantidade_11],"-")</f>
        <v>0</v>
      </c>
      <c r="X61" s="112">
        <f ca="1">_xlfn.XLOOKUP(G61&amp;$X$2,BS_CONTROLE[CHAVE],BS_CONTROLE[Quantidade_11],"-")</f>
        <v>2290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>
        <f ca="1">_xlfn.XLOOKUP(G62&amp;$W$2,BS_CONTROLE[CHAVE],BS_CONTROLE[Quantidade_11],"-")</f>
        <v>12</v>
      </c>
      <c r="X62" s="112">
        <f ca="1">_xlfn.XLOOKUP(G62&amp;$X$2,BS_CONTROLE[CHAVE],BS_CONTROLE[Quantidade_11],"-")</f>
        <v>300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>
        <f ca="1">_xlfn.XLOOKUP(G63&amp;$X$2,BS_CONTROLE[CHAVE],BS_CONTROLE[Quantidade_11],"-")</f>
        <v>25</v>
      </c>
    </row>
    <row r="64" spans="1:24" s="113" customFormat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300</v>
      </c>
      <c r="X64" s="112">
        <f ca="1">_xlfn.XLOOKUP(G64&amp;$X$2,BS_CONTROLE[CHAVE],BS_CONTROLE[Quantidade_11],"-")</f>
        <v>150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>
        <f ca="1">_xlfn.XLOOKUP(G65&amp;$W$2,BS_CONTROLE[CHAVE],BS_CONTROLE[Quantidade_11],"-")</f>
        <v>2</v>
      </c>
      <c r="X65" s="112">
        <f ca="1">_xlfn.XLOOKUP(G65&amp;$X$2,BS_CONTROLE[CHAVE],BS_CONTROLE[Quantidade_11],"-")</f>
        <v>1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>
        <f ca="1">_xlfn.XLOOKUP(G66&amp;$X$2,BS_CONTROLE[CHAVE],BS_CONTROLE[Quantidade_11],"-")</f>
        <v>20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6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1760</v>
      </c>
      <c r="W68" s="112">
        <f ca="1">_xlfn.XLOOKUP(G68&amp;$W$2,BS_CONTROLE[CHAVE],BS_CONTROLE[Quantidade_11],"-")</f>
        <v>0</v>
      </c>
      <c r="X68" s="112">
        <f ca="1">_xlfn.XLOOKUP(G68&amp;$X$2,BS_CONTROLE[CHAVE],BS_CONTROLE[Quantidade_11],"-")</f>
        <v>1080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>
        <f ca="1">_xlfn.XLOOKUP(G69&amp;$X$2,BS_CONTROLE[CHAVE],BS_CONTROLE[Quantidade_11],"-")</f>
        <v>20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>
        <f ca="1">_xlfn.XLOOKUP(G70&amp;$X$2,BS_CONTROLE[CHAVE],BS_CONTROLE[Quantidade_11],"-")</f>
        <v>3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>
        <f ca="1">_xlfn.XLOOKUP(G71&amp;$X$2,BS_CONTROLE[CHAVE],BS_CONTROLE[Quantidade_11],"-")</f>
        <v>22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>
        <f ca="1">_xlfn.XLOOKUP(G72&amp;$X$2,BS_CONTROLE[CHAVE],BS_CONTROLE[Quantidade_11],"-")</f>
        <v>1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 t="str">
        <f ca="1">_xlfn.XLOOKUP(G75&amp;$V$2,BS_CONTROLE[CHAVE],BS_CONTROLE[Quantidade_11],"-")</f>
        <v>-</v>
      </c>
      <c r="W75" s="112">
        <f ca="1">_xlfn.XLOOKUP(G75&amp;$W$2,BS_CONTROLE[CHAVE],BS_CONTROLE[Quantidade_11],"-")</f>
        <v>15</v>
      </c>
      <c r="X75" s="112">
        <f ca="1">_xlfn.XLOOKUP(G75&amp;$X$2,BS_CONTROLE[CHAVE],BS_CONTROLE[Quantidade_11],"-")</f>
        <v>15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>
        <f ca="1">_xlfn.XLOOKUP(G76&amp;$W$2,BS_CONTROLE[CHAVE],BS_CONTROLE[Quantidade_11],"-")</f>
        <v>2</v>
      </c>
      <c r="X76" s="112">
        <f ca="1">_xlfn.XLOOKUP(G76&amp;$X$2,BS_CONTROLE[CHAVE],BS_CONTROLE[Quantidade_11],"-")</f>
        <v>0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socaria mecanizada</v>
      </c>
      <c r="V77" s="112">
        <f ca="1">_xlfn.XLOOKUP(G77&amp;$V$2,BS_CONTROLE[CHAVE],BS_CONTROLE[Quantidade_11],"-")</f>
        <v>525</v>
      </c>
      <c r="W77" s="112">
        <f ca="1">_xlfn.XLOOKUP(G77&amp;$W$2,BS_CONTROLE[CHAVE],BS_CONTROLE[Quantidade_11],"-")</f>
        <v>0</v>
      </c>
      <c r="X77" s="112">
        <f ca="1">_xlfn.XLOOKUP(G77&amp;$X$2,BS_CONTROLE[CHAVE],BS_CONTROLE[Quantidade_11],"-")</f>
        <v>2290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>
        <f ca="1">_xlfn.XLOOKUP(G78&amp;$W$2,BS_CONTROLE[CHAVE],BS_CONTROLE[Quantidade_11],"-")</f>
        <v>1</v>
      </c>
      <c r="X78" s="112">
        <f ca="1">_xlfn.XLOOKUP(G78&amp;$X$2,BS_CONTROLE[CHAVE],BS_CONTROLE[Quantidade_11],"-")</f>
        <v>2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>
        <f ca="1">_xlfn.XLOOKUP(G79&amp;$W$2,BS_CONTROLE[CHAVE],BS_CONTROLE[Quantidade_11],"-")</f>
        <v>12</v>
      </c>
      <c r="X79" s="112">
        <f ca="1">_xlfn.XLOOKUP(G79&amp;$X$2,BS_CONTROLE[CHAVE],BS_CONTROLE[Quantidade_11],"-")</f>
        <v>300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300</v>
      </c>
      <c r="X80" s="112">
        <f ca="1">_xlfn.XLOOKUP(G80&amp;$X$2,BS_CONTROLE[CHAVE],BS_CONTROLE[Quantidade_11],"-")</f>
        <v>150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>
        <f ca="1">_xlfn.XLOOKUP(G81&amp;$W$2,BS_CONTROLE[CHAVE],BS_CONTROLE[Quantidade_11],"-")</f>
        <v>2</v>
      </c>
      <c r="X81" s="112">
        <f ca="1">_xlfn.XLOOKUP(G81&amp;$X$2,BS_CONTROLE[CHAVE],BS_CONTROLE[Quantidade_11],"-")</f>
        <v>1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 t="str">
        <f ca="1">_xlfn.XLOOKUP(G82&amp;$V$2,BS_CONTROLE[CHAVE],BS_CONTROLE[Quantidade_11],"-")</f>
        <v>-</v>
      </c>
      <c r="W82" s="112">
        <f ca="1">_xlfn.XLOOKUP(G82&amp;$W$2,BS_CONTROLE[CHAVE],BS_CONTROLE[Quantidade_11],"-")</f>
        <v>6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1760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1080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0</v>
      </c>
      <c r="W85" s="112">
        <f ca="1">_xlfn.XLOOKUP(G85&amp;$W$2,BS_CONTROLE[CHAVE],BS_CONTROLE[Quantidade_11],"-")</f>
        <v>300</v>
      </c>
      <c r="X85" s="112">
        <f ca="1">_xlfn.XLOOKUP(G85&amp;$X$2,BS_CONTROLE[CHAVE],BS_CONTROLE[Quantidade_11],"-")</f>
        <v>150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1760</v>
      </c>
      <c r="W86" s="112">
        <f ca="1">_xlfn.XLOOKUP(G86&amp;$W$2,BS_CONTROLE[CHAVE],BS_CONTROLE[Quantidade_11],"-")</f>
        <v>0</v>
      </c>
      <c r="X86" s="112">
        <f ca="1">_xlfn.XLOOKUP(G86&amp;$X$2,BS_CONTROLE[CHAVE],BS_CONTROLE[Quantidade_11],"-")</f>
        <v>1080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90">
        <f>IF(FN_MC!K89="","*",FN_MC!K89)</f>
        <v>412</v>
      </c>
      <c r="O87" s="290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socaria mecanizada</v>
      </c>
      <c r="V87" s="112">
        <f ca="1">_xlfn.XLOOKUP(G87&amp;$V$2,BS_CONTROLE[CHAVE],BS_CONTROLE[Quantidade_11],"-")</f>
        <v>525</v>
      </c>
      <c r="W87" s="112">
        <f ca="1">_xlfn.XLOOKUP(G87&amp;$W$2,BS_CONTROLE[CHAVE],BS_CONTROLE[Quantidade_11],"-")</f>
        <v>0</v>
      </c>
      <c r="X87" s="112">
        <f ca="1">_xlfn.XLOOKUP(G87&amp;$X$2,BS_CONTROLE[CHAVE],BS_CONTROLE[Quantidade_11],"-")</f>
        <v>2290</v>
      </c>
    </row>
    <row r="88" spans="1:24" s="113" customFormat="1" hidden="1">
      <c r="A88" s="109" t="str">
        <f>IF(FN_MC!Y91="","*",FN_MC!Y91)</f>
        <v>*</v>
      </c>
      <c r="B88" s="109" t="str">
        <f>IF(FN_MC!X91="","*",FN_MC!X91)</f>
        <v>Oportunidade</v>
      </c>
      <c r="C88" s="109" t="str">
        <f>IF(FN_MC!Z91="","*",FN_MC!Z91)</f>
        <v>P0</v>
      </c>
      <c r="D88" s="110" t="str">
        <f>IF(FN_MC!S91="","*",FN_MC!S91)</f>
        <v>FERRONORTE</v>
      </c>
      <c r="E88" s="110" t="str">
        <f>IF(FN_MC!T91="","*",FN_MC!T91)</f>
        <v>TGR-TRO</v>
      </c>
      <c r="F88" s="110">
        <f>IF(FN_MC!B91="","*",FN_MC!B91)</f>
        <v>45999</v>
      </c>
      <c r="G88" s="110" t="str">
        <f>IF(FN_MC!D91="","*",FN_MC!D91)</f>
        <v>W70</v>
      </c>
      <c r="H88" s="110" t="str">
        <f>IF(FN_MC!F91="","*",FN_MC!F91)</f>
        <v>PDM - PEDRA - DESCARGA</v>
      </c>
      <c r="I88" s="110" t="str">
        <f>IF(FN_MC!H91="","*",FN_MC!H91)</f>
        <v>TGR2</v>
      </c>
      <c r="J88" s="110" t="str">
        <f>IF(FN_MC!I91="","*",FN_MC!I91)</f>
        <v>TGR2</v>
      </c>
      <c r="K88" s="110" t="str">
        <f>IF(FN_MC!M91="","*",FN_MC!M91)</f>
        <v>TGR-TBE</v>
      </c>
      <c r="L88" s="110" t="str">
        <f>IF(FN_MC!N91="","*",FN_MC!N91)</f>
        <v>TGR512</v>
      </c>
      <c r="M88" s="111">
        <f>IF(FN_MC!J91="","*",FN_MC!J91)</f>
        <v>98</v>
      </c>
      <c r="N88" s="290">
        <f>IF(FN_MC!K91="","*",FN_MC!K91)</f>
        <v>501.5</v>
      </c>
      <c r="O88" s="290" t="str">
        <f>IF(FN_MC!L91="","*",FN_MC!L91)</f>
        <v>-</v>
      </c>
      <c r="P88" s="111"/>
      <c r="Q88" s="128">
        <f>IF(FN_MC!O91="","*",FN_MC!O91)</f>
        <v>0.39583333333333331</v>
      </c>
      <c r="R88" s="128">
        <f>IF(FN_MC!P91="","*",FN_MC!P91)</f>
        <v>4.1666666666666664E-2</v>
      </c>
      <c r="S88" s="110" t="str">
        <f>IF(FN_MC!Q91="","*",CONCATENATE(FN_MC!Q91," ",FN_MC!R91))</f>
        <v>16 VAGÕES</v>
      </c>
      <c r="T88" s="110" t="str">
        <f>IF(FN_MC!V91="","*",FN_MC!V91)</f>
        <v xml:space="preserve">camila </v>
      </c>
      <c r="U88" s="110" t="str">
        <f>IF(FN_MC!W91="","*",FN_MC!W91)</f>
        <v xml:space="preserve"> Descarga de pedra</v>
      </c>
      <c r="V88" s="112" t="str">
        <f ca="1">_xlfn.XLOOKUP(G88&amp;$V$2,BS_CONTROLE[CHAVE],BS_CONTROLE[Quantidade_11],"-")</f>
        <v>-</v>
      </c>
      <c r="W88" s="112">
        <f ca="1">_xlfn.XLOOKUP(G88&amp;$W$2,BS_CONTROLE[CHAVE],BS_CONTROLE[Quantidade_11],"-")</f>
        <v>15</v>
      </c>
      <c r="X88" s="112">
        <f ca="1">_xlfn.XLOOKUP(G88&amp;$X$2,BS_CONTROLE[CHAVE],BS_CONTROLE[Quantidade_11],"-")</f>
        <v>15</v>
      </c>
    </row>
    <row r="89" spans="1:24" s="113" customFormat="1" hidden="1">
      <c r="A89" s="109" t="str">
        <f>IF(FN_MC!Y92="","*",FN_MC!Y92)</f>
        <v>*</v>
      </c>
      <c r="B89" s="109" t="str">
        <f>IF(FN_MC!X92="","*",FN_MC!X92)</f>
        <v>Oportunidade</v>
      </c>
      <c r="C89" s="109" t="str">
        <f>IF(FN_MC!Z92="","*",FN_MC!Z92)</f>
        <v>P1</v>
      </c>
      <c r="D89" s="110" t="str">
        <f>IF(FN_MC!S92="","*",FN_MC!S92)</f>
        <v>FERRONORTE</v>
      </c>
      <c r="E89" s="110" t="str">
        <f>IF(FN_MC!T92="","*",FN_MC!T92)</f>
        <v>TCS-TGR</v>
      </c>
      <c r="F89" s="110">
        <f>IF(FN_MC!B92="","*",FN_MC!B92)</f>
        <v>45999</v>
      </c>
      <c r="G89" s="110" t="str">
        <f>IF(FN_MC!D92="","*",FN_MC!D92)</f>
        <v>BRUNO (TF-525)</v>
      </c>
      <c r="H89" s="110" t="str">
        <f>IF(FN_MC!F92="","*",FN_MC!F92)</f>
        <v>PDM - SOLDA</v>
      </c>
      <c r="I89" s="110" t="str">
        <f>IF(FN_MC!H92="","*",FN_MC!H92)</f>
        <v>440TVL</v>
      </c>
      <c r="J89" s="110" t="str">
        <f>IF(FN_MC!I92="","*",FN_MC!I92)</f>
        <v>-</v>
      </c>
      <c r="K89" s="110" t="str">
        <f>IF(FN_MC!M92="","*",FN_MC!M92)</f>
        <v>TPC-TVL</v>
      </c>
      <c r="L89" s="110" t="str">
        <f>IF(FN_MC!N92="","*",FN_MC!N92)</f>
        <v>440TVL</v>
      </c>
      <c r="M89" s="111">
        <f>IF(FN_MC!J92="","*",FN_MC!J92)</f>
        <v>74</v>
      </c>
      <c r="N89" s="290">
        <f>IF(FN_MC!K92="","*",FN_MC!K92)</f>
        <v>446</v>
      </c>
      <c r="O89" s="290">
        <f>IF(FN_MC!L92="","*",FN_MC!L92)</f>
        <v>445.7</v>
      </c>
      <c r="P89" s="111"/>
      <c r="Q89" s="128">
        <f>IF(FN_MC!O92="","*",FN_MC!O92)</f>
        <v>0.33333333333333331</v>
      </c>
      <c r="R89" s="128">
        <f>IF(FN_MC!P92="","*",FN_MC!P92)</f>
        <v>6.25E-2</v>
      </c>
      <c r="S89" s="110" t="str">
        <f>IF(FN_MC!Q92="","*",CONCATENATE(FN_MC!Q92," ",FN_MC!R92))</f>
        <v>1 Nº DE SOLDA</v>
      </c>
      <c r="T89" s="110" t="str">
        <f>IF(FN_MC!V92="","*",FN_MC!V92)</f>
        <v>Bruno</v>
      </c>
      <c r="U89" s="110" t="str">
        <f>IF(FN_MC!W92="","*",FN_MC!W92)</f>
        <v>Execução de solda - Condicinado à temperatura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2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IF(FN_MC!Y93="","*",FN_MC!Y93)</f>
        <v>*</v>
      </c>
      <c r="B90" s="109" t="str">
        <f>IF(FN_MC!X93="","*",FN_MC!X93)</f>
        <v>Oportunidade</v>
      </c>
      <c r="C90" s="109" t="str">
        <f>IF(FN_MC!Z93="","*",FN_MC!Z93)</f>
        <v>P1</v>
      </c>
      <c r="D90" s="110" t="str">
        <f>IF(FN_MC!S93="","*",FN_MC!S93)</f>
        <v>FERRONORTE</v>
      </c>
      <c r="E90" s="110" t="str">
        <f>IF(FN_MC!T93="","*",FN_MC!T93)</f>
        <v>TCS-TGR</v>
      </c>
      <c r="F90" s="110">
        <f>IF(FN_MC!B93="","*",FN_MC!B93)</f>
        <v>45999</v>
      </c>
      <c r="G90" s="110" t="str">
        <f>IF(FN_MC!D93="","*",FN_MC!D93)</f>
        <v>W48</v>
      </c>
      <c r="H90" s="110" t="str">
        <f>IF(FN_MC!F93="","*",FN_MC!F93)</f>
        <v>MECANIZAÇÃO - DOL</v>
      </c>
      <c r="I90" s="110" t="str">
        <f>IF(FN_MC!H93="","*",FN_MC!H93)</f>
        <v>TOM2</v>
      </c>
      <c r="J90" s="110" t="str">
        <f>IF(FN_MC!I93="","*",FN_MC!I93)</f>
        <v>TOM2</v>
      </c>
      <c r="K90" s="110" t="str">
        <f>IF(FN_MC!M93="","*",FN_MC!M93)</f>
        <v>TOM-TPC</v>
      </c>
      <c r="L90" s="110" t="str">
        <f>IF(FN_MC!N93="","*",FN_MC!N93)</f>
        <v>TOM416</v>
      </c>
      <c r="M90" s="111">
        <f>IF(FN_MC!J93="","*",FN_MC!J93)</f>
        <v>74</v>
      </c>
      <c r="N90" s="290">
        <f>IF(FN_MC!K93="","*",FN_MC!K93)</f>
        <v>412</v>
      </c>
      <c r="O90" s="290" t="str">
        <f>IF(FN_MC!L93="","*",FN_MC!L93)</f>
        <v>-</v>
      </c>
      <c r="P90" s="111"/>
      <c r="Q90" s="128">
        <f>IF(FN_MC!O93="","*",FN_MC!O93)</f>
        <v>0.35416666666666669</v>
      </c>
      <c r="R90" s="128">
        <f>IF(FN_MC!P93="","*",FN_MC!P93)</f>
        <v>8.3333333333333329E-2</v>
      </c>
      <c r="S90" s="110" t="str">
        <f>IF(FN_MC!Q93="","*",CONCATENATE(FN_MC!Q93," ",FN_MC!R93))</f>
        <v>1000 M</v>
      </c>
      <c r="T90" s="110" t="str">
        <f>IF(FN_MC!V93="","*",FN_MC!V93)</f>
        <v>Saulo</v>
      </c>
      <c r="U90" s="110" t="str">
        <f>IF(FN_MC!W93="","*",FN_MC!W93)</f>
        <v>Serviços de socaria mecanizada</v>
      </c>
      <c r="V90" s="112">
        <f ca="1">_xlfn.XLOOKUP(G90&amp;$V$2,BS_CONTROLE[CHAVE],BS_CONTROLE[Quantidade_11],"-")</f>
        <v>525</v>
      </c>
      <c r="W90" s="112">
        <f ca="1">_xlfn.XLOOKUP(G90&amp;$W$2,BS_CONTROLE[CHAVE],BS_CONTROLE[Quantidade_11],"-")</f>
        <v>0</v>
      </c>
      <c r="X90" s="112">
        <f ca="1">_xlfn.XLOOKUP(G90&amp;$X$2,BS_CONTROLE[CHAVE],BS_CONTROLE[Quantidade_11],"-")</f>
        <v>2290</v>
      </c>
    </row>
    <row r="91" spans="1:24" s="113" customFormat="1" hidden="1">
      <c r="A91" s="109" t="str">
        <f>IF(FN_MC!Y94="","*",FN_MC!Y94)</f>
        <v>*</v>
      </c>
      <c r="B91" s="109" t="str">
        <f>IF(FN_MC!X94="","*",FN_MC!X94)</f>
        <v>Oportunidade</v>
      </c>
      <c r="C91" s="109" t="str">
        <f>IF(FN_MC!Z94="","*",FN_MC!Z94)</f>
        <v>P2</v>
      </c>
      <c r="D91" s="110" t="str">
        <f>IF(FN_MC!S94="","*",FN_MC!S94)</f>
        <v>FERRONORTE</v>
      </c>
      <c r="E91" s="110" t="str">
        <f>IF(FN_MC!T94="","*",FN_MC!T94)</f>
        <v>TCS-TGR</v>
      </c>
      <c r="F91" s="110">
        <f>IF(FN_MC!B94="","*",FN_MC!B94)</f>
        <v>45999</v>
      </c>
      <c r="G91" s="110" t="str">
        <f>IF(FN_MC!D94="","*",FN_MC!D94)</f>
        <v>ELSON (TF-526)</v>
      </c>
      <c r="H91" s="110" t="str">
        <f>IF(FN_MC!F94="","*",FN_MC!F94)</f>
        <v>PDM - SOLDA</v>
      </c>
      <c r="I91" s="110" t="str">
        <f>IF(FN_MC!H94="","*",FN_MC!H94)</f>
        <v>TMR326</v>
      </c>
      <c r="J91" s="110" t="str">
        <f>IF(FN_MC!I94="","*",FN_MC!I94)</f>
        <v>-</v>
      </c>
      <c r="K91" s="110" t="str">
        <f>IF(FN_MC!M94="","*",FN_MC!M94)</f>
        <v>TMR-TLA</v>
      </c>
      <c r="L91" s="110" t="str">
        <f>IF(FN_MC!N94="","*",FN_MC!N94)</f>
        <v>TMR326</v>
      </c>
      <c r="M91" s="111">
        <f>IF(FN_MC!J94="","*",FN_MC!J94)</f>
        <v>74</v>
      </c>
      <c r="N91" s="290">
        <f>IF(FN_MC!K94="","*",FN_MC!K94)</f>
        <v>321</v>
      </c>
      <c r="O91" s="290" t="str">
        <f>IF(FN_MC!L94="","*",FN_MC!L94)</f>
        <v>-</v>
      </c>
      <c r="P91" s="111"/>
      <c r="Q91" s="128">
        <f>IF(FN_MC!O94="","*",FN_MC!O94)</f>
        <v>0.375</v>
      </c>
      <c r="R91" s="128">
        <f>IF(FN_MC!P94="","*",FN_MC!P94)</f>
        <v>6.25E-2</v>
      </c>
      <c r="S91" s="110" t="str">
        <f>IF(FN_MC!Q94="","*",CONCATENATE(FN_MC!Q94," ",FN_MC!R94))</f>
        <v>1 Nº DE SOLDA</v>
      </c>
      <c r="T91" s="110" t="str">
        <f>IF(FN_MC!V94="","*",FN_MC!V94)</f>
        <v>Elson</v>
      </c>
      <c r="U91" s="110" t="str">
        <f>IF(FN_MC!W94="","*",FN_MC!W94)</f>
        <v>Execução de solda - Condicinado à temperatura</v>
      </c>
      <c r="V91" s="112" t="str">
        <f ca="1">_xlfn.XLOOKUP(G91&amp;$V$2,BS_CONTROLE[CHAVE],BS_CONTROLE[Quantidade_11],"-")</f>
        <v>-</v>
      </c>
      <c r="W91" s="112">
        <f ca="1">_xlfn.XLOOKUP(G91&amp;$W$2,BS_CONTROLE[CHAVE],BS_CONTROLE[Quantidade_11],"-")</f>
        <v>1</v>
      </c>
      <c r="X91" s="112">
        <f ca="1">_xlfn.XLOOKUP(G91&amp;$X$2,BS_CONTROLE[CHAVE],BS_CONTROLE[Quantidade_11],"-")</f>
        <v>2</v>
      </c>
    </row>
    <row r="92" spans="1:24" s="113" customFormat="1" hidden="1">
      <c r="A92" s="109" t="str">
        <f>IF(FN_MC!Y95="","*",FN_MC!Y95)</f>
        <v>*</v>
      </c>
      <c r="B92" s="109" t="str">
        <f>IF(FN_MC!X95="","*",FN_MC!X95)</f>
        <v>Oportunidade</v>
      </c>
      <c r="C92" s="109" t="str">
        <f>IF(FN_MC!Z95="","*",FN_MC!Z95)</f>
        <v>P0</v>
      </c>
      <c r="D92" s="110" t="str">
        <f>IF(FN_MC!S95="","*",FN_MC!S95)</f>
        <v>FERRONORTE</v>
      </c>
      <c r="E92" s="110" t="str">
        <f>IF(FN_MC!T95="","*",FN_MC!T95)</f>
        <v>TMI-TCS</v>
      </c>
      <c r="F92" s="110" t="str">
        <f>IF(FN_MC!B95="","*",FN_MC!B95)</f>
        <v>*</v>
      </c>
      <c r="G92" s="110" t="str">
        <f>IF(FN_MC!D95="","*",FN_MC!D95)</f>
        <v>W50</v>
      </c>
      <c r="H92" s="110" t="str">
        <f>IF(FN_MC!F95="","*",FN_MC!F95)</f>
        <v xml:space="preserve">MODERNIZAÇÃO - DORMENTE - CARGA </v>
      </c>
      <c r="I92" s="110" t="str">
        <f>IF(FN_MC!H95="","*",FN_MC!H95)</f>
        <v>TCS</v>
      </c>
      <c r="J92" s="110" t="str">
        <f>IF(FN_MC!I95="","*",FN_MC!I95)</f>
        <v>TCS</v>
      </c>
      <c r="K92" s="110" t="str">
        <f>IF(FN_MC!M95="","*",FN_MC!M95)</f>
        <v>TCS</v>
      </c>
      <c r="L92" s="110" t="str">
        <f>IF(FN_MC!N95="","*",FN_MC!N95)</f>
        <v>TCS2</v>
      </c>
      <c r="M92" s="111">
        <f>IF(FN_MC!J95="","*",FN_MC!J95)</f>
        <v>74</v>
      </c>
      <c r="N92" s="290">
        <f>IF(FN_MC!K95="","*",FN_MC!K95)</f>
        <v>290</v>
      </c>
      <c r="O92" s="290" t="str">
        <f>IF(FN_MC!L95="","*",FN_MC!L95)</f>
        <v>-</v>
      </c>
      <c r="P92" s="111"/>
      <c r="Q92" s="128">
        <f>IF(FN_MC!O95="","*",FN_MC!O95)</f>
        <v>0.5</v>
      </c>
      <c r="R92" s="128">
        <f>IF(FN_MC!P95="","*",FN_MC!P95)</f>
        <v>8.3333333333333329E-2</v>
      </c>
      <c r="S92" s="110" t="str">
        <f>IF(FN_MC!Q95="","*",CONCATENATE(FN_MC!Q95," ",FN_MC!R95))</f>
        <v>25 Nº DE DORMENTES</v>
      </c>
      <c r="T92" s="110" t="str">
        <f>IF(FN_MC!V95="","*",FN_MC!V95)</f>
        <v>Guilherme</v>
      </c>
      <c r="U92" s="110" t="str">
        <f>IF(FN_MC!W95="","*",FN_MC!W95)</f>
        <v>Carregamento  de dormentes TCS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>
        <f ca="1">_xlfn.XLOOKUP(G92&amp;$X$2,BS_CONTROLE[CHAVE],BS_CONTROLE[Quantidade_11],"-")</f>
        <v>25</v>
      </c>
    </row>
    <row r="93" spans="1:24" s="113" customFormat="1" hidden="1">
      <c r="A93" s="109" t="str">
        <f>IF(FN_MC!Y96="","*",FN_MC!Y96)</f>
        <v>*</v>
      </c>
      <c r="B93" s="109" t="str">
        <f>IF(FN_MC!X96="","*",FN_MC!X96)</f>
        <v>Oportunidade</v>
      </c>
      <c r="C93" s="109" t="str">
        <f>IF(FN_MC!Z96="","*",FN_MC!Z96)</f>
        <v>P1</v>
      </c>
      <c r="D93" s="110" t="str">
        <f>IF(FN_MC!S96="","*",FN_MC!S96)</f>
        <v>FERRONORTE</v>
      </c>
      <c r="E93" s="110" t="str">
        <f>IF(FN_MC!T96="","*",FN_MC!T96)</f>
        <v>TMI-TCS</v>
      </c>
      <c r="F93" s="110">
        <f>IF(FN_MC!B96="","*",FN_MC!B96)</f>
        <v>45999</v>
      </c>
      <c r="G93" s="110" t="str">
        <f>IF(FN_MC!D96="","*",FN_MC!D96)</f>
        <v>V86</v>
      </c>
      <c r="H93" s="110" t="str">
        <f>IF(FN_MC!F96="","*",FN_MC!F96)</f>
        <v>MECANIZAÇÃO - SOCADORA</v>
      </c>
      <c r="I93" s="110" t="str">
        <f>IF(FN_MC!H96="","*",FN_MC!H96)</f>
        <v>TID2</v>
      </c>
      <c r="J93" s="110" t="str">
        <f>IF(FN_MC!I96="","*",FN_MC!I96)</f>
        <v>TID2</v>
      </c>
      <c r="K93" s="110" t="str">
        <f>IF(FN_MC!M96="","*",FN_MC!M96)</f>
        <v>TID-TVI</v>
      </c>
      <c r="L93" s="110" t="str">
        <f>IF(FN_MC!N96="","*",FN_MC!N96)</f>
        <v>TID201</v>
      </c>
      <c r="M93" s="111">
        <f>IF(FN_MC!J96="","*",FN_MC!J96)</f>
        <v>74</v>
      </c>
      <c r="N93" s="290">
        <f>IF(FN_MC!K96="","*",FN_MC!K96)</f>
        <v>200</v>
      </c>
      <c r="O93" s="290">
        <f>IF(FN_MC!L96="","*",FN_MC!L96)</f>
        <v>194</v>
      </c>
      <c r="P93" s="111"/>
      <c r="Q93" s="128">
        <f>IF(FN_MC!O96="","*",FN_MC!O96)</f>
        <v>0.39583333333333331</v>
      </c>
      <c r="R93" s="128">
        <f>IF(FN_MC!P96="","*",FN_MC!P96)</f>
        <v>6.25E-2</v>
      </c>
      <c r="S93" s="110" t="str">
        <f>IF(FN_MC!Q96="","*",CONCATENATE(FN_MC!Q96," ",FN_MC!R96))</f>
        <v>834 M</v>
      </c>
      <c r="T93" s="110" t="str">
        <f>IF(FN_MC!V96="","*",FN_MC!V96)</f>
        <v>Saulo</v>
      </c>
      <c r="U93" s="110" t="str">
        <f>IF(FN_MC!W96="","*",FN_MC!W96)</f>
        <v>Serviços de socaria mecanizada</v>
      </c>
      <c r="V93" s="112">
        <f ca="1">_xlfn.XLOOKUP(G93&amp;$V$2,BS_CONTROLE[CHAVE],BS_CONTROLE[Quantidade_11],"-")</f>
        <v>0</v>
      </c>
      <c r="W93" s="112">
        <f ca="1">_xlfn.XLOOKUP(G93&amp;$W$2,BS_CONTROLE[CHAVE],BS_CONTROLE[Quantidade_11],"-")</f>
        <v>300</v>
      </c>
      <c r="X93" s="112">
        <f ca="1">_xlfn.XLOOKUP(G93&amp;$X$2,BS_CONTROLE[CHAVE],BS_CONTROLE[Quantidade_11],"-")</f>
        <v>150</v>
      </c>
    </row>
    <row r="94" spans="1:24" s="113" customFormat="1" hidden="1">
      <c r="A94" s="109" t="str">
        <f>IF(FN_MC!Y97="","*",FN_MC!Y97)</f>
        <v>*</v>
      </c>
      <c r="B94" s="109" t="str">
        <f>IF(FN_MC!X97="","*",FN_MC!X97)</f>
        <v>Oportunidade</v>
      </c>
      <c r="C94" s="109" t="str">
        <f>IF(FN_MC!Z97="","*",FN_MC!Z97)</f>
        <v>P2</v>
      </c>
      <c r="D94" s="110" t="str">
        <f>IF(FN_MC!S97="","*",FN_MC!S97)</f>
        <v>FERRONORTE</v>
      </c>
      <c r="E94" s="110" t="str">
        <f>IF(FN_MC!T97="","*",FN_MC!T97)</f>
        <v>TMI-TCS</v>
      </c>
      <c r="F94" s="110">
        <f>IF(FN_MC!B97="","*",FN_MC!B97)</f>
        <v>45999</v>
      </c>
      <c r="G94" s="110" t="str">
        <f>IF(FN_MC!D97="","*",FN_MC!D97)</f>
        <v>FRANCISCO (TF-670)</v>
      </c>
      <c r="H94" s="110" t="str">
        <f>IF(FN_MC!F97="","*",FN_MC!F97)</f>
        <v>PDM - SOLDA</v>
      </c>
      <c r="I94" s="110" t="str">
        <f>IF(FN_MC!H97="","*",FN_MC!H97)</f>
        <v>TIN1</v>
      </c>
      <c r="J94" s="110" t="str">
        <f>IF(FN_MC!I97="","*",FN_MC!I97)</f>
        <v>-</v>
      </c>
      <c r="K94" s="110" t="str">
        <f>IF(FN_MC!M97="","*",FN_MC!M97)</f>
        <v>TIN</v>
      </c>
      <c r="L94" s="110" t="str">
        <f>IF(FN_MC!N97="","*",FN_MC!N97)</f>
        <v>TIN1</v>
      </c>
      <c r="M94" s="111">
        <f>IF(FN_MC!J97="","*",FN_MC!J97)</f>
        <v>74</v>
      </c>
      <c r="N94" s="290">
        <f>IF(FN_MC!K97="","*",FN_MC!K97)</f>
        <v>109.1</v>
      </c>
      <c r="O94" s="290" t="str">
        <f>IF(FN_MC!L97="","*",FN_MC!L97)</f>
        <v>-</v>
      </c>
      <c r="P94" s="111"/>
      <c r="Q94" s="128">
        <f>IF(FN_MC!O97="","*",FN_MC!O97)</f>
        <v>0.375</v>
      </c>
      <c r="R94" s="128">
        <f>IF(FN_MC!P97="","*",FN_MC!P97)</f>
        <v>6.25E-2</v>
      </c>
      <c r="S94" s="110" t="str">
        <f>IF(FN_MC!Q97="","*",CONCATENATE(FN_MC!Q97," ",FN_MC!R97))</f>
        <v>1 Nº DE SOLDA</v>
      </c>
      <c r="T94" s="110" t="str">
        <f>IF(FN_MC!V97="","*",FN_MC!V97)</f>
        <v>Heleno</v>
      </c>
      <c r="U94" s="110" t="str">
        <f>IF(FN_MC!W97="","*",FN_MC!W97)</f>
        <v>Execução de solda - Condicinado à temperatura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2</v>
      </c>
      <c r="X94" s="112">
        <f ca="1">_xlfn.XLOOKUP(G94&amp;$X$2,BS_CONTROLE[CHAVE],BS_CONTROLE[Quantidade_11],"-")</f>
        <v>1</v>
      </c>
    </row>
    <row r="95" spans="1:24" s="113" customFormat="1" hidden="1">
      <c r="A95" s="109" t="str">
        <f>IF(FN_MC!Y98="","*",FN_MC!Y98)</f>
        <v>*</v>
      </c>
      <c r="B95" s="109" t="str">
        <f>IF(FN_MC!X98="","*",FN_MC!X98)</f>
        <v>Oportunidade</v>
      </c>
      <c r="C95" s="109" t="str">
        <f>IF(FN_MC!Z98="","*",FN_MC!Z98)</f>
        <v>P3</v>
      </c>
      <c r="D95" s="110" t="str">
        <f>IF(FN_MC!S98="","*",FN_MC!S98)</f>
        <v>FERRONORTE</v>
      </c>
      <c r="E95" s="110" t="str">
        <f>IF(FN_MC!T98="","*",FN_MC!T98)</f>
        <v>TMI-TCS</v>
      </c>
      <c r="F95" s="110">
        <f>IF(FN_MC!B98="","*",FN_MC!B98)</f>
        <v>45999</v>
      </c>
      <c r="G95" s="110" t="str">
        <f>IF(FN_MC!D98="","*",FN_MC!D98)</f>
        <v>ANISIO (TF-514)</v>
      </c>
      <c r="H95" s="110" t="str">
        <f>IF(FN_MC!F98="","*",FN_MC!F98)</f>
        <v>PDM - SUBSTITUIÇÃO - TRILHO</v>
      </c>
      <c r="I95" s="110" t="str">
        <f>IF(FN_MC!H98="","*",FN_MC!H98)</f>
        <v>TAP2</v>
      </c>
      <c r="J95" s="110" t="str">
        <f>IF(FN_MC!I98="","*",FN_MC!I98)</f>
        <v>-</v>
      </c>
      <c r="K95" s="110" t="str">
        <f>IF(FN_MC!M98="","*",FN_MC!M98)</f>
        <v>TAP</v>
      </c>
      <c r="L95" s="110" t="str">
        <f>IF(FN_MC!N98="","*",FN_MC!N98)</f>
        <v>TAP2</v>
      </c>
      <c r="M95" s="111">
        <f>IF(FN_MC!J98="","*",FN_MC!J98)</f>
        <v>74</v>
      </c>
      <c r="N95" s="290">
        <f>IF(FN_MC!K98="","*",FN_MC!K98)</f>
        <v>25</v>
      </c>
      <c r="O95" s="290" t="str">
        <f>IF(FN_MC!L98="","*",FN_MC!L98)</f>
        <v>-</v>
      </c>
      <c r="P95" s="111"/>
      <c r="Q95" s="128">
        <f>IF(FN_MC!O98="","*",FN_MC!O98)</f>
        <v>0.375</v>
      </c>
      <c r="R95" s="128">
        <f>IF(FN_MC!P98="","*",FN_MC!P98)</f>
        <v>6.25E-2</v>
      </c>
      <c r="S95" s="110" t="str">
        <f>IF(FN_MC!Q98="","*",CONCATENATE(FN_MC!Q98," ",FN_MC!R98))</f>
        <v>20 M</v>
      </c>
      <c r="T95" s="110" t="str">
        <f>IF(FN_MC!V98="","*",FN_MC!V98)</f>
        <v>Herbert</v>
      </c>
      <c r="U95" s="110" t="str">
        <f>IF(FN_MC!W98="","*",FN_MC!W98)</f>
        <v xml:space="preserve">Substituição de trilho 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20</v>
      </c>
    </row>
    <row r="96" spans="1:24" s="113" customFormat="1" hidden="1">
      <c r="A96" s="109" t="str">
        <f>IF(FN_MC!Y99="","*",FN_MC!Y99)</f>
        <v>*</v>
      </c>
      <c r="B96" s="109" t="str">
        <f>IF(FN_MC!X99="","*",FN_MC!X99)</f>
        <v>Contrato</v>
      </c>
      <c r="C96" s="109" t="str">
        <f>IF(FN_MC!Z99="","*",FN_MC!Z99)</f>
        <v>P0</v>
      </c>
      <c r="D96" s="110" t="str">
        <f>IF(FN_MC!S99="","*",FN_MC!S99)</f>
        <v>FERRONORTE</v>
      </c>
      <c r="E96" s="110" t="str">
        <f>IF(FN_MC!T99="","*",FN_MC!T99)</f>
        <v>TMI-TCS</v>
      </c>
      <c r="F96" s="110">
        <f>IF(FN_MC!B99="","*",FN_MC!B99)</f>
        <v>45999</v>
      </c>
      <c r="G96" s="110" t="str">
        <f>IF(FN_MC!D99="","*",FN_MC!D99)</f>
        <v>A60</v>
      </c>
      <c r="H96" s="110" t="str">
        <f>IF(FN_MC!F99="","*",FN_MC!F99)</f>
        <v>DETECÇÃO - RONDA 7 DIAS</v>
      </c>
      <c r="I96" s="110" t="str">
        <f>IF(FN_MC!H99="","*",FN_MC!H99)</f>
        <v>TMI</v>
      </c>
      <c r="J96" s="110" t="str">
        <f>IF(FN_MC!I99="","*",FN_MC!I99)</f>
        <v>TCS2</v>
      </c>
      <c r="K96" s="110" t="str">
        <f>IF(FN_MC!M99="","*",FN_MC!M99)</f>
        <v>TMI-TCS</v>
      </c>
      <c r="L96" s="110" t="str">
        <f>IF(FN_MC!N99="","*",FN_MC!N99)</f>
        <v>TMITCS</v>
      </c>
      <c r="M96" s="111">
        <f>IF(FN_MC!J99="","*",FN_MC!J99)</f>
        <v>74</v>
      </c>
      <c r="N96" s="290">
        <f>IF(FN_MC!K99="","*",FN_MC!K99)</f>
        <v>10</v>
      </c>
      <c r="O96" s="290" t="str">
        <f>IF(FN_MC!L99="","*",FN_MC!L99)</f>
        <v>-</v>
      </c>
      <c r="P96" s="111"/>
      <c r="Q96" s="128">
        <f>IF(FN_MC!O99="","*",FN_MC!O99)</f>
        <v>0.33333333333333331</v>
      </c>
      <c r="R96" s="128">
        <f>IF(FN_MC!P99="","*",FN_MC!P99)</f>
        <v>4.1666666666666664E-2</v>
      </c>
      <c r="S96" s="110" t="str">
        <f>IF(FN_MC!Q99="","*",CONCATENATE(FN_MC!Q99," ",FN_MC!R99))</f>
        <v>290 KM</v>
      </c>
      <c r="T96" s="110" t="str">
        <f>IF(FN_MC!V99="","*",FN_MC!V99)</f>
        <v>Miguel</v>
      </c>
      <c r="U96" s="110" t="str">
        <f>IF(FN_MC!W99="","*",FN_MC!W99)</f>
        <v>Ronda 7 dias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IF(FN_MC!Y100="","*",FN_MC!Y100)</f>
        <v>*</v>
      </c>
      <c r="B97" s="109" t="str">
        <f>IF(FN_MC!X100="","*",FN_MC!X100)</f>
        <v>Oportunidade</v>
      </c>
      <c r="C97" s="109" t="str">
        <f>IF(FN_MC!Z100="","*",FN_MC!Z100)</f>
        <v>P0</v>
      </c>
      <c r="D97" s="110" t="str">
        <f>IF(FN_MC!S100="","*",FN_MC!S100)</f>
        <v>MALHA CENTRAL</v>
      </c>
      <c r="E97" s="110" t="str">
        <f>IF(FN_MC!T100="","*",FN_MC!T100)</f>
        <v>RAMAL</v>
      </c>
      <c r="F97" s="110">
        <f>IF(FN_MC!B100="","*",FN_MC!B100)</f>
        <v>45999</v>
      </c>
      <c r="G97" s="110" t="str">
        <f>IF(FN_MC!D100="","*",FN_MC!D100)</f>
        <v>E17</v>
      </c>
      <c r="H97" s="110" t="str">
        <f>IF(FN_MC!F100="","*",FN_MC!F100)</f>
        <v>CAMINHÃO DE SOLDA</v>
      </c>
      <c r="I97" s="110" t="str">
        <f>IF(FN_MC!H100="","*",FN_MC!H100)</f>
        <v>ZDK1</v>
      </c>
      <c r="J97" s="110" t="str">
        <f>IF(FN_MC!I100="","*",FN_MC!I100)</f>
        <v>ZDK1</v>
      </c>
      <c r="K97" s="110" t="str">
        <f>IF(FN_MC!M100="","*",FN_MC!M100)</f>
        <v>ZDK-ZVT</v>
      </c>
      <c r="L97" s="110" t="str">
        <f>IF(FN_MC!N100="","*",FN_MC!N100)</f>
        <v>ZDK1/ZDKZVT</v>
      </c>
      <c r="M97" s="111">
        <f>IF(FN_MC!J100="","*",FN_MC!J100)</f>
        <v>78</v>
      </c>
      <c r="N97" s="290">
        <f>IF(FN_MC!K100="","*",FN_MC!K100)</f>
        <v>251</v>
      </c>
      <c r="O97" s="290">
        <f>IF(FN_MC!L100="","*",FN_MC!L100)</f>
        <v>244</v>
      </c>
      <c r="P97" s="111"/>
      <c r="Q97" s="128">
        <f>IF(FN_MC!O100="","*",FN_MC!O100)</f>
        <v>0.375</v>
      </c>
      <c r="R97" s="128">
        <f>IF(FN_MC!P100="","*",FN_MC!P100)</f>
        <v>0.125</v>
      </c>
      <c r="S97" s="110" t="str">
        <f>IF(FN_MC!Q100="","*",CONCATENATE(FN_MC!Q100," ",FN_MC!R100))</f>
        <v>3 Nº DE SOLDA</v>
      </c>
      <c r="T97" s="110" t="str">
        <f>IF(FN_MC!V100="","*",FN_MC!V100)</f>
        <v>herbert</v>
      </c>
      <c r="U97" s="110" t="str">
        <f>IF(FN_MC!W100="","*",FN_MC!W100)</f>
        <v>Execução de solda  (Caminhão)</v>
      </c>
      <c r="V97" s="112" t="str">
        <f ca="1">_xlfn.XLOOKUP(G97&amp;$V$2,BS_CONTROLE[CHAVE],BS_CONTROLE[Quantidade_11],"-")</f>
        <v>-</v>
      </c>
      <c r="W97" s="112">
        <f ca="1">_xlfn.XLOOKUP(G97&amp;$W$2,BS_CONTROLE[CHAVE],BS_CONTROLE[Quantidade_11],"-")</f>
        <v>6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IF(FN_MC!Y101="","*",FN_MC!Y101)</f>
        <v>*</v>
      </c>
      <c r="B98" s="109" t="str">
        <f>IF(FN_MC!X101="","*",FN_MC!X101)</f>
        <v>Oportunidade</v>
      </c>
      <c r="C98" s="109" t="str">
        <f>IF(FN_MC!Z101="","*",FN_MC!Z101)</f>
        <v>P0</v>
      </c>
      <c r="D98" s="110" t="str">
        <f>IF(FN_MC!S101="","*",FN_MC!S101)</f>
        <v>MALHA CENTRAL</v>
      </c>
      <c r="E98" s="110" t="str">
        <f>IF(FN_MC!T101="","*",FN_MC!T101)</f>
        <v>RAMAL</v>
      </c>
      <c r="F98" s="110">
        <f>IF(FN_MC!B101="","*",FN_MC!B101)</f>
        <v>45999</v>
      </c>
      <c r="G98" s="110" t="str">
        <f>IF(FN_MC!D101="","*",FN_MC!D101)</f>
        <v>V42</v>
      </c>
      <c r="H98" s="110" t="str">
        <f>IF(FN_MC!F101="","*",FN_MC!F101)</f>
        <v>MODERNIZAÇÃO - SOCADORA</v>
      </c>
      <c r="I98" s="110" t="str">
        <f>IF(FN_MC!H101="","*",FN_MC!H101)</f>
        <v>ZGT1</v>
      </c>
      <c r="J98" s="110" t="str">
        <f>IF(FN_MC!I101="","*",FN_MC!I101)</f>
        <v>ZGT1</v>
      </c>
      <c r="K98" s="110" t="str">
        <f>IF(FN_MC!M101="","*",FN_MC!M101)</f>
        <v>ZGT-ZXE</v>
      </c>
      <c r="L98" s="110" t="str">
        <f>IF(FN_MC!N101="","*",FN_MC!N101)</f>
        <v>ZGTZXE</v>
      </c>
      <c r="M98" s="111">
        <f>IF(FN_MC!J101="","*",FN_MC!J101)</f>
        <v>72</v>
      </c>
      <c r="N98" s="290">
        <f>IF(FN_MC!K101="","*",FN_MC!K101)</f>
        <v>310</v>
      </c>
      <c r="O98" s="290">
        <f>IF(FN_MC!L101="","*",FN_MC!L101)</f>
        <v>311</v>
      </c>
      <c r="P98" s="111"/>
      <c r="Q98" s="128">
        <f>IF(FN_MC!O101="","*",FN_MC!O101)</f>
        <v>0.35416666666666669</v>
      </c>
      <c r="R98" s="128">
        <f>IF(FN_MC!P101="","*",FN_MC!P101)</f>
        <v>0.16666666666666666</v>
      </c>
      <c r="S98" s="110" t="str">
        <f>IF(FN_MC!Q101="","*",CONCATENATE(FN_MC!Q101," ",FN_MC!R101))</f>
        <v>800 M</v>
      </c>
      <c r="T98" s="110" t="str">
        <f>IF(FN_MC!V101="","*",FN_MC!V101)</f>
        <v>Ezequiel</v>
      </c>
      <c r="U98" s="110" t="str">
        <f>IF(FN_MC!W101="","*",FN_MC!W101)</f>
        <v>Serviços de socaria mecanizada</v>
      </c>
      <c r="V98" s="112">
        <f ca="1">_xlfn.XLOOKUP(G98&amp;$V$2,BS_CONTROLE[CHAVE],BS_CONTROLE[Quantidade_11],"-")</f>
        <v>1760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1080</v>
      </c>
    </row>
    <row r="99" spans="1:24" s="113" customFormat="1" hidden="1">
      <c r="A99" s="109" t="str">
        <f>IF(FN_MC!Y102="","*",FN_MC!Y102)</f>
        <v>*</v>
      </c>
      <c r="B99" s="109" t="str">
        <f>IF(FN_MC!X102="","*",FN_MC!X102)</f>
        <v>Oportunidade</v>
      </c>
      <c r="C99" s="109" t="str">
        <f>IF(FN_MC!Z102="","*",FN_MC!Z102)</f>
        <v>P0</v>
      </c>
      <c r="D99" s="110" t="str">
        <f>IF(FN_MC!S102="","*",FN_MC!S102)</f>
        <v>MALHA CENTRAL</v>
      </c>
      <c r="E99" s="110" t="str">
        <f>IF(FN_MC!T102="","*",FN_MC!T102)</f>
        <v>PRV-POV</v>
      </c>
      <c r="F99" s="110">
        <f>IF(FN_MC!B102="","*",FN_MC!B102)</f>
        <v>45999</v>
      </c>
      <c r="G99" s="110" t="str">
        <f>IF(FN_MC!D102="","*",FN_MC!D102)</f>
        <v>W94</v>
      </c>
      <c r="H99" s="110" t="str">
        <f>IF(FN_MC!F102="","*",FN_MC!F102)</f>
        <v>OUTRAS ATIVIDADES</v>
      </c>
      <c r="I99" s="110" t="str">
        <f>IF(FN_MC!H102="","*",FN_MC!H102)</f>
        <v>PUD</v>
      </c>
      <c r="J99" s="110" t="str">
        <f>IF(FN_MC!I102="","*",FN_MC!I102)</f>
        <v>PIT</v>
      </c>
      <c r="K99" s="110" t="str">
        <f>IF(FN_MC!M102="","*",FN_MC!M102)</f>
        <v>PIT-K97</v>
      </c>
      <c r="L99" s="110" t="str">
        <f>IF(FN_MC!N102="","*",FN_MC!N102)</f>
        <v>PITK96</v>
      </c>
      <c r="M99" s="111">
        <f>IF(FN_MC!J102="","*",FN_MC!J102)</f>
        <v>103</v>
      </c>
      <c r="N99" s="290">
        <f>IF(FN_MC!K102="","*",FN_MC!K102)</f>
        <v>2109</v>
      </c>
      <c r="O99" s="290" t="str">
        <f>IF(FN_MC!L102="","*",FN_MC!L102)</f>
        <v>-</v>
      </c>
      <c r="P99" s="111"/>
      <c r="Q99" s="128">
        <f>IF(FN_MC!O102="","*",FN_MC!O102)</f>
        <v>0.375</v>
      </c>
      <c r="R99" s="128">
        <f>IF(FN_MC!P102="","*",FN_MC!P102)</f>
        <v>4.1666666666666664E-2</v>
      </c>
      <c r="S99" s="110" t="str">
        <f>IF(FN_MC!Q102="","*",CONCATENATE(FN_MC!Q102," ",FN_MC!R102))</f>
        <v>1 BINÁRIO</v>
      </c>
      <c r="T99" s="110" t="str">
        <f>IF(FN_MC!V102="","*",FN_MC!V102)</f>
        <v>Lucas</v>
      </c>
      <c r="U99" s="110" t="str">
        <f>IF(FN_MC!W102="","*",FN_MC!W102)</f>
        <v xml:space="preserve">Recolhimento de material 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IF(FN_MC!Y103="","*",FN_MC!Y103)</f>
        <v>*</v>
      </c>
      <c r="B100" s="109" t="str">
        <f>IF(FN_MC!X103="","*",FN_MC!X103)</f>
        <v>*</v>
      </c>
      <c r="C100" s="109" t="str">
        <f>IF(FN_MC!Z103="","*",FN_MC!Z103)</f>
        <v>*</v>
      </c>
      <c r="D100" s="110" t="str">
        <f>IF(FN_MC!S103="","*",FN_MC!S103)</f>
        <v>-</v>
      </c>
      <c r="E100" s="110" t="str">
        <f>IF(FN_MC!T103="","*",FN_MC!T103)</f>
        <v>-</v>
      </c>
      <c r="F100" s="110" t="str">
        <f>IF(FN_MC!B103="","*",FN_MC!B103)</f>
        <v>*</v>
      </c>
      <c r="G100" s="110" t="str">
        <f>IF(FN_MC!D103="","*",FN_MC!D103)</f>
        <v>*</v>
      </c>
      <c r="H100" s="110" t="str">
        <f>IF(FN_MC!F103="","*",FN_MC!F103)</f>
        <v>*</v>
      </c>
      <c r="I100" s="110" t="str">
        <f>IF(FN_MC!H103="","*",FN_MC!H103)</f>
        <v>*</v>
      </c>
      <c r="J100" s="110" t="str">
        <f>IF(FN_MC!I103="","*",FN_MC!I103)</f>
        <v>*</v>
      </c>
      <c r="K100" s="110" t="str">
        <f>IF(FN_MC!M103="","*",FN_MC!M103)</f>
        <v>-</v>
      </c>
      <c r="L100" s="110" t="str">
        <f>IF(FN_MC!N103="","*",FN_MC!N103)</f>
        <v>-</v>
      </c>
      <c r="M100" s="111" t="str">
        <f>IF(FN_MC!J103="","*",FN_MC!J103)</f>
        <v>*</v>
      </c>
      <c r="N100" s="290" t="str">
        <f>IF(FN_MC!K103="","*",FN_MC!K103)</f>
        <v>*</v>
      </c>
      <c r="O100" s="290" t="str">
        <f>IF(FN_MC!L103="","*",FN_MC!L103)</f>
        <v>-</v>
      </c>
      <c r="P100" s="111"/>
      <c r="Q100" s="128" t="str">
        <f>IF(FN_MC!O103="","*",FN_MC!O103)</f>
        <v>*</v>
      </c>
      <c r="R100" s="128" t="str">
        <f>IF(FN_MC!P103="","*",FN_MC!P103)</f>
        <v>*</v>
      </c>
      <c r="S100" s="110" t="str">
        <f>IF(FN_MC!Q103="","*",CONCATENATE(FN_MC!Q103," ",FN_MC!R103))</f>
        <v>*</v>
      </c>
      <c r="T100" s="110" t="str">
        <f>IF(FN_MC!V103="","*",FN_MC!V103)</f>
        <v>*</v>
      </c>
      <c r="U100" s="110" t="str">
        <f>IF(FN_MC!W103="","*",FN_MC!W103)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IF(FN_MC!Y104="","*",FN_MC!Y104)</f>
        <v>*</v>
      </c>
      <c r="B101" s="109" t="str">
        <f>IF(FN_MC!X104="","*",FN_MC!X104)</f>
        <v>*</v>
      </c>
      <c r="C101" s="109" t="str">
        <f>IF(FN_MC!Z104="","*",FN_MC!Z104)</f>
        <v>*</v>
      </c>
      <c r="D101" s="110" t="str">
        <f>IF(FN_MC!S104="","*",FN_MC!S104)</f>
        <v>-</v>
      </c>
      <c r="E101" s="110" t="str">
        <f>IF(FN_MC!T104="","*",FN_MC!T104)</f>
        <v>-</v>
      </c>
      <c r="F101" s="110" t="str">
        <f>IF(FN_MC!B104="","*",FN_MC!B104)</f>
        <v>*</v>
      </c>
      <c r="G101" s="110" t="str">
        <f>IF(FN_MC!D104="","*",FN_MC!D104)</f>
        <v>*</v>
      </c>
      <c r="H101" s="110" t="str">
        <f>IF(FN_MC!F104="","*",FN_MC!F104)</f>
        <v>*</v>
      </c>
      <c r="I101" s="110" t="str">
        <f>IF(FN_MC!H104="","*",FN_MC!H104)</f>
        <v>*</v>
      </c>
      <c r="J101" s="110" t="str">
        <f>IF(FN_MC!I104="","*",FN_MC!I104)</f>
        <v>*</v>
      </c>
      <c r="K101" s="110" t="str">
        <f>IF(FN_MC!M104="","*",FN_MC!M104)</f>
        <v>-</v>
      </c>
      <c r="L101" s="110" t="str">
        <f>IF(FN_MC!N104="","*",FN_MC!N104)</f>
        <v>-</v>
      </c>
      <c r="M101" s="111" t="str">
        <f>IF(FN_MC!J104="","*",FN_MC!J104)</f>
        <v>*</v>
      </c>
      <c r="N101" s="290" t="str">
        <f>IF(FN_MC!K104="","*",FN_MC!K104)</f>
        <v>*</v>
      </c>
      <c r="O101" s="290" t="str">
        <f>IF(FN_MC!L104="","*",FN_MC!L104)</f>
        <v>-</v>
      </c>
      <c r="P101" s="111"/>
      <c r="Q101" s="128" t="str">
        <f>IF(FN_MC!O104="","*",FN_MC!O104)</f>
        <v>*</v>
      </c>
      <c r="R101" s="128" t="str">
        <f>IF(FN_MC!P104="","*",FN_MC!P104)</f>
        <v>*</v>
      </c>
      <c r="S101" s="110" t="str">
        <f>IF(FN_MC!Q104="","*",CONCATENATE(FN_MC!Q104," ",FN_MC!R104))</f>
        <v>*</v>
      </c>
      <c r="T101" s="110" t="str">
        <f>IF(FN_MC!V104="","*",FN_MC!V104)</f>
        <v>*</v>
      </c>
      <c r="U101" s="110" t="str">
        <f>IF(FN_MC!W104="","*",FN_MC!W104)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IF(FN_MC!Y105="","*",FN_MC!Y105)</f>
        <v>*</v>
      </c>
      <c r="B102" s="109" t="str">
        <f>IF(FN_MC!X105="","*",FN_MC!X105)</f>
        <v>Contrato</v>
      </c>
      <c r="C102" s="109" t="str">
        <f>IF(FN_MC!Z105="","*",FN_MC!Z105)</f>
        <v>P0</v>
      </c>
      <c r="D102" s="110" t="str">
        <f>IF(FN_MC!S105="","*",FN_MC!S105)</f>
        <v>FERRONORTE</v>
      </c>
      <c r="E102" s="110" t="str">
        <f>IF(FN_MC!T105="","*",FN_MC!T105)</f>
        <v>TGR-TRO</v>
      </c>
      <c r="F102" s="110">
        <f>IF(FN_MC!B105="","*",FN_MC!B105)</f>
        <v>46000</v>
      </c>
      <c r="G102" s="110" t="str">
        <f>IF(FN_MC!D105="","*",FN_MC!D105)</f>
        <v>W70</v>
      </c>
      <c r="H102" s="110" t="str">
        <f>IF(FN_MC!F105="","*",FN_MC!F105)</f>
        <v>PDM - PEDRA - CARGA</v>
      </c>
      <c r="I102" s="110" t="str">
        <f>IF(FN_MC!H105="","*",FN_MC!H105)</f>
        <v>TGR2</v>
      </c>
      <c r="J102" s="110" t="str">
        <f>IF(FN_MC!I105="","*",FN_MC!I105)</f>
        <v>TGR2</v>
      </c>
      <c r="K102" s="110" t="str">
        <f>IF(FN_MC!M105="","*",FN_MC!M105)</f>
        <v>TGR-TBE</v>
      </c>
      <c r="L102" s="110" t="str">
        <f>IF(FN_MC!N105="","*",FN_MC!N105)</f>
        <v>TGR512</v>
      </c>
      <c r="M102" s="111">
        <f>IF(FN_MC!J105="","*",FN_MC!J105)</f>
        <v>98</v>
      </c>
      <c r="N102" s="290">
        <f>IF(FN_MC!K105="","*",FN_MC!K105)</f>
        <v>507</v>
      </c>
      <c r="O102" s="290">
        <f>IF(FN_MC!L105="","*",FN_MC!L105)</f>
        <v>506</v>
      </c>
      <c r="P102" s="111"/>
      <c r="Q102" s="128">
        <f>IF(FN_MC!O105="","*",FN_MC!O105)</f>
        <v>0.35416666666666669</v>
      </c>
      <c r="R102" s="128">
        <f>IF(FN_MC!P105="","*",FN_MC!P105)</f>
        <v>8.3333333333333329E-2</v>
      </c>
      <c r="S102" s="110" t="str">
        <f>IF(FN_MC!Q105="","*",CONCATENATE(FN_MC!Q105," ",FN_MC!R105))</f>
        <v>16 VAGÕES</v>
      </c>
      <c r="T102" s="110" t="str">
        <f>IF(FN_MC!V105="","*",FN_MC!V105)</f>
        <v xml:space="preserve">camila </v>
      </c>
      <c r="U102" s="110" t="str">
        <f>IF(FN_MC!W105="","*",FN_MC!W105)</f>
        <v xml:space="preserve">Descarga de vagoes </v>
      </c>
      <c r="V102" s="112" t="str">
        <f ca="1">_xlfn.XLOOKUP(G102&amp;$V$2,BS_CONTROLE[CHAVE],BS_CONTROLE[Quantidade_11],"-")</f>
        <v>-</v>
      </c>
      <c r="W102" s="112">
        <f ca="1">_xlfn.XLOOKUP(G102&amp;$W$2,BS_CONTROLE[CHAVE],BS_CONTROLE[Quantidade_11],"-")</f>
        <v>15</v>
      </c>
      <c r="X102" s="112">
        <f ca="1">_xlfn.XLOOKUP(G102&amp;$X$2,BS_CONTROLE[CHAVE],BS_CONTROLE[Quantidade_11],"-")</f>
        <v>15</v>
      </c>
    </row>
    <row r="103" spans="1:24" s="113" customFormat="1" hidden="1">
      <c r="A103" s="109" t="str">
        <f>IF(FN_MC!Y106="","*",FN_MC!Y106)</f>
        <v>*</v>
      </c>
      <c r="B103" s="109" t="str">
        <f>IF(FN_MC!X106="","*",FN_MC!X106)</f>
        <v>Oportunidade</v>
      </c>
      <c r="C103" s="109" t="str">
        <f>IF(FN_MC!Z106="","*",FN_MC!Z106)</f>
        <v>P1</v>
      </c>
      <c r="D103" s="110" t="str">
        <f>IF(FN_MC!S106="","*",FN_MC!S106)</f>
        <v>FERRONORTE</v>
      </c>
      <c r="E103" s="110" t="str">
        <f>IF(FN_MC!T106="","*",FN_MC!T106)</f>
        <v>TCS-TGR</v>
      </c>
      <c r="F103" s="110">
        <f>IF(FN_MC!B106="","*",FN_MC!B106)</f>
        <v>46000</v>
      </c>
      <c r="G103" s="110" t="str">
        <f>IF(FN_MC!D106="","*",FN_MC!D106)</f>
        <v>BRUNO (TF-525)</v>
      </c>
      <c r="H103" s="110" t="str">
        <f>IF(FN_MC!F106="","*",FN_MC!F106)</f>
        <v>PDM - SOLDA</v>
      </c>
      <c r="I103" s="110" t="str">
        <f>IF(FN_MC!H106="","*",FN_MC!H106)</f>
        <v>440TVL</v>
      </c>
      <c r="J103" s="110" t="str">
        <f>IF(FN_MC!I106="","*",FN_MC!I106)</f>
        <v>-</v>
      </c>
      <c r="K103" s="110" t="str">
        <f>IF(FN_MC!M106="","*",FN_MC!M106)</f>
        <v>TPC-TVL</v>
      </c>
      <c r="L103" s="110" t="str">
        <f>IF(FN_MC!N106="","*",FN_MC!N106)</f>
        <v>440TVL</v>
      </c>
      <c r="M103" s="111">
        <f>IF(FN_MC!J106="","*",FN_MC!J106)</f>
        <v>74</v>
      </c>
      <c r="N103" s="290">
        <f>IF(FN_MC!K106="","*",FN_MC!K106)</f>
        <v>446</v>
      </c>
      <c r="O103" s="290">
        <f>IF(FN_MC!L106="","*",FN_MC!L106)</f>
        <v>445.7</v>
      </c>
      <c r="P103" s="111"/>
      <c r="Q103" s="128">
        <f>IF(FN_MC!O106="","*",FN_MC!O106)</f>
        <v>0.33333333333333331</v>
      </c>
      <c r="R103" s="128">
        <f>IF(FN_MC!P106="","*",FN_MC!P106)</f>
        <v>6.25E-2</v>
      </c>
      <c r="S103" s="110" t="str">
        <f>IF(FN_MC!Q106="","*",CONCATENATE(FN_MC!Q106," ",FN_MC!R106))</f>
        <v>1 Nº DE SOLDA</v>
      </c>
      <c r="T103" s="110" t="str">
        <f>IF(FN_MC!V106="","*",FN_MC!V106)</f>
        <v>Bruno</v>
      </c>
      <c r="U103" s="110" t="str">
        <f>IF(FN_MC!W106="","*",FN_MC!W106)</f>
        <v>Execução de solda - Condicinado à temperatura</v>
      </c>
      <c r="V103" s="112" t="str">
        <f ca="1">_xlfn.XLOOKUP(G103&amp;$V$2,BS_CONTROLE[CHAVE],BS_CONTROLE[Quantidade_11],"-")</f>
        <v>-</v>
      </c>
      <c r="W103" s="112">
        <f ca="1">_xlfn.XLOOKUP(G103&amp;$W$2,BS_CONTROLE[CHAVE],BS_CONTROLE[Quantidade_11],"-")</f>
        <v>2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IF(FN_MC!Y107="","*",FN_MC!Y107)</f>
        <v>*</v>
      </c>
      <c r="B104" s="109" t="str">
        <f>IF(FN_MC!X107="","*",FN_MC!X107)</f>
        <v>Oportunidade</v>
      </c>
      <c r="C104" s="109" t="str">
        <f>IF(FN_MC!Z107="","*",FN_MC!Z107)</f>
        <v>P2</v>
      </c>
      <c r="D104" s="110" t="str">
        <f>IF(FN_MC!S107="","*",FN_MC!S107)</f>
        <v>FERRONORTE</v>
      </c>
      <c r="E104" s="110" t="str">
        <f>IF(FN_MC!T107="","*",FN_MC!T107)</f>
        <v>TCS-TGR</v>
      </c>
      <c r="F104" s="110">
        <f>IF(FN_MC!B107="","*",FN_MC!B107)</f>
        <v>46000</v>
      </c>
      <c r="G104" s="110" t="str">
        <f>IF(FN_MC!D107="","*",FN_MC!D107)</f>
        <v>ELSON (TF-526)</v>
      </c>
      <c r="H104" s="110" t="str">
        <f>IF(FN_MC!F107="","*",FN_MC!F107)</f>
        <v>PDM - SOLDA</v>
      </c>
      <c r="I104" s="110" t="str">
        <f>IF(FN_MC!H107="","*",FN_MC!H107)</f>
        <v>TMR326</v>
      </c>
      <c r="J104" s="110" t="str">
        <f>IF(FN_MC!I107="","*",FN_MC!I107)</f>
        <v>-</v>
      </c>
      <c r="K104" s="110" t="str">
        <f>IF(FN_MC!M107="","*",FN_MC!M107)</f>
        <v>TMR-TLA</v>
      </c>
      <c r="L104" s="110" t="str">
        <f>IF(FN_MC!N107="","*",FN_MC!N107)</f>
        <v>TMR326</v>
      </c>
      <c r="M104" s="111">
        <f>IF(FN_MC!J107="","*",FN_MC!J107)</f>
        <v>74</v>
      </c>
      <c r="N104" s="290">
        <f>IF(FN_MC!K107="","*",FN_MC!K107)</f>
        <v>321</v>
      </c>
      <c r="O104" s="290" t="str">
        <f>IF(FN_MC!L107="","*",FN_MC!L107)</f>
        <v>-</v>
      </c>
      <c r="P104" s="111"/>
      <c r="Q104" s="128">
        <f>IF(FN_MC!O107="","*",FN_MC!O107)</f>
        <v>0.375</v>
      </c>
      <c r="R104" s="128">
        <f>IF(FN_MC!P107="","*",FN_MC!P107)</f>
        <v>6.25E-2</v>
      </c>
      <c r="S104" s="110" t="str">
        <f>IF(FN_MC!Q107="","*",CONCATENATE(FN_MC!Q107," ",FN_MC!R107))</f>
        <v>1 Nº DE SOLDA</v>
      </c>
      <c r="T104" s="110" t="str">
        <f>IF(FN_MC!V107="","*",FN_MC!V107)</f>
        <v>Elson</v>
      </c>
      <c r="U104" s="110" t="str">
        <f>IF(FN_MC!W107="","*",FN_MC!W107)</f>
        <v>Execução de solda - Condicinado à temperatura</v>
      </c>
      <c r="V104" s="112" t="str">
        <f ca="1">_xlfn.XLOOKUP(G104&amp;$V$2,BS_CONTROLE[CHAVE],BS_CONTROLE[Quantidade_11],"-")</f>
        <v>-</v>
      </c>
      <c r="W104" s="112">
        <f ca="1">_xlfn.XLOOKUP(G104&amp;$W$2,BS_CONTROLE[CHAVE],BS_CONTROLE[Quantidade_11],"-")</f>
        <v>1</v>
      </c>
      <c r="X104" s="112">
        <f ca="1">_xlfn.XLOOKUP(G104&amp;$X$2,BS_CONTROLE[CHAVE],BS_CONTROLE[Quantidade_11],"-")</f>
        <v>2</v>
      </c>
    </row>
    <row r="105" spans="1:24" s="113" customFormat="1" hidden="1">
      <c r="A105" s="109" t="str">
        <f>IF(FN_MC!Y108="","*",FN_MC!Y108)</f>
        <v>*</v>
      </c>
      <c r="B105" s="109" t="str">
        <f>IF(FN_MC!X108="","*",FN_MC!X108)</f>
        <v>Contrato</v>
      </c>
      <c r="C105" s="109" t="str">
        <f>IF(FN_MC!Z108="","*",FN_MC!Z108)</f>
        <v>P0</v>
      </c>
      <c r="D105" s="110" t="str">
        <f>IF(FN_MC!S108="","*",FN_MC!S108)</f>
        <v>FERRONORTE</v>
      </c>
      <c r="E105" s="110" t="str">
        <f>IF(FN_MC!T108="","*",FN_MC!T108)</f>
        <v>TMI-TCS</v>
      </c>
      <c r="F105" s="110">
        <f>IF(FN_MC!B108="","*",FN_MC!B108)</f>
        <v>46000</v>
      </c>
      <c r="G105" s="110" t="str">
        <f>IF(FN_MC!D108="","*",FN_MC!D108)</f>
        <v>W50</v>
      </c>
      <c r="H105" s="110" t="str">
        <f>IF(FN_MC!F108="","*",FN_MC!F108)</f>
        <v>MODERNIZAÇÃO - DORMENTE - DESCARGA</v>
      </c>
      <c r="I105" s="110" t="str">
        <f>IF(FN_MC!H108="","*",FN_MC!H108)</f>
        <v xml:space="preserve">TCS2 </v>
      </c>
      <c r="J105" s="110" t="str">
        <f>IF(FN_MC!I108="","*",FN_MC!I108)</f>
        <v>TCS2</v>
      </c>
      <c r="K105" s="110" t="str">
        <f>IF(FN_MC!M108="","*",FN_MC!M108)</f>
        <v>TID-TVI</v>
      </c>
      <c r="L105" s="110" t="str">
        <f>IF(FN_MC!N108="","*",FN_MC!N108)</f>
        <v>213TVI</v>
      </c>
      <c r="M105" s="111">
        <f>IF(FN_MC!J108="","*",FN_MC!J108)</f>
        <v>74</v>
      </c>
      <c r="N105" s="290">
        <f>IF(FN_MC!K108="","*",FN_MC!K108)</f>
        <v>217</v>
      </c>
      <c r="O105" s="290">
        <f>IF(FN_MC!L108="","*",FN_MC!L108)</f>
        <v>213</v>
      </c>
      <c r="P105" s="111"/>
      <c r="Q105" s="128">
        <f>IF(FN_MC!O108="","*",FN_MC!O108)</f>
        <v>0.33333333333333331</v>
      </c>
      <c r="R105" s="128">
        <f>IF(FN_MC!P108="","*",FN_MC!P108)</f>
        <v>0.125</v>
      </c>
      <c r="S105" s="110" t="str">
        <f>IF(FN_MC!Q108="","*",CONCATENATE(FN_MC!Q108," ",FN_MC!R108))</f>
        <v>1400 Nº DE DORMENTES</v>
      </c>
      <c r="T105" s="110" t="str">
        <f>IF(FN_MC!V108="","*",FN_MC!V108)</f>
        <v>Guilherme</v>
      </c>
      <c r="U105" s="110" t="str">
        <f>IF(FN_MC!W108="","*",FN_MC!W108)</f>
        <v>Carregamento  de dormentes TCS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25</v>
      </c>
    </row>
    <row r="106" spans="1:24" s="113" customFormat="1" hidden="1">
      <c r="A106" s="109" t="str">
        <f>IF(FN_MC!Y109="","*",FN_MC!Y109)</f>
        <v>*</v>
      </c>
      <c r="B106" s="109" t="str">
        <f>IF(FN_MC!X109="","*",FN_MC!X109)</f>
        <v>Sombra de bloco</v>
      </c>
      <c r="C106" s="109" t="str">
        <f>IF(FN_MC!Z109="","*",FN_MC!Z109)</f>
        <v>P1</v>
      </c>
      <c r="D106" s="110" t="str">
        <f>IF(FN_MC!S109="","*",FN_MC!S109)</f>
        <v>FERRONORTE</v>
      </c>
      <c r="E106" s="110" t="str">
        <f>IF(FN_MC!T109="","*",FN_MC!T109)</f>
        <v>TMI-TCS</v>
      </c>
      <c r="F106" s="110">
        <f>IF(FN_MC!B109="","*",FN_MC!B109)</f>
        <v>46000</v>
      </c>
      <c r="G106" s="110" t="str">
        <f>IF(FN_MC!D109="","*",FN_MC!D109)</f>
        <v>V86</v>
      </c>
      <c r="H106" s="110" t="str">
        <f>IF(FN_MC!F109="","*",FN_MC!F109)</f>
        <v>MECANIZAÇÃO - SOCADORA</v>
      </c>
      <c r="I106" s="110" t="str">
        <f>IF(FN_MC!H109="","*",FN_MC!H109)</f>
        <v>TID2</v>
      </c>
      <c r="J106" s="110" t="str">
        <f>IF(FN_MC!I109="","*",FN_MC!I109)</f>
        <v>TID2</v>
      </c>
      <c r="K106" s="110" t="str">
        <f>IF(FN_MC!M109="","*",FN_MC!M109)</f>
        <v>TID-TVI</v>
      </c>
      <c r="L106" s="110" t="str">
        <f>IF(FN_MC!N109="","*",FN_MC!N109)</f>
        <v>TID201</v>
      </c>
      <c r="M106" s="111">
        <f>IF(FN_MC!J109="","*",FN_MC!J109)</f>
        <v>74</v>
      </c>
      <c r="N106" s="290">
        <f>IF(FN_MC!K109="","*",FN_MC!K109)</f>
        <v>200</v>
      </c>
      <c r="O106" s="290">
        <f>IF(FN_MC!L109="","*",FN_MC!L109)</f>
        <v>194</v>
      </c>
      <c r="P106" s="111"/>
      <c r="Q106" s="128">
        <f>IF(FN_MC!O109="","*",FN_MC!O109)</f>
        <v>0.39583333333333331</v>
      </c>
      <c r="R106" s="128">
        <f>IF(FN_MC!P109="","*",FN_MC!P109)</f>
        <v>6.25E-2</v>
      </c>
      <c r="S106" s="110" t="str">
        <f>IF(FN_MC!Q109="","*",CONCATENATE(FN_MC!Q109," ",FN_MC!R109))</f>
        <v>834 M</v>
      </c>
      <c r="T106" s="110" t="str">
        <f>IF(FN_MC!V109="","*",FN_MC!V109)</f>
        <v>Saulo</v>
      </c>
      <c r="U106" s="110" t="str">
        <f>IF(FN_MC!W109="","*",FN_MC!W109)</f>
        <v>Serviços de socaria mecanizada</v>
      </c>
      <c r="V106" s="112">
        <f ca="1">_xlfn.XLOOKUP(G106&amp;$V$2,BS_CONTROLE[CHAVE],BS_CONTROLE[Quantidade_11],"-")</f>
        <v>0</v>
      </c>
      <c r="W106" s="112">
        <f ca="1">_xlfn.XLOOKUP(G106&amp;$W$2,BS_CONTROLE[CHAVE],BS_CONTROLE[Quantidade_11],"-")</f>
        <v>300</v>
      </c>
      <c r="X106" s="112">
        <f ca="1">_xlfn.XLOOKUP(G106&amp;$X$2,BS_CONTROLE[CHAVE],BS_CONTROLE[Quantidade_11],"-")</f>
        <v>150</v>
      </c>
    </row>
    <row r="107" spans="1:24" s="113" customFormat="1" hidden="1">
      <c r="A107" s="109" t="str">
        <f>IF(FN_MC!Y110="","*",FN_MC!Y110)</f>
        <v>*</v>
      </c>
      <c r="B107" s="109" t="str">
        <f>IF(FN_MC!X110="","*",FN_MC!X110)</f>
        <v>Oportunidade</v>
      </c>
      <c r="C107" s="109" t="str">
        <f>IF(FN_MC!Z110="","*",FN_MC!Z110)</f>
        <v>P2</v>
      </c>
      <c r="D107" s="110" t="str">
        <f>IF(FN_MC!S110="","*",FN_MC!S110)</f>
        <v>FERRONORTE</v>
      </c>
      <c r="E107" s="110" t="str">
        <f>IF(FN_MC!T110="","*",FN_MC!T110)</f>
        <v>TMI-TCS</v>
      </c>
      <c r="F107" s="110">
        <f>IF(FN_MC!B110="","*",FN_MC!B110)</f>
        <v>46000</v>
      </c>
      <c r="G107" s="110" t="str">
        <f>IF(FN_MC!D110="","*",FN_MC!D110)</f>
        <v>FRANCISCO (TF-670)</v>
      </c>
      <c r="H107" s="110" t="str">
        <f>IF(FN_MC!F110="","*",FN_MC!F110)</f>
        <v>PDM - SOLDA</v>
      </c>
      <c r="I107" s="110" t="str">
        <f>IF(FN_MC!H110="","*",FN_MC!H110)</f>
        <v>TIN1</v>
      </c>
      <c r="J107" s="110" t="str">
        <f>IF(FN_MC!I110="","*",FN_MC!I110)</f>
        <v>-</v>
      </c>
      <c r="K107" s="110" t="str">
        <f>IF(FN_MC!M110="","*",FN_MC!M110)</f>
        <v>TIN</v>
      </c>
      <c r="L107" s="110" t="str">
        <f>IF(FN_MC!N110="","*",FN_MC!N110)</f>
        <v>TIN1</v>
      </c>
      <c r="M107" s="111">
        <f>IF(FN_MC!J110="","*",FN_MC!J110)</f>
        <v>74</v>
      </c>
      <c r="N107" s="290">
        <f>IF(FN_MC!K110="","*",FN_MC!K110)</f>
        <v>109.1</v>
      </c>
      <c r="O107" s="290" t="str">
        <f>IF(FN_MC!L110="","*",FN_MC!L110)</f>
        <v>-</v>
      </c>
      <c r="P107" s="111"/>
      <c r="Q107" s="128">
        <f>IF(FN_MC!O110="","*",FN_MC!O110)</f>
        <v>0.375</v>
      </c>
      <c r="R107" s="128">
        <f>IF(FN_MC!P110="","*",FN_MC!P110)</f>
        <v>6.25E-2</v>
      </c>
      <c r="S107" s="110" t="str">
        <f>IF(FN_MC!Q110="","*",CONCATENATE(FN_MC!Q110," ",FN_MC!R110))</f>
        <v>1 Nº DE SOLDA</v>
      </c>
      <c r="T107" s="110" t="str">
        <f>IF(FN_MC!V110="","*",FN_MC!V110)</f>
        <v>Heleno</v>
      </c>
      <c r="U107" s="110" t="str">
        <f>IF(FN_MC!W110="","*",FN_MC!W110)</f>
        <v>Execução de solda - Condicinado à temperatura</v>
      </c>
      <c r="V107" s="112" t="str">
        <f ca="1">_xlfn.XLOOKUP(G107&amp;$V$2,BS_CONTROLE[CHAVE],BS_CONTROLE[Quantidade_11],"-")</f>
        <v>-</v>
      </c>
      <c r="W107" s="112">
        <f ca="1">_xlfn.XLOOKUP(G107&amp;$W$2,BS_CONTROLE[CHAVE],BS_CONTROLE[Quantidade_11],"-")</f>
        <v>2</v>
      </c>
      <c r="X107" s="112">
        <f ca="1">_xlfn.XLOOKUP(G107&amp;$X$2,BS_CONTROLE[CHAVE],BS_CONTROLE[Quantidade_11],"-")</f>
        <v>1</v>
      </c>
    </row>
    <row r="108" spans="1:24" s="113" customFormat="1" hidden="1">
      <c r="A108" s="109" t="str">
        <f>IF(FN_MC!Y111="","*",FN_MC!Y111)</f>
        <v>*</v>
      </c>
      <c r="B108" s="109" t="str">
        <f>IF(FN_MC!X111="","*",FN_MC!X111)</f>
        <v>Oportunidade</v>
      </c>
      <c r="C108" s="109" t="str">
        <f>IF(FN_MC!Z111="","*",FN_MC!Z111)</f>
        <v>P3</v>
      </c>
      <c r="D108" s="110" t="str">
        <f>IF(FN_MC!S111="","*",FN_MC!S111)</f>
        <v>FERRONORTE</v>
      </c>
      <c r="E108" s="110" t="str">
        <f>IF(FN_MC!T111="","*",FN_MC!T111)</f>
        <v>TMI-TCS</v>
      </c>
      <c r="F108" s="110">
        <f>IF(FN_MC!B111="","*",FN_MC!B111)</f>
        <v>46000</v>
      </c>
      <c r="G108" s="110" t="str">
        <f>IF(FN_MC!D111="","*",FN_MC!D111)</f>
        <v>ANISIO (TF-514)</v>
      </c>
      <c r="H108" s="110" t="str">
        <f>IF(FN_MC!F111="","*",FN_MC!F111)</f>
        <v>PDM - SUBSTITUIÇÃO - TRILHO</v>
      </c>
      <c r="I108" s="110" t="str">
        <f>IF(FN_MC!H111="","*",FN_MC!H111)</f>
        <v>TAP2</v>
      </c>
      <c r="J108" s="110" t="str">
        <f>IF(FN_MC!I111="","*",FN_MC!I111)</f>
        <v>-</v>
      </c>
      <c r="K108" s="110" t="str">
        <f>IF(FN_MC!M111="","*",FN_MC!M111)</f>
        <v>TAP</v>
      </c>
      <c r="L108" s="110" t="str">
        <f>IF(FN_MC!N111="","*",FN_MC!N111)</f>
        <v>TAP2</v>
      </c>
      <c r="M108" s="111">
        <f>IF(FN_MC!J111="","*",FN_MC!J111)</f>
        <v>74</v>
      </c>
      <c r="N108" s="290">
        <f>IF(FN_MC!K111="","*",FN_MC!K111)</f>
        <v>23.3</v>
      </c>
      <c r="O108" s="290" t="str">
        <f>IF(FN_MC!L111="","*",FN_MC!L111)</f>
        <v>-</v>
      </c>
      <c r="P108" s="111"/>
      <c r="Q108" s="128">
        <f>IF(FN_MC!O111="","*",FN_MC!O111)</f>
        <v>0.375</v>
      </c>
      <c r="R108" s="128">
        <f>IF(FN_MC!P111="","*",FN_MC!P111)</f>
        <v>6.25E-2</v>
      </c>
      <c r="S108" s="110" t="str">
        <f>IF(FN_MC!Q111="","*",CONCATENATE(FN_MC!Q111," ",FN_MC!R111))</f>
        <v>20 M</v>
      </c>
      <c r="T108" s="110" t="str">
        <f>IF(FN_MC!V111="","*",FN_MC!V111)</f>
        <v>Herbert</v>
      </c>
      <c r="U108" s="110" t="str">
        <f>IF(FN_MC!W111="","*",FN_MC!W111)</f>
        <v xml:space="preserve">Substituição de trilho 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>
        <f ca="1">_xlfn.XLOOKUP(G108&amp;$X$2,BS_CONTROLE[CHAVE],BS_CONTROLE[Quantidade_11],"-")</f>
        <v>20</v>
      </c>
    </row>
    <row r="109" spans="1:24" s="113" customFormat="1" hidden="1">
      <c r="A109" s="109" t="str">
        <f>IF(FN_MC!Y112="","*",FN_MC!Y112)</f>
        <v>*</v>
      </c>
      <c r="B109" s="109" t="str">
        <f>IF(FN_MC!X112="","*",FN_MC!X112)</f>
        <v>Oportunidade</v>
      </c>
      <c r="C109" s="109" t="str">
        <f>IF(FN_MC!Z112="","*",FN_MC!Z112)</f>
        <v>P0</v>
      </c>
      <c r="D109" s="110" t="str">
        <f>IF(FN_MC!S112="","*",FN_MC!S112)</f>
        <v>MALHA CENTRAL</v>
      </c>
      <c r="E109" s="110" t="str">
        <f>IF(FN_MC!T112="","*",FN_MC!T112)</f>
        <v>RAMAL</v>
      </c>
      <c r="F109" s="110">
        <f>IF(FN_MC!B112="","*",FN_MC!B112)</f>
        <v>46000</v>
      </c>
      <c r="G109" s="110" t="str">
        <f>IF(FN_MC!D112="","*",FN_MC!D112)</f>
        <v>E17</v>
      </c>
      <c r="H109" s="110" t="str">
        <f>IF(FN_MC!F112="","*",FN_MC!F112)</f>
        <v>CAMINHÃO DE SOLDA</v>
      </c>
      <c r="I109" s="110" t="str">
        <f>IF(FN_MC!H112="","*",FN_MC!H112)</f>
        <v>ZDK1</v>
      </c>
      <c r="J109" s="110" t="str">
        <f>IF(FN_MC!I112="","*",FN_MC!I112)</f>
        <v>ZDK1</v>
      </c>
      <c r="K109" s="110" t="str">
        <f>IF(FN_MC!M112="","*",FN_MC!M112)</f>
        <v>ZDK-ZVT</v>
      </c>
      <c r="L109" s="110" t="str">
        <f>IF(FN_MC!N112="","*",FN_MC!N112)</f>
        <v>ZDK1/ZDKZVT</v>
      </c>
      <c r="M109" s="111">
        <f>IF(FN_MC!J112="","*",FN_MC!J112)</f>
        <v>78</v>
      </c>
      <c r="N109" s="290">
        <f>IF(FN_MC!K112="","*",FN_MC!K112)</f>
        <v>251</v>
      </c>
      <c r="O109" s="290">
        <f>IF(FN_MC!L112="","*",FN_MC!L112)</f>
        <v>244</v>
      </c>
      <c r="P109" s="111"/>
      <c r="Q109" s="128">
        <f>IF(FN_MC!O112="","*",FN_MC!O112)</f>
        <v>0.375</v>
      </c>
      <c r="R109" s="128">
        <f>IF(FN_MC!P112="","*",FN_MC!P112)</f>
        <v>0.125</v>
      </c>
      <c r="S109" s="110" t="str">
        <f>IF(FN_MC!Q112="","*",CONCATENATE(FN_MC!Q112," ",FN_MC!R112))</f>
        <v>3 Nº DE SOLDA</v>
      </c>
      <c r="T109" s="110" t="str">
        <f>IF(FN_MC!V112="","*",FN_MC!V112)</f>
        <v>herbert</v>
      </c>
      <c r="U109" s="110" t="str">
        <f>IF(FN_MC!W112="","*",FN_MC!W112)</f>
        <v>Execução de solda  (Caminhão)</v>
      </c>
      <c r="V109" s="112" t="str">
        <f ca="1">_xlfn.XLOOKUP(G109&amp;$V$2,BS_CONTROLE[CHAVE],BS_CONTROLE[Quantidade_11],"-")</f>
        <v>-</v>
      </c>
      <c r="W109" s="112">
        <f ca="1">_xlfn.XLOOKUP(G109&amp;$W$2,BS_CONTROLE[CHAVE],BS_CONTROLE[Quantidade_11],"-")</f>
        <v>6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IF(FN_MC!Y113="","*",FN_MC!Y113)</f>
        <v>*</v>
      </c>
      <c r="B110" s="109" t="str">
        <f>IF(FN_MC!X113="","*",FN_MC!X113)</f>
        <v>Oportunidade</v>
      </c>
      <c r="C110" s="109" t="str">
        <f>IF(FN_MC!Z113="","*",FN_MC!Z113)</f>
        <v>P1</v>
      </c>
      <c r="D110" s="110" t="str">
        <f>IF(FN_MC!S113="","*",FN_MC!S113)</f>
        <v>MALHA CENTRAL</v>
      </c>
      <c r="E110" s="110" t="str">
        <f>IF(FN_MC!T113="","*",FN_MC!T113)</f>
        <v>RAMAL</v>
      </c>
      <c r="F110" s="110">
        <f>IF(FN_MC!B113="","*",FN_MC!B113)</f>
        <v>46000</v>
      </c>
      <c r="G110" s="110" t="str">
        <f>IF(FN_MC!D113="","*",FN_MC!D113)</f>
        <v>A74</v>
      </c>
      <c r="H110" s="110" t="str">
        <f>IF(FN_MC!F113="","*",FN_MC!F113)</f>
        <v>INSPEÇÃO AUTO DE LINHA</v>
      </c>
      <c r="I110" s="110" t="str">
        <f>IF(FN_MC!H113="","*",FN_MC!H113)</f>
        <v>ZTP</v>
      </c>
      <c r="J110" s="110" t="str">
        <f>IF(FN_MC!I113="","*",FN_MC!I113)</f>
        <v>ZBO</v>
      </c>
      <c r="K110" s="110" t="str">
        <f>IF(FN_MC!M113="","*",FN_MC!M113)</f>
        <v>ZTP-ZBO</v>
      </c>
      <c r="L110" s="110" t="str">
        <f>IF(FN_MC!N113="","*",FN_MC!N113)</f>
        <v>ZTPZBO</v>
      </c>
      <c r="M110" s="111">
        <f>IF(FN_MC!J113="","*",FN_MC!J113)</f>
        <v>78</v>
      </c>
      <c r="N110" s="290">
        <f>IF(FN_MC!K113="","*",FN_MC!K113)</f>
        <v>336</v>
      </c>
      <c r="O110" s="290" t="str">
        <f>IF(FN_MC!L113="","*",FN_MC!L113)</f>
        <v>-</v>
      </c>
      <c r="P110" s="111"/>
      <c r="Q110" s="128">
        <f>IF(FN_MC!O113="","*",FN_MC!O113)</f>
        <v>0.35416666666666669</v>
      </c>
      <c r="R110" s="128">
        <f>IF(FN_MC!P113="","*",FN_MC!P113)</f>
        <v>4.1666666666666664E-2</v>
      </c>
      <c r="S110" s="110" t="str">
        <f>IF(FN_MC!Q113="","*",CONCATENATE(FN_MC!Q113," ",FN_MC!R113))</f>
        <v>1 BINÁRIO</v>
      </c>
      <c r="T110" s="110" t="str">
        <f>IF(FN_MC!V113="","*",FN_MC!V113)</f>
        <v>paulo</v>
      </c>
      <c r="U110" s="110" t="str">
        <f>IF(FN_MC!W113="","*",FN_MC!W113)</f>
        <v>Inspeção da ANTT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IF(FN_MC!Y114="","*",FN_MC!Y114)</f>
        <v>*</v>
      </c>
      <c r="B111" s="109" t="str">
        <f>IF(FN_MC!X114="","*",FN_MC!X114)</f>
        <v>*</v>
      </c>
      <c r="C111" s="109" t="str">
        <f>IF(FN_MC!Z114="","*",FN_MC!Z114)</f>
        <v>P1</v>
      </c>
      <c r="D111" s="110" t="str">
        <f>IF(FN_MC!S114="","*",FN_MC!S114)</f>
        <v>MALHA CENTRAL</v>
      </c>
      <c r="E111" s="110" t="str">
        <f>IF(FN_MC!T114="","*",FN_MC!T114)</f>
        <v>PPN-POV</v>
      </c>
      <c r="F111" s="110">
        <f>IF(FN_MC!B114="","*",FN_MC!B114)</f>
        <v>46000</v>
      </c>
      <c r="G111" s="110" t="str">
        <f>IF(FN_MC!D114="","*",FN_MC!D114)</f>
        <v>A10</v>
      </c>
      <c r="H111" s="110" t="str">
        <f>IF(FN_MC!F114="","*",FN_MC!F114)</f>
        <v>PDM - SOLDA</v>
      </c>
      <c r="I111" s="110" t="str">
        <f>IF(FN_MC!H114="","*",FN_MC!H114)</f>
        <v>PNN2</v>
      </c>
      <c r="J111" s="110" t="str">
        <f>IF(FN_MC!I114="","*",FN_MC!I114)</f>
        <v>PNN</v>
      </c>
      <c r="K111" s="110" t="str">
        <f>IF(FN_MC!M114="","*",FN_MC!M114)</f>
        <v>PNN-PCB</v>
      </c>
      <c r="L111" s="110" t="str">
        <f>IF(FN_MC!N114="","*",FN_MC!N114)</f>
        <v>PNNPCB</v>
      </c>
      <c r="M111" s="111">
        <f>IF(FN_MC!J114="","*",FN_MC!J114)</f>
        <v>101</v>
      </c>
      <c r="N111" s="290">
        <f>IF(FN_MC!K114="","*",FN_MC!K114)</f>
        <v>834</v>
      </c>
      <c r="O111" s="290" t="str">
        <f>IF(FN_MC!L114="","*",FN_MC!L114)</f>
        <v>-</v>
      </c>
      <c r="P111" s="111"/>
      <c r="Q111" s="128">
        <f>IF(FN_MC!O114="","*",FN_MC!O114)</f>
        <v>0.375</v>
      </c>
      <c r="R111" s="128">
        <f>IF(FN_MC!P114="","*",FN_MC!P114)</f>
        <v>0.125</v>
      </c>
      <c r="S111" s="110" t="str">
        <f>IF(FN_MC!Q114="","*",CONCATENATE(FN_MC!Q114," ",FN_MC!R114))</f>
        <v>3 Nº DE SOLDA</v>
      </c>
      <c r="T111" s="110" t="str">
        <f>IF(FN_MC!V114="","*",FN_MC!V114)</f>
        <v>Robison</v>
      </c>
      <c r="U111" s="110" t="str">
        <f>IF(FN_MC!W114="","*",FN_MC!W114)</f>
        <v>Deslocamento com turmas de solda - Ag. realizar o serviço no local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>
        <f ca="1">_xlfn.XLOOKUP(G111&amp;$X$2,BS_CONTROLE[CHAVE],BS_CONTROLE[Quantidade_11],"-")</f>
        <v>3</v>
      </c>
    </row>
    <row r="112" spans="1:24" s="113" customFormat="1" hidden="1">
      <c r="A112" s="109" t="str">
        <f>IF(FN_MC!Y115="","*",FN_MC!Y115)</f>
        <v>*</v>
      </c>
      <c r="B112" s="109" t="str">
        <f>IF(FN_MC!X115="","*",FN_MC!X115)</f>
        <v>*</v>
      </c>
      <c r="C112" s="109" t="str">
        <f>IF(FN_MC!Z115="","*",FN_MC!Z115)</f>
        <v>*</v>
      </c>
      <c r="D112" s="110" t="str">
        <f>IF(FN_MC!S115="","*",FN_MC!S115)</f>
        <v>-</v>
      </c>
      <c r="E112" s="110" t="str">
        <f>IF(FN_MC!T115="","*",FN_MC!T115)</f>
        <v>-</v>
      </c>
      <c r="F112" s="110" t="str">
        <f>IF(FN_MC!B115="","*",FN_MC!B115)</f>
        <v>*</v>
      </c>
      <c r="G112" s="110" t="str">
        <f>IF(FN_MC!D115="","*",FN_MC!D115)</f>
        <v>A13</v>
      </c>
      <c r="H112" s="110" t="str">
        <f>IF(FN_MC!F115="","*",FN_MC!F115)</f>
        <v>INSPEÇÃO AUTO DE LINHA</v>
      </c>
      <c r="I112" s="110" t="str">
        <f>IF(FN_MC!H115="","*",FN_MC!H115)</f>
        <v>*</v>
      </c>
      <c r="J112" s="110" t="str">
        <f>IF(FN_MC!I115="","*",FN_MC!I115)</f>
        <v>*</v>
      </c>
      <c r="K112" s="110" t="str">
        <f>IF(FN_MC!M115="","*",FN_MC!M115)</f>
        <v>-</v>
      </c>
      <c r="L112" s="110" t="str">
        <f>IF(FN_MC!N115="","*",FN_MC!N115)</f>
        <v>-</v>
      </c>
      <c r="M112" s="111" t="str">
        <f>IF(FN_MC!J115="","*",FN_MC!J115)</f>
        <v>*</v>
      </c>
      <c r="N112" s="290" t="str">
        <f>IF(FN_MC!K115="","*",FN_MC!K115)</f>
        <v>*</v>
      </c>
      <c r="O112" s="290" t="str">
        <f>IF(FN_MC!L115="","*",FN_MC!L115)</f>
        <v>-</v>
      </c>
      <c r="P112" s="111"/>
      <c r="Q112" s="128" t="str">
        <f>IF(FN_MC!O115="","*",FN_MC!O115)</f>
        <v>*</v>
      </c>
      <c r="R112" s="128" t="str">
        <f>IF(FN_MC!P115="","*",FN_MC!P115)</f>
        <v>*</v>
      </c>
      <c r="S112" s="110" t="str">
        <f>IF(FN_MC!Q115="","*",CONCATENATE(FN_MC!Q115," ",FN_MC!R115))</f>
        <v>*</v>
      </c>
      <c r="T112" s="110" t="str">
        <f>IF(FN_MC!V115="","*",FN_MC!V115)</f>
        <v>*</v>
      </c>
      <c r="U112" s="110" t="str">
        <f>IF(FN_MC!W115="","*",FN_MC!W115)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IF(FN_MC!Y116="","*",FN_MC!Y116)</f>
        <v>*</v>
      </c>
      <c r="B113" s="109" t="str">
        <f>IF(FN_MC!X116="","*",FN_MC!X116)</f>
        <v>*</v>
      </c>
      <c r="C113" s="109" t="str">
        <f>IF(FN_MC!Z116="","*",FN_MC!Z116)</f>
        <v>*</v>
      </c>
      <c r="D113" s="110" t="str">
        <f>IF(FN_MC!S116="","*",FN_MC!S116)</f>
        <v>-</v>
      </c>
      <c r="E113" s="110" t="str">
        <f>IF(FN_MC!T116="","*",FN_MC!T116)</f>
        <v>-</v>
      </c>
      <c r="F113" s="110" t="str">
        <f>IF(FN_MC!B116="","*",FN_MC!B116)</f>
        <v>*</v>
      </c>
      <c r="G113" s="110" t="str">
        <f>IF(FN_MC!D116="","*",FN_MC!D116)</f>
        <v>*</v>
      </c>
      <c r="H113" s="110" t="str">
        <f>IF(FN_MC!F116="","*",FN_MC!F116)</f>
        <v>*</v>
      </c>
      <c r="I113" s="110" t="str">
        <f>IF(FN_MC!H116="","*",FN_MC!H116)</f>
        <v>*</v>
      </c>
      <c r="J113" s="110" t="str">
        <f>IF(FN_MC!I116="","*",FN_MC!I116)</f>
        <v>*</v>
      </c>
      <c r="K113" s="110" t="str">
        <f>IF(FN_MC!M116="","*",FN_MC!M116)</f>
        <v>-</v>
      </c>
      <c r="L113" s="110" t="str">
        <f>IF(FN_MC!N116="","*",FN_MC!N116)</f>
        <v>-</v>
      </c>
      <c r="M113" s="111" t="str">
        <f>IF(FN_MC!J116="","*",FN_MC!J116)</f>
        <v>*</v>
      </c>
      <c r="N113" s="290" t="str">
        <f>IF(FN_MC!K116="","*",FN_MC!K116)</f>
        <v>*</v>
      </c>
      <c r="O113" s="290" t="str">
        <f>IF(FN_MC!L116="","*",FN_MC!L116)</f>
        <v>-</v>
      </c>
      <c r="P113" s="111"/>
      <c r="Q113" s="128" t="str">
        <f>IF(FN_MC!O116="","*",FN_MC!O116)</f>
        <v>*</v>
      </c>
      <c r="R113" s="128" t="str">
        <f>IF(FN_MC!P116="","*",FN_MC!P116)</f>
        <v>*</v>
      </c>
      <c r="S113" s="110" t="str">
        <f>IF(FN_MC!Q116="","*",CONCATENATE(FN_MC!Q116," ",FN_MC!R116))</f>
        <v>*</v>
      </c>
      <c r="T113" s="110" t="str">
        <f>IF(FN_MC!V116="","*",FN_MC!V116)</f>
        <v>*</v>
      </c>
      <c r="U113" s="110" t="str">
        <f>IF(FN_MC!W116="","*",FN_MC!W116)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IF(FN_MC!Y117="","*",FN_MC!Y117)</f>
        <v>*</v>
      </c>
      <c r="B114" s="109" t="str">
        <f>IF(FN_MC!X117="","*",FN_MC!X117)</f>
        <v>*</v>
      </c>
      <c r="C114" s="109" t="str">
        <f>IF(FN_MC!Z117="","*",FN_MC!Z117)</f>
        <v>*</v>
      </c>
      <c r="D114" s="110" t="str">
        <f>IF(FN_MC!S117="","*",FN_MC!S117)</f>
        <v>-</v>
      </c>
      <c r="E114" s="110" t="str">
        <f>IF(FN_MC!T117="","*",FN_MC!T117)</f>
        <v>-</v>
      </c>
      <c r="F114" s="110" t="str">
        <f>IF(FN_MC!B117="","*",FN_MC!B117)</f>
        <v>*</v>
      </c>
      <c r="G114" s="110" t="str">
        <f>IF(FN_MC!D117="","*",FN_MC!D117)</f>
        <v>*</v>
      </c>
      <c r="H114" s="110" t="str">
        <f>IF(FN_MC!F117="","*",FN_MC!F117)</f>
        <v>*</v>
      </c>
      <c r="I114" s="110" t="str">
        <f>IF(FN_MC!H117="","*",FN_MC!H117)</f>
        <v>*</v>
      </c>
      <c r="J114" s="110" t="str">
        <f>IF(FN_MC!I117="","*",FN_MC!I117)</f>
        <v>*</v>
      </c>
      <c r="K114" s="110" t="str">
        <f>IF(FN_MC!M117="","*",FN_MC!M117)</f>
        <v>-</v>
      </c>
      <c r="L114" s="110" t="str">
        <f>IF(FN_MC!N117="","*",FN_MC!N117)</f>
        <v>-</v>
      </c>
      <c r="M114" s="111" t="str">
        <f>IF(FN_MC!J117="","*",FN_MC!J117)</f>
        <v>*</v>
      </c>
      <c r="N114" s="290" t="str">
        <f>IF(FN_MC!K117="","*",FN_MC!K117)</f>
        <v>*</v>
      </c>
      <c r="O114" s="290" t="str">
        <f>IF(FN_MC!L117="","*",FN_MC!L117)</f>
        <v>-</v>
      </c>
      <c r="P114" s="111"/>
      <c r="Q114" s="128" t="str">
        <f>IF(FN_MC!O117="","*",FN_MC!O117)</f>
        <v>*</v>
      </c>
      <c r="R114" s="128" t="str">
        <f>IF(FN_MC!P117="","*",FN_MC!P117)</f>
        <v>*</v>
      </c>
      <c r="S114" s="110" t="str">
        <f>IF(FN_MC!Q117="","*",CONCATENATE(FN_MC!Q117," ",FN_MC!R117))</f>
        <v>*</v>
      </c>
      <c r="T114" s="110" t="str">
        <f>IF(FN_MC!V117="","*",FN_MC!V117)</f>
        <v>*</v>
      </c>
      <c r="U114" s="110" t="str">
        <f>IF(FN_MC!W117="","*",FN_MC!W117)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IF(FN_MC!Y118="","*",FN_MC!Y118)</f>
        <v>*</v>
      </c>
      <c r="B115" s="109" t="str">
        <f>IF(FN_MC!X118="","*",FN_MC!X118)</f>
        <v>*</v>
      </c>
      <c r="C115" s="109" t="str">
        <f>IF(FN_MC!Z118="","*",FN_MC!Z118)</f>
        <v>*</v>
      </c>
      <c r="D115" s="110" t="str">
        <f>IF(FN_MC!S118="","*",FN_MC!S118)</f>
        <v>-</v>
      </c>
      <c r="E115" s="110" t="str">
        <f>IF(FN_MC!T118="","*",FN_MC!T118)</f>
        <v>-</v>
      </c>
      <c r="F115" s="110" t="str">
        <f>IF(FN_MC!B118="","*",FN_MC!B118)</f>
        <v>*</v>
      </c>
      <c r="G115" s="110" t="str">
        <f>IF(FN_MC!D118="","*",FN_MC!D118)</f>
        <v>*</v>
      </c>
      <c r="H115" s="110" t="str">
        <f>IF(FN_MC!F118="","*",FN_MC!F118)</f>
        <v>*</v>
      </c>
      <c r="I115" s="110" t="str">
        <f>IF(FN_MC!H118="","*",FN_MC!H118)</f>
        <v>*</v>
      </c>
      <c r="J115" s="110" t="str">
        <f>IF(FN_MC!I118="","*",FN_MC!I118)</f>
        <v>*</v>
      </c>
      <c r="K115" s="110" t="str">
        <f>IF(FN_MC!M118="","*",FN_MC!M118)</f>
        <v>-</v>
      </c>
      <c r="L115" s="110" t="str">
        <f>IF(FN_MC!N118="","*",FN_MC!N118)</f>
        <v>-</v>
      </c>
      <c r="M115" s="111" t="str">
        <f>IF(FN_MC!J118="","*",FN_MC!J118)</f>
        <v>*</v>
      </c>
      <c r="N115" s="290" t="str">
        <f>IF(FN_MC!K118="","*",FN_MC!K118)</f>
        <v>*</v>
      </c>
      <c r="O115" s="290" t="str">
        <f>IF(FN_MC!L118="","*",FN_MC!L118)</f>
        <v>-</v>
      </c>
      <c r="P115" s="111"/>
      <c r="Q115" s="128" t="str">
        <f>IF(FN_MC!O118="","*",FN_MC!O118)</f>
        <v>*</v>
      </c>
      <c r="R115" s="128" t="str">
        <f>IF(FN_MC!P118="","*",FN_MC!P118)</f>
        <v>*</v>
      </c>
      <c r="S115" s="110" t="str">
        <f>IF(FN_MC!Q118="","*",CONCATENATE(FN_MC!Q118," ",FN_MC!R118))</f>
        <v>*</v>
      </c>
      <c r="T115" s="110" t="str">
        <f>IF(FN_MC!V118="","*",FN_MC!V118)</f>
        <v>*</v>
      </c>
      <c r="U115" s="110" t="str">
        <f>IF(FN_MC!W118="","*",FN_MC!W118)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IF(FN_MC!Y119="","*",FN_MC!Y119)</f>
        <v>*</v>
      </c>
      <c r="B116" s="109" t="str">
        <f>IF(FN_MC!X119="","*",FN_MC!X119)</f>
        <v>*</v>
      </c>
      <c r="C116" s="109" t="str">
        <f>IF(FN_MC!Z119="","*",FN_MC!Z119)</f>
        <v>*</v>
      </c>
      <c r="D116" s="110" t="str">
        <f>IF(FN_MC!S119="","*",FN_MC!S119)</f>
        <v>-</v>
      </c>
      <c r="E116" s="110" t="str">
        <f>IF(FN_MC!T119="","*",FN_MC!T119)</f>
        <v>-</v>
      </c>
      <c r="F116" s="110" t="str">
        <f>IF(FN_MC!B119="","*",FN_MC!B119)</f>
        <v>*</v>
      </c>
      <c r="G116" s="110" t="str">
        <f>IF(FN_MC!D119="","*",FN_MC!D119)</f>
        <v>*</v>
      </c>
      <c r="H116" s="110" t="str">
        <f>IF(FN_MC!F119="","*",FN_MC!F119)</f>
        <v>*</v>
      </c>
      <c r="I116" s="110" t="str">
        <f>IF(FN_MC!H119="","*",FN_MC!H119)</f>
        <v>*</v>
      </c>
      <c r="J116" s="110" t="str">
        <f>IF(FN_MC!I119="","*",FN_MC!I119)</f>
        <v>*</v>
      </c>
      <c r="K116" s="110" t="str">
        <f>IF(FN_MC!M119="","*",FN_MC!M119)</f>
        <v>-</v>
      </c>
      <c r="L116" s="110" t="str">
        <f>IF(FN_MC!N119="","*",FN_MC!N119)</f>
        <v>-</v>
      </c>
      <c r="M116" s="111" t="str">
        <f>IF(FN_MC!J119="","*",FN_MC!J119)</f>
        <v>*</v>
      </c>
      <c r="N116" s="290" t="str">
        <f>IF(FN_MC!K119="","*",FN_MC!K119)</f>
        <v>*</v>
      </c>
      <c r="O116" s="290" t="str">
        <f>IF(FN_MC!L119="","*",FN_MC!L119)</f>
        <v>-</v>
      </c>
      <c r="P116" s="111"/>
      <c r="Q116" s="128" t="str">
        <f>IF(FN_MC!O119="","*",FN_MC!O119)</f>
        <v>*</v>
      </c>
      <c r="R116" s="128" t="str">
        <f>IF(FN_MC!P119="","*",FN_MC!P119)</f>
        <v>*</v>
      </c>
      <c r="S116" s="110" t="str">
        <f>IF(FN_MC!Q119="","*",CONCATENATE(FN_MC!Q119," ",FN_MC!R119))</f>
        <v>*</v>
      </c>
      <c r="T116" s="110" t="str">
        <f>IF(FN_MC!V119="","*",FN_MC!V119)</f>
        <v>*</v>
      </c>
      <c r="U116" s="110" t="str">
        <f>IF(FN_MC!W119="","*",FN_MC!W119)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IF(FN_MC!Y120="","*",FN_MC!Y120)</f>
        <v>*</v>
      </c>
      <c r="B117" s="109" t="str">
        <f>IF(FN_MC!X120="","*",FN_MC!X120)</f>
        <v>*</v>
      </c>
      <c r="C117" s="109" t="str">
        <f>IF(FN_MC!Z120="","*",FN_MC!Z120)</f>
        <v>*</v>
      </c>
      <c r="D117" s="110" t="str">
        <f>IF(FN_MC!S120="","*",FN_MC!S120)</f>
        <v>-</v>
      </c>
      <c r="E117" s="110" t="str">
        <f>IF(FN_MC!T120="","*",FN_MC!T120)</f>
        <v>-</v>
      </c>
      <c r="F117" s="110" t="str">
        <f>IF(FN_MC!B120="","*",FN_MC!B120)</f>
        <v>*</v>
      </c>
      <c r="G117" s="110" t="str">
        <f>IF(FN_MC!D120="","*",FN_MC!D120)</f>
        <v>*</v>
      </c>
      <c r="H117" s="110" t="str">
        <f>IF(FN_MC!F120="","*",FN_MC!F120)</f>
        <v>*</v>
      </c>
      <c r="I117" s="110" t="str">
        <f>IF(FN_MC!H120="","*",FN_MC!H120)</f>
        <v>*</v>
      </c>
      <c r="J117" s="110" t="str">
        <f>IF(FN_MC!I120="","*",FN_MC!I120)</f>
        <v>*</v>
      </c>
      <c r="K117" s="110" t="str">
        <f>IF(FN_MC!M120="","*",FN_MC!M120)</f>
        <v>-</v>
      </c>
      <c r="L117" s="110" t="str">
        <f>IF(FN_MC!N120="","*",FN_MC!N120)</f>
        <v>-</v>
      </c>
      <c r="M117" s="111" t="str">
        <f>IF(FN_MC!J120="","*",FN_MC!J120)</f>
        <v>*</v>
      </c>
      <c r="N117" s="290" t="str">
        <f>IF(FN_MC!K120="","*",FN_MC!K120)</f>
        <v>*</v>
      </c>
      <c r="O117" s="290" t="str">
        <f>IF(FN_MC!L120="","*",FN_MC!L120)</f>
        <v>-</v>
      </c>
      <c r="P117" s="111"/>
      <c r="Q117" s="128" t="str">
        <f>IF(FN_MC!O120="","*",FN_MC!O120)</f>
        <v>*</v>
      </c>
      <c r="R117" s="128" t="str">
        <f>IF(FN_MC!P120="","*",FN_MC!P120)</f>
        <v>*</v>
      </c>
      <c r="S117" s="110" t="str">
        <f>IF(FN_MC!Q120="","*",CONCATENATE(FN_MC!Q120," ",FN_MC!R120))</f>
        <v>*</v>
      </c>
      <c r="T117" s="110" t="str">
        <f>IF(FN_MC!V120="","*",FN_MC!V120)</f>
        <v>*</v>
      </c>
      <c r="U117" s="110" t="str">
        <f>IF(FN_MC!W120="","*",FN_MC!W120)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IF(FN_MC!Y121="","*",FN_MC!Y121)</f>
        <v>*</v>
      </c>
      <c r="B118" s="109" t="str">
        <f>IF(FN_MC!X121="","*",FN_MC!X121)</f>
        <v>*</v>
      </c>
      <c r="C118" s="109" t="str">
        <f>IF(FN_MC!Z121="","*",FN_MC!Z121)</f>
        <v>*</v>
      </c>
      <c r="D118" s="110" t="str">
        <f>IF(FN_MC!S121="","*",FN_MC!S121)</f>
        <v>-</v>
      </c>
      <c r="E118" s="110" t="str">
        <f>IF(FN_MC!T121="","*",FN_MC!T121)</f>
        <v>-</v>
      </c>
      <c r="F118" s="110" t="str">
        <f>IF(FN_MC!B121="","*",FN_MC!B121)</f>
        <v>*</v>
      </c>
      <c r="G118" s="110" t="str">
        <f>IF(FN_MC!D121="","*",FN_MC!D121)</f>
        <v>*</v>
      </c>
      <c r="H118" s="110" t="str">
        <f>IF(FN_MC!F121="","*",FN_MC!F121)</f>
        <v>*</v>
      </c>
      <c r="I118" s="110" t="str">
        <f>IF(FN_MC!H121="","*",FN_MC!H121)</f>
        <v>*</v>
      </c>
      <c r="J118" s="110" t="str">
        <f>IF(FN_MC!I121="","*",FN_MC!I121)</f>
        <v>*</v>
      </c>
      <c r="K118" s="110" t="str">
        <f>IF(FN_MC!M121="","*",FN_MC!M121)</f>
        <v>-</v>
      </c>
      <c r="L118" s="110" t="str">
        <f>IF(FN_MC!N121="","*",FN_MC!N121)</f>
        <v>-</v>
      </c>
      <c r="M118" s="111" t="str">
        <f>IF(FN_MC!J121="","*",FN_MC!J121)</f>
        <v>*</v>
      </c>
      <c r="N118" s="290" t="str">
        <f>IF(FN_MC!K121="","*",FN_MC!K121)</f>
        <v>*</v>
      </c>
      <c r="O118" s="290" t="str">
        <f>IF(FN_MC!L121="","*",FN_MC!L121)</f>
        <v>-</v>
      </c>
      <c r="P118" s="111"/>
      <c r="Q118" s="128" t="str">
        <f>IF(FN_MC!O121="","*",FN_MC!O121)</f>
        <v>*</v>
      </c>
      <c r="R118" s="128" t="str">
        <f>IF(FN_MC!P121="","*",FN_MC!P121)</f>
        <v>*</v>
      </c>
      <c r="S118" s="110" t="str">
        <f>IF(FN_MC!Q121="","*",CONCATENATE(FN_MC!Q121," ",FN_MC!R121))</f>
        <v>*</v>
      </c>
      <c r="T118" s="110" t="str">
        <f>IF(FN_MC!V121="","*",FN_MC!V121)</f>
        <v>*</v>
      </c>
      <c r="U118" s="110" t="str">
        <f>IF(FN_MC!W121="","*",FN_MC!W121)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IF(FN_MC!Y122="","*",FN_MC!Y122)</f>
        <v>*</v>
      </c>
      <c r="B119" s="109" t="str">
        <f>IF(FN_MC!X122="","*",FN_MC!X122)</f>
        <v>*</v>
      </c>
      <c r="C119" s="109" t="str">
        <f>IF(FN_MC!Z122="","*",FN_MC!Z122)</f>
        <v>*</v>
      </c>
      <c r="D119" s="110" t="str">
        <f>IF(FN_MC!S122="","*",FN_MC!S122)</f>
        <v>-</v>
      </c>
      <c r="E119" s="110" t="str">
        <f>IF(FN_MC!T122="","*",FN_MC!T122)</f>
        <v>-</v>
      </c>
      <c r="F119" s="110" t="str">
        <f>IF(FN_MC!B122="","*",FN_MC!B122)</f>
        <v>*</v>
      </c>
      <c r="G119" s="110" t="str">
        <f>IF(FN_MC!D122="","*",FN_MC!D122)</f>
        <v>*</v>
      </c>
      <c r="H119" s="110" t="str">
        <f>IF(FN_MC!F122="","*",FN_MC!F122)</f>
        <v>*</v>
      </c>
      <c r="I119" s="110" t="str">
        <f>IF(FN_MC!H122="","*",FN_MC!H122)</f>
        <v>*</v>
      </c>
      <c r="J119" s="110" t="str">
        <f>IF(FN_MC!I122="","*",FN_MC!I122)</f>
        <v>*</v>
      </c>
      <c r="K119" s="110" t="str">
        <f>IF(FN_MC!M122="","*",FN_MC!M122)</f>
        <v>-</v>
      </c>
      <c r="L119" s="110" t="str">
        <f>IF(FN_MC!N122="","*",FN_MC!N122)</f>
        <v>-</v>
      </c>
      <c r="M119" s="111" t="str">
        <f>IF(FN_MC!J122="","*",FN_MC!J122)</f>
        <v>*</v>
      </c>
      <c r="N119" s="290" t="str">
        <f>IF(FN_MC!K122="","*",FN_MC!K122)</f>
        <v>*</v>
      </c>
      <c r="O119" s="290" t="str">
        <f>IF(FN_MC!L122="","*",FN_MC!L122)</f>
        <v>-</v>
      </c>
      <c r="P119" s="111"/>
      <c r="Q119" s="128" t="str">
        <f>IF(FN_MC!O122="","*",FN_MC!O122)</f>
        <v>*</v>
      </c>
      <c r="R119" s="128" t="str">
        <f>IF(FN_MC!P122="","*",FN_MC!P122)</f>
        <v>*</v>
      </c>
      <c r="S119" s="110" t="str">
        <f>IF(FN_MC!Q122="","*",CONCATENATE(FN_MC!Q122," ",FN_MC!R122))</f>
        <v>*</v>
      </c>
      <c r="T119" s="110" t="str">
        <f>IF(FN_MC!V122="","*",FN_MC!V122)</f>
        <v>*</v>
      </c>
      <c r="U119" s="110" t="str">
        <f>IF(FN_MC!W122="","*",FN_MC!W122)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IF(FN_MC!Y123="","*",FN_MC!Y123)</f>
        <v>*</v>
      </c>
      <c r="B120" s="109" t="str">
        <f>IF(FN_MC!X123="","*",FN_MC!X123)</f>
        <v>*</v>
      </c>
      <c r="C120" s="109" t="str">
        <f>IF(FN_MC!Z123="","*",FN_MC!Z123)</f>
        <v>*</v>
      </c>
      <c r="D120" s="110" t="str">
        <f>IF(FN_MC!S123="","*",FN_MC!S123)</f>
        <v>-</v>
      </c>
      <c r="E120" s="110" t="str">
        <f>IF(FN_MC!T123="","*",FN_MC!T123)</f>
        <v>-</v>
      </c>
      <c r="F120" s="110" t="str">
        <f>IF(FN_MC!B123="","*",FN_MC!B123)</f>
        <v>*</v>
      </c>
      <c r="G120" s="110" t="str">
        <f>IF(FN_MC!D123="","*",FN_MC!D123)</f>
        <v>*</v>
      </c>
      <c r="H120" s="110" t="str">
        <f>IF(FN_MC!F123="","*",FN_MC!F123)</f>
        <v>*</v>
      </c>
      <c r="I120" s="110" t="str">
        <f>IF(FN_MC!H123="","*",FN_MC!H123)</f>
        <v>*</v>
      </c>
      <c r="J120" s="110" t="str">
        <f>IF(FN_MC!I123="","*",FN_MC!I123)</f>
        <v>*</v>
      </c>
      <c r="K120" s="110" t="str">
        <f>IF(FN_MC!M123="","*",FN_MC!M123)</f>
        <v>-</v>
      </c>
      <c r="L120" s="110" t="str">
        <f>IF(FN_MC!N123="","*",FN_MC!N123)</f>
        <v>-</v>
      </c>
      <c r="M120" s="111" t="str">
        <f>IF(FN_MC!J123="","*",FN_MC!J123)</f>
        <v>*</v>
      </c>
      <c r="N120" s="290" t="str">
        <f>IF(FN_MC!K123="","*",FN_MC!K123)</f>
        <v>*</v>
      </c>
      <c r="O120" s="290" t="str">
        <f>IF(FN_MC!L123="","*",FN_MC!L123)</f>
        <v>-</v>
      </c>
      <c r="P120" s="111"/>
      <c r="Q120" s="128" t="str">
        <f>IF(FN_MC!O123="","*",FN_MC!O123)</f>
        <v>*</v>
      </c>
      <c r="R120" s="128" t="str">
        <f>IF(FN_MC!P123="","*",FN_MC!P123)</f>
        <v>*</v>
      </c>
      <c r="S120" s="110" t="str">
        <f>IF(FN_MC!Q123="","*",CONCATENATE(FN_MC!Q123," ",FN_MC!R123))</f>
        <v>*</v>
      </c>
      <c r="T120" s="110" t="str">
        <f>IF(FN_MC!V123="","*",FN_MC!V123)</f>
        <v>*</v>
      </c>
      <c r="U120" s="110" t="str">
        <f>IF(FN_MC!W123="","*",FN_MC!W123)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IF(FN_MC!Y124="","*",FN_MC!Y124)</f>
        <v>*</v>
      </c>
      <c r="B121" s="109" t="str">
        <f>IF(FN_MC!X124="","*",FN_MC!X124)</f>
        <v>*</v>
      </c>
      <c r="C121" s="109" t="str">
        <f>IF(FN_MC!Z124="","*",FN_MC!Z124)</f>
        <v>*</v>
      </c>
      <c r="D121" s="110" t="str">
        <f>IF(FN_MC!S124="","*",FN_MC!S124)</f>
        <v>-</v>
      </c>
      <c r="E121" s="110" t="str">
        <f>IF(FN_MC!T124="","*",FN_MC!T124)</f>
        <v>-</v>
      </c>
      <c r="F121" s="110" t="str">
        <f>IF(FN_MC!B124="","*",FN_MC!B124)</f>
        <v>*</v>
      </c>
      <c r="G121" s="110" t="str">
        <f>IF(FN_MC!D124="","*",FN_MC!D124)</f>
        <v>*</v>
      </c>
      <c r="H121" s="110" t="str">
        <f>IF(FN_MC!F124="","*",FN_MC!F124)</f>
        <v>*</v>
      </c>
      <c r="I121" s="110" t="str">
        <f>IF(FN_MC!H124="","*",FN_MC!H124)</f>
        <v>*</v>
      </c>
      <c r="J121" s="110" t="str">
        <f>IF(FN_MC!I124="","*",FN_MC!I124)</f>
        <v>*</v>
      </c>
      <c r="K121" s="110" t="str">
        <f>IF(FN_MC!M124="","*",FN_MC!M124)</f>
        <v>-</v>
      </c>
      <c r="L121" s="110" t="str">
        <f>IF(FN_MC!N124="","*",FN_MC!N124)</f>
        <v>-</v>
      </c>
      <c r="M121" s="111" t="str">
        <f>IF(FN_MC!J124="","*",FN_MC!J124)</f>
        <v>*</v>
      </c>
      <c r="N121" s="290" t="str">
        <f>IF(FN_MC!K124="","*",FN_MC!K124)</f>
        <v>*</v>
      </c>
      <c r="O121" s="290" t="str">
        <f>IF(FN_MC!L124="","*",FN_MC!L124)</f>
        <v>-</v>
      </c>
      <c r="P121" s="111"/>
      <c r="Q121" s="128" t="str">
        <f>IF(FN_MC!O124="","*",FN_MC!O124)</f>
        <v>*</v>
      </c>
      <c r="R121" s="128" t="str">
        <f>IF(FN_MC!P124="","*",FN_MC!P124)</f>
        <v>*</v>
      </c>
      <c r="S121" s="110" t="str">
        <f>IF(FN_MC!Q124="","*",CONCATENATE(FN_MC!Q124," ",FN_MC!R124))</f>
        <v>*</v>
      </c>
      <c r="T121" s="110" t="str">
        <f>IF(FN_MC!V124="","*",FN_MC!V124)</f>
        <v>*</v>
      </c>
      <c r="U121" s="110" t="str">
        <f>IF(FN_MC!W124="","*",FN_MC!W124)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IF(FN_MC!Y125="","*",FN_MC!Y125)</f>
        <v>*</v>
      </c>
      <c r="B122" s="109" t="str">
        <f>IF(FN_MC!X125="","*",FN_MC!X125)</f>
        <v>*</v>
      </c>
      <c r="C122" s="109" t="str">
        <f>IF(FN_MC!Z125="","*",FN_MC!Z125)</f>
        <v>*</v>
      </c>
      <c r="D122" s="110" t="str">
        <f>IF(FN_MC!S125="","*",FN_MC!S125)</f>
        <v>-</v>
      </c>
      <c r="E122" s="110" t="str">
        <f>IF(FN_MC!T125="","*",FN_MC!T125)</f>
        <v>-</v>
      </c>
      <c r="F122" s="110" t="str">
        <f>IF(FN_MC!B125="","*",FN_MC!B125)</f>
        <v>*</v>
      </c>
      <c r="G122" s="110" t="str">
        <f>IF(FN_MC!D125="","*",FN_MC!D125)</f>
        <v>*</v>
      </c>
      <c r="H122" s="110" t="str">
        <f>IF(FN_MC!F125="","*",FN_MC!F125)</f>
        <v>*</v>
      </c>
      <c r="I122" s="110" t="str">
        <f>IF(FN_MC!H125="","*",FN_MC!H125)</f>
        <v>*</v>
      </c>
      <c r="J122" s="110" t="str">
        <f>IF(FN_MC!I125="","*",FN_MC!I125)</f>
        <v>*</v>
      </c>
      <c r="K122" s="110" t="str">
        <f>IF(FN_MC!M125="","*",FN_MC!M125)</f>
        <v>-</v>
      </c>
      <c r="L122" s="110" t="str">
        <f>IF(FN_MC!N125="","*",FN_MC!N125)</f>
        <v>-</v>
      </c>
      <c r="M122" s="111" t="str">
        <f>IF(FN_MC!J125="","*",FN_MC!J125)</f>
        <v>*</v>
      </c>
      <c r="N122" s="290" t="str">
        <f>IF(FN_MC!K125="","*",FN_MC!K125)</f>
        <v>*</v>
      </c>
      <c r="O122" s="290" t="str">
        <f>IF(FN_MC!L125="","*",FN_MC!L125)</f>
        <v>-</v>
      </c>
      <c r="P122" s="111"/>
      <c r="Q122" s="128" t="str">
        <f>IF(FN_MC!O125="","*",FN_MC!O125)</f>
        <v>*</v>
      </c>
      <c r="R122" s="128" t="str">
        <f>IF(FN_MC!P125="","*",FN_MC!P125)</f>
        <v>*</v>
      </c>
      <c r="S122" s="110" t="str">
        <f>IF(FN_MC!Q125="","*",CONCATENATE(FN_MC!Q125," ",FN_MC!R125))</f>
        <v>*</v>
      </c>
      <c r="T122" s="110" t="str">
        <f>IF(FN_MC!V125="","*",FN_MC!V125)</f>
        <v>*</v>
      </c>
      <c r="U122" s="110" t="str">
        <f>IF(FN_MC!W125="","*",FN_MC!W125)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*</v>
      </c>
      <c r="C123" s="109" t="str">
        <f>IF(FN_MC!Z126="","*",FN_MC!Z126)</f>
        <v>*</v>
      </c>
      <c r="D123" s="110" t="str">
        <f>IF(FN_MC!S126="","*",FN_MC!S126)</f>
        <v>-</v>
      </c>
      <c r="E123" s="110" t="str">
        <f>IF(FN_MC!T126="","*",FN_MC!T126)</f>
        <v>-</v>
      </c>
      <c r="F123" s="110" t="str">
        <f>IF(FN_MC!B126="","*",FN_MC!B126)</f>
        <v>*</v>
      </c>
      <c r="G123" s="110" t="str">
        <f>IF(FN_MC!D126="","*",FN_MC!D126)</f>
        <v>*</v>
      </c>
      <c r="H123" s="110" t="str">
        <f>IF(FN_MC!F126="","*",FN_MC!F126)</f>
        <v>*</v>
      </c>
      <c r="I123" s="110" t="str">
        <f>IF(FN_MC!H126="","*",FN_MC!H126)</f>
        <v>*</v>
      </c>
      <c r="J123" s="110" t="str">
        <f>IF(FN_MC!I126="","*",FN_MC!I126)</f>
        <v>*</v>
      </c>
      <c r="K123" s="110" t="str">
        <f>IF(FN_MC!M126="","*",FN_MC!M126)</f>
        <v>-</v>
      </c>
      <c r="L123" s="110" t="str">
        <f>IF(FN_MC!N126="","*",FN_MC!N126)</f>
        <v>-</v>
      </c>
      <c r="M123" s="111" t="str">
        <f>IF(FN_MC!J126="","*",FN_MC!J126)</f>
        <v>*</v>
      </c>
      <c r="N123" s="290" t="str">
        <f>IF(FN_MC!K126="","*",FN_MC!K126)</f>
        <v>*</v>
      </c>
      <c r="O123" s="290" t="str">
        <f>IF(FN_MC!L126="","*",FN_MC!L126)</f>
        <v>-</v>
      </c>
      <c r="P123" s="111"/>
      <c r="Q123" s="128" t="str">
        <f>IF(FN_MC!O126="","*",FN_MC!O126)</f>
        <v>*</v>
      </c>
      <c r="R123" s="128" t="str">
        <f>IF(FN_MC!P126="","*",FN_MC!P126)</f>
        <v>*</v>
      </c>
      <c r="S123" s="110" t="str">
        <f>IF(FN_MC!Q126="","*",CONCATENATE(FN_MC!Q126," ",FN_MC!R126))</f>
        <v>*</v>
      </c>
      <c r="T123" s="110" t="str">
        <f>IF(FN_MC!V126="","*",FN_MC!V126)</f>
        <v>*</v>
      </c>
      <c r="U123" s="110" t="str">
        <f>IF(FN_MC!W126="","*",FN_MC!W126)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*</v>
      </c>
      <c r="C124" s="109" t="str">
        <f>IF(FN_MC!Z127="","*",FN_MC!Z127)</f>
        <v>*</v>
      </c>
      <c r="D124" s="110" t="str">
        <f>IF(FN_MC!S127="","*",FN_MC!S127)</f>
        <v>-</v>
      </c>
      <c r="E124" s="110" t="str">
        <f>IF(FN_MC!T127="","*",FN_MC!T127)</f>
        <v>-</v>
      </c>
      <c r="F124" s="110" t="str">
        <f>IF(FN_MC!B127="","*",FN_MC!B127)</f>
        <v>*</v>
      </c>
      <c r="G124" s="110" t="str">
        <f>IF(FN_MC!D127="","*",FN_MC!D127)</f>
        <v>*</v>
      </c>
      <c r="H124" s="110" t="str">
        <f>IF(FN_MC!F127="","*",FN_MC!F127)</f>
        <v>*</v>
      </c>
      <c r="I124" s="110" t="str">
        <f>IF(FN_MC!H127="","*",FN_MC!H127)</f>
        <v>*</v>
      </c>
      <c r="J124" s="110" t="str">
        <f>IF(FN_MC!I127="","*",FN_MC!I127)</f>
        <v>*</v>
      </c>
      <c r="K124" s="110" t="str">
        <f>IF(FN_MC!M127="","*",FN_MC!M127)</f>
        <v>-</v>
      </c>
      <c r="L124" s="110" t="str">
        <f>IF(FN_MC!N127="","*",FN_MC!N127)</f>
        <v>-</v>
      </c>
      <c r="M124" s="111" t="str">
        <f>IF(FN_MC!J127="","*",FN_MC!J127)</f>
        <v>*</v>
      </c>
      <c r="N124" s="290" t="str">
        <f>IF(FN_MC!K127="","*",FN_MC!K127)</f>
        <v>*</v>
      </c>
      <c r="O124" s="290" t="str">
        <f>IF(FN_MC!L127="","*",FN_MC!L127)</f>
        <v>-</v>
      </c>
      <c r="P124" s="111"/>
      <c r="Q124" s="128" t="str">
        <f>IF(FN_MC!O127="","*",FN_MC!O127)</f>
        <v>*</v>
      </c>
      <c r="R124" s="128" t="str">
        <f>IF(FN_MC!P127="","*",FN_MC!P127)</f>
        <v>*</v>
      </c>
      <c r="S124" s="110" t="str">
        <f>IF(FN_MC!Q127="","*",CONCATENATE(FN_MC!Q127," ",FN_MC!R127))</f>
        <v>*</v>
      </c>
      <c r="T124" s="110" t="str">
        <f>IF(FN_MC!V127="","*",FN_MC!V127)</f>
        <v>*</v>
      </c>
      <c r="U124" s="110" t="str">
        <f>IF(FN_MC!W127="","*",FN_MC!W127)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*</v>
      </c>
      <c r="C125" s="109" t="str">
        <f>IF(FN_MC!Z128="","*",FN_MC!Z128)</f>
        <v>*</v>
      </c>
      <c r="D125" s="110" t="str">
        <f>IF(FN_MC!S128="","*",FN_MC!S128)</f>
        <v>-</v>
      </c>
      <c r="E125" s="110" t="str">
        <f>IF(FN_MC!T128="","*",FN_MC!T128)</f>
        <v>-</v>
      </c>
      <c r="F125" s="110" t="str">
        <f>IF(FN_MC!B128="","*",FN_MC!B128)</f>
        <v>*</v>
      </c>
      <c r="G125" s="110" t="str">
        <f>IF(FN_MC!D128="","*",FN_MC!D128)</f>
        <v>*</v>
      </c>
      <c r="H125" s="110" t="str">
        <f>IF(FN_MC!F128="","*",FN_MC!F128)</f>
        <v>*</v>
      </c>
      <c r="I125" s="110" t="str">
        <f>IF(FN_MC!H128="","*",FN_MC!H128)</f>
        <v>*</v>
      </c>
      <c r="J125" s="110" t="str">
        <f>IF(FN_MC!I128="","*",FN_MC!I128)</f>
        <v>*</v>
      </c>
      <c r="K125" s="110" t="str">
        <f>IF(FN_MC!M128="","*",FN_MC!M128)</f>
        <v>-</v>
      </c>
      <c r="L125" s="110" t="str">
        <f>IF(FN_MC!N128="","*",FN_MC!N128)</f>
        <v>-</v>
      </c>
      <c r="M125" s="111" t="str">
        <f>IF(FN_MC!J128="","*",FN_MC!J128)</f>
        <v>*</v>
      </c>
      <c r="N125" s="290" t="str">
        <f>IF(FN_MC!K128="","*",FN_MC!K128)</f>
        <v>*</v>
      </c>
      <c r="O125" s="290" t="str">
        <f>IF(FN_MC!L128="","*",FN_MC!L128)</f>
        <v>-</v>
      </c>
      <c r="P125" s="111"/>
      <c r="Q125" s="128" t="str">
        <f>IF(FN_MC!O128="","*",FN_MC!O128)</f>
        <v>*</v>
      </c>
      <c r="R125" s="128" t="str">
        <f>IF(FN_MC!P128="","*",FN_MC!P128)</f>
        <v>*</v>
      </c>
      <c r="S125" s="110" t="str">
        <f>IF(FN_MC!Q128="","*",CONCATENATE(FN_MC!Q128," ",FN_MC!R128))</f>
        <v>*</v>
      </c>
      <c r="T125" s="110" t="str">
        <f>IF(FN_MC!V128="","*",FN_MC!V128)</f>
        <v>*</v>
      </c>
      <c r="U125" s="110" t="str">
        <f>IF(FN_MC!W128="","*",FN_MC!W128)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*</v>
      </c>
      <c r="C126" s="109" t="str">
        <f>IF(FN_MC!Z129="","*",FN_MC!Z129)</f>
        <v>*</v>
      </c>
      <c r="D126" s="110" t="str">
        <f>IF(FN_MC!S129="","*",FN_MC!S129)</f>
        <v>-</v>
      </c>
      <c r="E126" s="110" t="str">
        <f>IF(FN_MC!T129="","*",FN_MC!T129)</f>
        <v>-</v>
      </c>
      <c r="F126" s="110" t="str">
        <f>IF(FN_MC!B129="","*",FN_MC!B129)</f>
        <v>*</v>
      </c>
      <c r="G126" s="110" t="str">
        <f>IF(FN_MC!D129="","*",FN_MC!D129)</f>
        <v>*</v>
      </c>
      <c r="H126" s="110" t="str">
        <f>IF(FN_MC!F129="","*",FN_MC!F129)</f>
        <v>*</v>
      </c>
      <c r="I126" s="110" t="str">
        <f>IF(FN_MC!H129="","*",FN_MC!H129)</f>
        <v>*</v>
      </c>
      <c r="J126" s="110" t="str">
        <f>IF(FN_MC!I129="","*",FN_MC!I129)</f>
        <v>*</v>
      </c>
      <c r="K126" s="110" t="str">
        <f>IF(FN_MC!M129="","*",FN_MC!M129)</f>
        <v>-</v>
      </c>
      <c r="L126" s="110" t="str">
        <f>IF(FN_MC!N129="","*",FN_MC!N129)</f>
        <v>-</v>
      </c>
      <c r="M126" s="111" t="str">
        <f>IF(FN_MC!J129="","*",FN_MC!J129)</f>
        <v>*</v>
      </c>
      <c r="N126" s="290" t="str">
        <f>IF(FN_MC!K129="","*",FN_MC!K129)</f>
        <v>*</v>
      </c>
      <c r="O126" s="290" t="str">
        <f>IF(FN_MC!L129="","*",FN_MC!L129)</f>
        <v>-</v>
      </c>
      <c r="P126" s="111"/>
      <c r="Q126" s="128" t="str">
        <f>IF(FN_MC!O129="","*",FN_MC!O129)</f>
        <v>*</v>
      </c>
      <c r="R126" s="128" t="str">
        <f>IF(FN_MC!P129="","*",FN_MC!P129)</f>
        <v>*</v>
      </c>
      <c r="S126" s="110" t="str">
        <f>IF(FN_MC!Q129="","*",CONCATENATE(FN_MC!Q129," ",FN_MC!R129))</f>
        <v>*</v>
      </c>
      <c r="T126" s="110" t="str">
        <f>IF(FN_MC!V129="","*",FN_MC!V129)</f>
        <v>*</v>
      </c>
      <c r="U126" s="110" t="str">
        <f>IF(FN_MC!W129="","*",FN_MC!W129)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IF(FN_MC!Y130="","*",FN_MC!Y130)</f>
        <v>*</v>
      </c>
      <c r="B127" s="109" t="str">
        <f>IF(FN_MC!X130="","*",FN_MC!X130)</f>
        <v>*</v>
      </c>
      <c r="C127" s="109" t="str">
        <f>IF(FN_MC!Z130="","*",FN_MC!Z130)</f>
        <v>*</v>
      </c>
      <c r="D127" s="110" t="str">
        <f>IF(FN_MC!S130="","*",FN_MC!S130)</f>
        <v>-</v>
      </c>
      <c r="E127" s="110" t="str">
        <f>IF(FN_MC!T130="","*",FN_MC!T130)</f>
        <v>-</v>
      </c>
      <c r="F127" s="110" t="str">
        <f>IF(FN_MC!B130="","*",FN_MC!B130)</f>
        <v>*</v>
      </c>
      <c r="G127" s="110" t="str">
        <f>IF(FN_MC!D130="","*",FN_MC!D130)</f>
        <v>*</v>
      </c>
      <c r="H127" s="110" t="str">
        <f>IF(FN_MC!F130="","*",FN_MC!F130)</f>
        <v>*</v>
      </c>
      <c r="I127" s="110" t="str">
        <f>IF(FN_MC!H130="","*",FN_MC!H130)</f>
        <v>*</v>
      </c>
      <c r="J127" s="110" t="str">
        <f>IF(FN_MC!I130="","*",FN_MC!I130)</f>
        <v>*</v>
      </c>
      <c r="K127" s="110" t="str">
        <f>IF(FN_MC!M130="","*",FN_MC!M130)</f>
        <v>-</v>
      </c>
      <c r="L127" s="110" t="str">
        <f>IF(FN_MC!N130="","*",FN_MC!N130)</f>
        <v>-</v>
      </c>
      <c r="M127" s="111" t="str">
        <f>IF(FN_MC!J130="","*",FN_MC!J130)</f>
        <v>*</v>
      </c>
      <c r="N127" s="290" t="str">
        <f>IF(FN_MC!K130="","*",FN_MC!K130)</f>
        <v>*</v>
      </c>
      <c r="O127" s="290" t="str">
        <f>IF(FN_MC!L130="","*",FN_MC!L130)</f>
        <v>-</v>
      </c>
      <c r="P127" s="111"/>
      <c r="Q127" s="128" t="str">
        <f>IF(FN_MC!O130="","*",FN_MC!O130)</f>
        <v>*</v>
      </c>
      <c r="R127" s="128" t="str">
        <f>IF(FN_MC!P130="","*",FN_MC!P130)</f>
        <v>*</v>
      </c>
      <c r="S127" s="110" t="str">
        <f>IF(FN_MC!Q130="","*",CONCATENATE(FN_MC!Q130," ",FN_MC!R130))</f>
        <v>*</v>
      </c>
      <c r="T127" s="110" t="str">
        <f>IF(FN_MC!V130="","*",FN_MC!V130)</f>
        <v>*</v>
      </c>
      <c r="U127" s="110" t="str">
        <f>IF(FN_MC!W130="","*",FN_MC!W130)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IF(FN_MC!Y131="","*",FN_MC!Y131)</f>
        <v>*</v>
      </c>
      <c r="B128" s="109" t="str">
        <f>IF(FN_MC!X131="","*",FN_MC!X131)</f>
        <v>*</v>
      </c>
      <c r="C128" s="109" t="str">
        <f>IF(FN_MC!Z131="","*",FN_MC!Z131)</f>
        <v>*</v>
      </c>
      <c r="D128" s="110" t="str">
        <f>IF(FN_MC!S131="","*",FN_MC!S131)</f>
        <v>-</v>
      </c>
      <c r="E128" s="110" t="str">
        <f>IF(FN_MC!T131="","*",FN_MC!T131)</f>
        <v>-</v>
      </c>
      <c r="F128" s="110" t="str">
        <f>IF(FN_MC!B131="","*",FN_MC!B131)</f>
        <v>*</v>
      </c>
      <c r="G128" s="110" t="str">
        <f>IF(FN_MC!D131="","*",FN_MC!D131)</f>
        <v>*</v>
      </c>
      <c r="H128" s="110" t="str">
        <f>IF(FN_MC!F131="","*",FN_MC!F131)</f>
        <v>*</v>
      </c>
      <c r="I128" s="110" t="str">
        <f>IF(FN_MC!H131="","*",FN_MC!H131)</f>
        <v>*</v>
      </c>
      <c r="J128" s="110" t="str">
        <f>IF(FN_MC!I131="","*",FN_MC!I131)</f>
        <v>*</v>
      </c>
      <c r="K128" s="110" t="str">
        <f>IF(FN_MC!M131="","*",FN_MC!M131)</f>
        <v>-</v>
      </c>
      <c r="L128" s="110" t="str">
        <f>IF(FN_MC!N131="","*",FN_MC!N131)</f>
        <v>-</v>
      </c>
      <c r="M128" s="111" t="str">
        <f>IF(FN_MC!J131="","*",FN_MC!J131)</f>
        <v>*</v>
      </c>
      <c r="N128" s="290" t="str">
        <f>IF(FN_MC!K131="","*",FN_MC!K131)</f>
        <v>*</v>
      </c>
      <c r="O128" s="290" t="str">
        <f>IF(FN_MC!L131="","*",FN_MC!L131)</f>
        <v>-</v>
      </c>
      <c r="P128" s="111"/>
      <c r="Q128" s="128" t="str">
        <f>IF(FN_MC!O131="","*",FN_MC!O131)</f>
        <v>*</v>
      </c>
      <c r="R128" s="128" t="str">
        <f>IF(FN_MC!P131="","*",FN_MC!P131)</f>
        <v>*</v>
      </c>
      <c r="S128" s="110" t="str">
        <f>IF(FN_MC!Q131="","*",CONCATENATE(FN_MC!Q131," ",FN_MC!R131))</f>
        <v>*</v>
      </c>
      <c r="T128" s="110" t="str">
        <f>IF(FN_MC!V131="","*",FN_MC!V131)</f>
        <v>*</v>
      </c>
      <c r="U128" s="110" t="str">
        <f>IF(FN_MC!W131="","*",FN_MC!W131)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IF(FN_MC!Y132="","*",FN_MC!Y132)</f>
        <v>*</v>
      </c>
      <c r="B129" s="109" t="str">
        <f>IF(FN_MC!X132="","*",FN_MC!X132)</f>
        <v>*</v>
      </c>
      <c r="C129" s="109" t="str">
        <f>IF(FN_MC!Z132="","*",FN_MC!Z132)</f>
        <v>*</v>
      </c>
      <c r="D129" s="110" t="str">
        <f>IF(FN_MC!S132="","*",FN_MC!S132)</f>
        <v>-</v>
      </c>
      <c r="E129" s="110" t="str">
        <f>IF(FN_MC!T132="","*",FN_MC!T132)</f>
        <v>-</v>
      </c>
      <c r="F129" s="110" t="str">
        <f>IF(FN_MC!B132="","*",FN_MC!B132)</f>
        <v>*</v>
      </c>
      <c r="G129" s="110" t="str">
        <f>IF(FN_MC!D132="","*",FN_MC!D132)</f>
        <v>*</v>
      </c>
      <c r="H129" s="110" t="str">
        <f>IF(FN_MC!F132="","*",FN_MC!F132)</f>
        <v>*</v>
      </c>
      <c r="I129" s="110" t="str">
        <f>IF(FN_MC!H132="","*",FN_MC!H132)</f>
        <v>*</v>
      </c>
      <c r="J129" s="110" t="str">
        <f>IF(FN_MC!I132="","*",FN_MC!I132)</f>
        <v>*</v>
      </c>
      <c r="K129" s="110" t="str">
        <f>IF(FN_MC!M132="","*",FN_MC!M132)</f>
        <v>-</v>
      </c>
      <c r="L129" s="110" t="str">
        <f>IF(FN_MC!N132="","*",FN_MC!N132)</f>
        <v>-</v>
      </c>
      <c r="M129" s="111" t="str">
        <f>IF(FN_MC!J132="","*",FN_MC!J132)</f>
        <v>*</v>
      </c>
      <c r="N129" s="290" t="str">
        <f>IF(FN_MC!K132="","*",FN_MC!K132)</f>
        <v>*</v>
      </c>
      <c r="O129" s="290" t="str">
        <f>IF(FN_MC!L132="","*",FN_MC!L132)</f>
        <v>-</v>
      </c>
      <c r="P129" s="111"/>
      <c r="Q129" s="128" t="str">
        <f>IF(FN_MC!O132="","*",FN_MC!O132)</f>
        <v>*</v>
      </c>
      <c r="R129" s="128" t="str">
        <f>IF(FN_MC!P132="","*",FN_MC!P132)</f>
        <v>*</v>
      </c>
      <c r="S129" s="110" t="str">
        <f>IF(FN_MC!Q132="","*",CONCATENATE(FN_MC!Q132," ",FN_MC!R132))</f>
        <v>*</v>
      </c>
      <c r="T129" s="110" t="str">
        <f>IF(FN_MC!V132="","*",FN_MC!V132)</f>
        <v>*</v>
      </c>
      <c r="U129" s="110" t="str">
        <f>IF(FN_MC!W132="","*",FN_MC!W132)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IF(FN_MC!Y133="","*",FN_MC!Y133)</f>
        <v>*</v>
      </c>
      <c r="B130" s="109" t="str">
        <f>IF(FN_MC!X133="","*",FN_MC!X133)</f>
        <v>*</v>
      </c>
      <c r="C130" s="109" t="str">
        <f>IF(FN_MC!Z133="","*",FN_MC!Z133)</f>
        <v>*</v>
      </c>
      <c r="D130" s="110" t="str">
        <f>IF(FN_MC!S133="","*",FN_MC!S133)</f>
        <v>-</v>
      </c>
      <c r="E130" s="110" t="str">
        <f>IF(FN_MC!T133="","*",FN_MC!T133)</f>
        <v>-</v>
      </c>
      <c r="F130" s="110" t="str">
        <f>IF(FN_MC!B133="","*",FN_MC!B133)</f>
        <v>*</v>
      </c>
      <c r="G130" s="110" t="str">
        <f>IF(FN_MC!D133="","*",FN_MC!D133)</f>
        <v>*</v>
      </c>
      <c r="H130" s="110" t="str">
        <f>IF(FN_MC!F133="","*",FN_MC!F133)</f>
        <v>*</v>
      </c>
      <c r="I130" s="110" t="str">
        <f>IF(FN_MC!H133="","*",FN_MC!H133)</f>
        <v>*</v>
      </c>
      <c r="J130" s="110" t="str">
        <f>IF(FN_MC!I133="","*",FN_MC!I133)</f>
        <v>*</v>
      </c>
      <c r="K130" s="110" t="str">
        <f>IF(FN_MC!M133="","*",FN_MC!M133)</f>
        <v>-</v>
      </c>
      <c r="L130" s="110" t="str">
        <f>IF(FN_MC!N133="","*",FN_MC!N133)</f>
        <v>-</v>
      </c>
      <c r="M130" s="111" t="str">
        <f>IF(FN_MC!J133="","*",FN_MC!J133)</f>
        <v>*</v>
      </c>
      <c r="N130" s="290" t="str">
        <f>IF(FN_MC!K133="","*",FN_MC!K133)</f>
        <v>*</v>
      </c>
      <c r="O130" s="290" t="str">
        <f>IF(FN_MC!L133="","*",FN_MC!L133)</f>
        <v>-</v>
      </c>
      <c r="P130" s="111"/>
      <c r="Q130" s="128" t="str">
        <f>IF(FN_MC!O133="","*",FN_MC!O133)</f>
        <v>*</v>
      </c>
      <c r="R130" s="128" t="str">
        <f>IF(FN_MC!P133="","*",FN_MC!P133)</f>
        <v>*</v>
      </c>
      <c r="S130" s="110" t="str">
        <f>IF(FN_MC!Q133="","*",CONCATENATE(FN_MC!Q133," ",FN_MC!R133))</f>
        <v>*</v>
      </c>
      <c r="T130" s="110" t="str">
        <f>IF(FN_MC!V133="","*",FN_MC!V133)</f>
        <v>*</v>
      </c>
      <c r="U130" s="110" t="str">
        <f>IF(FN_MC!W133="","*",FN_MC!W133)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IF(FN_MC!Y134="","*",FN_MC!Y134)</f>
        <v>*</v>
      </c>
      <c r="B131" s="109" t="str">
        <f>IF(FN_MC!X134="","*",FN_MC!X134)</f>
        <v>*</v>
      </c>
      <c r="C131" s="109" t="str">
        <f>IF(FN_MC!Z134="","*",FN_MC!Z134)</f>
        <v>*</v>
      </c>
      <c r="D131" s="110" t="str">
        <f>IF(FN_MC!S134="","*",FN_MC!S134)</f>
        <v>-</v>
      </c>
      <c r="E131" s="110" t="str">
        <f>IF(FN_MC!T134="","*",FN_MC!T134)</f>
        <v>-</v>
      </c>
      <c r="F131" s="110" t="str">
        <f>IF(FN_MC!B134="","*",FN_MC!B134)</f>
        <v>*</v>
      </c>
      <c r="G131" s="110" t="str">
        <f>IF(FN_MC!D134="","*",FN_MC!D134)</f>
        <v>*</v>
      </c>
      <c r="H131" s="110" t="str">
        <f>IF(FN_MC!F134="","*",FN_MC!F134)</f>
        <v>*</v>
      </c>
      <c r="I131" s="110" t="str">
        <f>IF(FN_MC!H134="","*",FN_MC!H134)</f>
        <v>*</v>
      </c>
      <c r="J131" s="110" t="str">
        <f>IF(FN_MC!I134="","*",FN_MC!I134)</f>
        <v>*</v>
      </c>
      <c r="K131" s="110" t="str">
        <f>IF(FN_MC!M134="","*",FN_MC!M134)</f>
        <v>-</v>
      </c>
      <c r="L131" s="110" t="str">
        <f>IF(FN_MC!N134="","*",FN_MC!N134)</f>
        <v>-</v>
      </c>
      <c r="M131" s="111" t="str">
        <f>IF(FN_MC!J134="","*",FN_MC!J134)</f>
        <v>*</v>
      </c>
      <c r="N131" s="290" t="str">
        <f>IF(FN_MC!K134="","*",FN_MC!K134)</f>
        <v>*</v>
      </c>
      <c r="O131" s="290" t="str">
        <f>IF(FN_MC!L134="","*",FN_MC!L134)</f>
        <v>-</v>
      </c>
      <c r="P131" s="111"/>
      <c r="Q131" s="128" t="str">
        <f>IF(FN_MC!O134="","*",FN_MC!O134)</f>
        <v>*</v>
      </c>
      <c r="R131" s="128" t="str">
        <f>IF(FN_MC!P134="","*",FN_MC!P134)</f>
        <v>*</v>
      </c>
      <c r="S131" s="110" t="str">
        <f>IF(FN_MC!Q134="","*",CONCATENATE(FN_MC!Q134," ",FN_MC!R134))</f>
        <v>*</v>
      </c>
      <c r="T131" s="110" t="str">
        <f>IF(FN_MC!V134="","*",FN_MC!V134)</f>
        <v>*</v>
      </c>
      <c r="U131" s="110" t="str">
        <f>IF(FN_MC!W134="","*",FN_MC!W134)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IF(FN_MC!Y135="","*",FN_MC!Y135)</f>
        <v>*</v>
      </c>
      <c r="B132" s="109" t="str">
        <f>IF(FN_MC!X135="","*",FN_MC!X135)</f>
        <v>*</v>
      </c>
      <c r="C132" s="109" t="str">
        <f>IF(FN_MC!Z135="","*",FN_MC!Z135)</f>
        <v>*</v>
      </c>
      <c r="D132" s="110" t="str">
        <f>IF(FN_MC!S135="","*",FN_MC!S135)</f>
        <v>-</v>
      </c>
      <c r="E132" s="110" t="str">
        <f>IF(FN_MC!T135="","*",FN_MC!T135)</f>
        <v>-</v>
      </c>
      <c r="F132" s="110" t="str">
        <f>IF(FN_MC!B135="","*",FN_MC!B135)</f>
        <v>*</v>
      </c>
      <c r="G132" s="110" t="str">
        <f>IF(FN_MC!D135="","*",FN_MC!D135)</f>
        <v>*</v>
      </c>
      <c r="H132" s="110" t="str">
        <f>IF(FN_MC!F135="","*",FN_MC!F135)</f>
        <v>*</v>
      </c>
      <c r="I132" s="110" t="str">
        <f>IF(FN_MC!H135="","*",FN_MC!H135)</f>
        <v>*</v>
      </c>
      <c r="J132" s="110" t="str">
        <f>IF(FN_MC!I135="","*",FN_MC!I135)</f>
        <v>*</v>
      </c>
      <c r="K132" s="110" t="str">
        <f>IF(FN_MC!M135="","*",FN_MC!M135)</f>
        <v>-</v>
      </c>
      <c r="L132" s="110" t="str">
        <f>IF(FN_MC!N135="","*",FN_MC!N135)</f>
        <v>-</v>
      </c>
      <c r="M132" s="111" t="str">
        <f>IF(FN_MC!J135="","*",FN_MC!J135)</f>
        <v>*</v>
      </c>
      <c r="N132" s="290" t="str">
        <f>IF(FN_MC!K135="","*",FN_MC!K135)</f>
        <v>*</v>
      </c>
      <c r="O132" s="290" t="str">
        <f>IF(FN_MC!L135="","*",FN_MC!L135)</f>
        <v>-</v>
      </c>
      <c r="P132" s="111"/>
      <c r="Q132" s="128" t="str">
        <f>IF(FN_MC!O135="","*",FN_MC!O135)</f>
        <v>*</v>
      </c>
      <c r="R132" s="128" t="str">
        <f>IF(FN_MC!P135="","*",FN_MC!P135)</f>
        <v>*</v>
      </c>
      <c r="S132" s="110" t="str">
        <f>IF(FN_MC!Q135="","*",CONCATENATE(FN_MC!Q135," ",FN_MC!R135))</f>
        <v>*</v>
      </c>
      <c r="T132" s="110" t="str">
        <f>IF(FN_MC!V135="","*",FN_MC!V135)</f>
        <v>*</v>
      </c>
      <c r="U132" s="110" t="str">
        <f>IF(FN_MC!W135="","*",FN_MC!W135)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IF(FN_MC!Y136="","*",FN_MC!Y136)</f>
        <v>*</v>
      </c>
      <c r="B133" s="109" t="str">
        <f>IF(FN_MC!X136="","*",FN_MC!X136)</f>
        <v>*</v>
      </c>
      <c r="C133" s="109" t="str">
        <f>IF(FN_MC!Z136="","*",FN_MC!Z136)</f>
        <v>*</v>
      </c>
      <c r="D133" s="110" t="str">
        <f>IF(FN_MC!S136="","*",FN_MC!S136)</f>
        <v>-</v>
      </c>
      <c r="E133" s="110" t="str">
        <f>IF(FN_MC!T136="","*",FN_MC!T136)</f>
        <v>-</v>
      </c>
      <c r="F133" s="110" t="str">
        <f>IF(FN_MC!B136="","*",FN_MC!B136)</f>
        <v>*</v>
      </c>
      <c r="G133" s="110" t="str">
        <f>IF(FN_MC!D136="","*",FN_MC!D136)</f>
        <v>*</v>
      </c>
      <c r="H133" s="110" t="str">
        <f>IF(FN_MC!F136="","*",FN_MC!F136)</f>
        <v>*</v>
      </c>
      <c r="I133" s="110" t="str">
        <f>IF(FN_MC!H136="","*",FN_MC!H136)</f>
        <v>*</v>
      </c>
      <c r="J133" s="110" t="str">
        <f>IF(FN_MC!I136="","*",FN_MC!I136)</f>
        <v>*</v>
      </c>
      <c r="K133" s="110" t="str">
        <f>IF(FN_MC!M136="","*",FN_MC!M136)</f>
        <v>-</v>
      </c>
      <c r="L133" s="110" t="str">
        <f>IF(FN_MC!N136="","*",FN_MC!N136)</f>
        <v>-</v>
      </c>
      <c r="M133" s="111" t="str">
        <f>IF(FN_MC!J136="","*",FN_MC!J136)</f>
        <v>*</v>
      </c>
      <c r="N133" s="290" t="str">
        <f>IF(FN_MC!K136="","*",FN_MC!K136)</f>
        <v>*</v>
      </c>
      <c r="O133" s="290" t="str">
        <f>IF(FN_MC!L136="","*",FN_MC!L136)</f>
        <v>-</v>
      </c>
      <c r="P133" s="111"/>
      <c r="Q133" s="128" t="str">
        <f>IF(FN_MC!O136="","*",FN_MC!O136)</f>
        <v>*</v>
      </c>
      <c r="R133" s="128" t="str">
        <f>IF(FN_MC!P136="","*",FN_MC!P136)</f>
        <v>*</v>
      </c>
      <c r="S133" s="110" t="str">
        <f>IF(FN_MC!Q136="","*",CONCATENATE(FN_MC!Q136," ",FN_MC!R136))</f>
        <v>*</v>
      </c>
      <c r="T133" s="110" t="str">
        <f>IF(FN_MC!V136="","*",FN_MC!V136)</f>
        <v>*</v>
      </c>
      <c r="U133" s="110" t="str">
        <f>IF(FN_MC!W136="","*",FN_MC!W136)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IF(FN_MC!Y137="","*",FN_MC!Y137)</f>
        <v>*</v>
      </c>
      <c r="B134" s="109" t="str">
        <f>IF(FN_MC!X137="","*",FN_MC!X137)</f>
        <v>*</v>
      </c>
      <c r="C134" s="109" t="str">
        <f>IF(FN_MC!Z137="","*",FN_MC!Z137)</f>
        <v>*</v>
      </c>
      <c r="D134" s="110" t="str">
        <f>IF(FN_MC!S137="","*",FN_MC!S137)</f>
        <v>-</v>
      </c>
      <c r="E134" s="110" t="str">
        <f>IF(FN_MC!T137="","*",FN_MC!T137)</f>
        <v>-</v>
      </c>
      <c r="F134" s="110" t="str">
        <f>IF(FN_MC!B137="","*",FN_MC!B137)</f>
        <v>*</v>
      </c>
      <c r="G134" s="110" t="str">
        <f>IF(FN_MC!D137="","*",FN_MC!D137)</f>
        <v>*</v>
      </c>
      <c r="H134" s="110" t="str">
        <f>IF(FN_MC!F137="","*",FN_MC!F137)</f>
        <v>*</v>
      </c>
      <c r="I134" s="110" t="str">
        <f>IF(FN_MC!H137="","*",FN_MC!H137)</f>
        <v>*</v>
      </c>
      <c r="J134" s="110" t="str">
        <f>IF(FN_MC!I137="","*",FN_MC!I137)</f>
        <v>*</v>
      </c>
      <c r="K134" s="110" t="str">
        <f>IF(FN_MC!M137="","*",FN_MC!M137)</f>
        <v>-</v>
      </c>
      <c r="L134" s="110" t="str">
        <f>IF(FN_MC!N137="","*",FN_MC!N137)</f>
        <v>-</v>
      </c>
      <c r="M134" s="111" t="str">
        <f>IF(FN_MC!J137="","*",FN_MC!J137)</f>
        <v>*</v>
      </c>
      <c r="N134" s="290" t="str">
        <f>IF(FN_MC!K137="","*",FN_MC!K137)</f>
        <v>*</v>
      </c>
      <c r="O134" s="290" t="str">
        <f>IF(FN_MC!L137="","*",FN_MC!L137)</f>
        <v>-</v>
      </c>
      <c r="P134" s="111"/>
      <c r="Q134" s="128" t="str">
        <f>IF(FN_MC!O137="","*",FN_MC!O137)</f>
        <v>*</v>
      </c>
      <c r="R134" s="128" t="str">
        <f>IF(FN_MC!P137="","*",FN_MC!P137)</f>
        <v>*</v>
      </c>
      <c r="S134" s="110" t="str">
        <f>IF(FN_MC!Q137="","*",CONCATENATE(FN_MC!Q137," ",FN_MC!R137))</f>
        <v>*</v>
      </c>
      <c r="T134" s="110" t="str">
        <f>IF(FN_MC!V137="","*",FN_MC!V137)</f>
        <v>*</v>
      </c>
      <c r="U134" s="110" t="str">
        <f>IF(FN_MC!W137="","*",FN_MC!W137)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IF(FN_MC!Y138="","*",FN_MC!Y138)</f>
        <v>*</v>
      </c>
      <c r="B135" s="109" t="str">
        <f>IF(FN_MC!X138="","*",FN_MC!X138)</f>
        <v>*</v>
      </c>
      <c r="C135" s="109" t="str">
        <f>IF(FN_MC!Z138="","*",FN_MC!Z138)</f>
        <v>*</v>
      </c>
      <c r="D135" s="110" t="str">
        <f>IF(FN_MC!S138="","*",FN_MC!S138)</f>
        <v>-</v>
      </c>
      <c r="E135" s="110" t="str">
        <f>IF(FN_MC!T138="","*",FN_MC!T138)</f>
        <v>-</v>
      </c>
      <c r="F135" s="110" t="str">
        <f>IF(FN_MC!B138="","*",FN_MC!B138)</f>
        <v>*</v>
      </c>
      <c r="G135" s="110" t="str">
        <f>IF(FN_MC!D138="","*",FN_MC!D138)</f>
        <v>*</v>
      </c>
      <c r="H135" s="110" t="str">
        <f>IF(FN_MC!F138="","*",FN_MC!F138)</f>
        <v>*</v>
      </c>
      <c r="I135" s="110" t="str">
        <f>IF(FN_MC!H138="","*",FN_MC!H138)</f>
        <v>*</v>
      </c>
      <c r="J135" s="110" t="str">
        <f>IF(FN_MC!I138="","*",FN_MC!I138)</f>
        <v>*</v>
      </c>
      <c r="K135" s="110" t="str">
        <f>IF(FN_MC!M138="","*",FN_MC!M138)</f>
        <v>-</v>
      </c>
      <c r="L135" s="110" t="str">
        <f>IF(FN_MC!N138="","*",FN_MC!N138)</f>
        <v>-</v>
      </c>
      <c r="M135" s="111" t="str">
        <f>IF(FN_MC!J138="","*",FN_MC!J138)</f>
        <v>*</v>
      </c>
      <c r="N135" s="290" t="str">
        <f>IF(FN_MC!K138="","*",FN_MC!K138)</f>
        <v>*</v>
      </c>
      <c r="O135" s="290" t="str">
        <f>IF(FN_MC!L138="","*",FN_MC!L138)</f>
        <v>-</v>
      </c>
      <c r="P135" s="111"/>
      <c r="Q135" s="128" t="str">
        <f>IF(FN_MC!O138="","*",FN_MC!O138)</f>
        <v>*</v>
      </c>
      <c r="R135" s="128" t="str">
        <f>IF(FN_MC!P138="","*",FN_MC!P138)</f>
        <v>*</v>
      </c>
      <c r="S135" s="110" t="str">
        <f>IF(FN_MC!Q138="","*",CONCATENATE(FN_MC!Q138," ",FN_MC!R138))</f>
        <v>*</v>
      </c>
      <c r="T135" s="110" t="str">
        <f>IF(FN_MC!V138="","*",FN_MC!V138)</f>
        <v>*</v>
      </c>
      <c r="U135" s="110" t="str">
        <f>IF(FN_MC!W138="","*",FN_MC!W138)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IF(FN_MC!Y139="","*",FN_MC!Y139)</f>
        <v>*</v>
      </c>
      <c r="B136" s="109" t="str">
        <f>IF(FN_MC!X139="","*",FN_MC!X139)</f>
        <v>*</v>
      </c>
      <c r="C136" s="109" t="str">
        <f>IF(FN_MC!Z139="","*",FN_MC!Z139)</f>
        <v>*</v>
      </c>
      <c r="D136" s="110" t="str">
        <f>IF(FN_MC!S139="","*",FN_MC!S139)</f>
        <v>-</v>
      </c>
      <c r="E136" s="110" t="str">
        <f>IF(FN_MC!T139="","*",FN_MC!T139)</f>
        <v>-</v>
      </c>
      <c r="F136" s="110" t="str">
        <f>IF(FN_MC!B139="","*",FN_MC!B139)</f>
        <v>*</v>
      </c>
      <c r="G136" s="110" t="str">
        <f>IF(FN_MC!D139="","*",FN_MC!D139)</f>
        <v>*</v>
      </c>
      <c r="H136" s="110" t="str">
        <f>IF(FN_MC!F139="","*",FN_MC!F139)</f>
        <v>*</v>
      </c>
      <c r="I136" s="110" t="str">
        <f>IF(FN_MC!H139="","*",FN_MC!H139)</f>
        <v>*</v>
      </c>
      <c r="J136" s="110" t="str">
        <f>IF(FN_MC!I139="","*",FN_MC!I139)</f>
        <v>*</v>
      </c>
      <c r="K136" s="110" t="str">
        <f>IF(FN_MC!M139="","*",FN_MC!M139)</f>
        <v>-</v>
      </c>
      <c r="L136" s="110" t="str">
        <f>IF(FN_MC!N139="","*",FN_MC!N139)</f>
        <v>-</v>
      </c>
      <c r="M136" s="111" t="str">
        <f>IF(FN_MC!J139="","*",FN_MC!J139)</f>
        <v>*</v>
      </c>
      <c r="N136" s="290" t="str">
        <f>IF(FN_MC!K139="","*",FN_MC!K139)</f>
        <v>*</v>
      </c>
      <c r="O136" s="290" t="str">
        <f>IF(FN_MC!L139="","*",FN_MC!L139)</f>
        <v>-</v>
      </c>
      <c r="P136" s="111"/>
      <c r="Q136" s="128" t="str">
        <f>IF(FN_MC!O139="","*",FN_MC!O139)</f>
        <v>*</v>
      </c>
      <c r="R136" s="128" t="str">
        <f>IF(FN_MC!P139="","*",FN_MC!P139)</f>
        <v>*</v>
      </c>
      <c r="S136" s="110" t="str">
        <f>IF(FN_MC!Q139="","*",CONCATENATE(FN_MC!Q139," ",FN_MC!R139))</f>
        <v>*</v>
      </c>
      <c r="T136" s="110" t="str">
        <f>IF(FN_MC!V139="","*",FN_MC!V139)</f>
        <v>*</v>
      </c>
      <c r="U136" s="110" t="str">
        <f>IF(FN_MC!W139="","*",FN_MC!W139)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IF(FN_MC!Y140="","*",FN_MC!Y140)</f>
        <v>*</v>
      </c>
      <c r="B137" s="109" t="str">
        <f>IF(FN_MC!X140="","*",FN_MC!X140)</f>
        <v>*</v>
      </c>
      <c r="C137" s="109" t="str">
        <f>IF(FN_MC!Z140="","*",FN_MC!Z140)</f>
        <v>*</v>
      </c>
      <c r="D137" s="110" t="str">
        <f>IF(FN_MC!S140="","*",FN_MC!S140)</f>
        <v>-</v>
      </c>
      <c r="E137" s="110" t="str">
        <f>IF(FN_MC!T140="","*",FN_MC!T140)</f>
        <v>-</v>
      </c>
      <c r="F137" s="110" t="str">
        <f>IF(FN_MC!B140="","*",FN_MC!B140)</f>
        <v>*</v>
      </c>
      <c r="G137" s="110" t="str">
        <f>IF(FN_MC!D140="","*",FN_MC!D140)</f>
        <v>*</v>
      </c>
      <c r="H137" s="110" t="str">
        <f>IF(FN_MC!F140="","*",FN_MC!F140)</f>
        <v>*</v>
      </c>
      <c r="I137" s="110" t="str">
        <f>IF(FN_MC!H140="","*",FN_MC!H140)</f>
        <v>*</v>
      </c>
      <c r="J137" s="110" t="str">
        <f>IF(FN_MC!I140="","*",FN_MC!I140)</f>
        <v>*</v>
      </c>
      <c r="K137" s="110" t="str">
        <f>IF(FN_MC!M140="","*",FN_MC!M140)</f>
        <v>-</v>
      </c>
      <c r="L137" s="110" t="str">
        <f>IF(FN_MC!N140="","*",FN_MC!N140)</f>
        <v>-</v>
      </c>
      <c r="M137" s="111" t="str">
        <f>IF(FN_MC!J140="","*",FN_MC!J140)</f>
        <v>*</v>
      </c>
      <c r="N137" s="290" t="str">
        <f>IF(FN_MC!K140="","*",FN_MC!K140)</f>
        <v>*</v>
      </c>
      <c r="O137" s="290" t="str">
        <f>IF(FN_MC!L140="","*",FN_MC!L140)</f>
        <v>-</v>
      </c>
      <c r="P137" s="111"/>
      <c r="Q137" s="128" t="str">
        <f>IF(FN_MC!O140="","*",FN_MC!O140)</f>
        <v>*</v>
      </c>
      <c r="R137" s="128" t="str">
        <f>IF(FN_MC!P140="","*",FN_MC!P140)</f>
        <v>*</v>
      </c>
      <c r="S137" s="110" t="str">
        <f>IF(FN_MC!Q140="","*",CONCATENATE(FN_MC!Q140," ",FN_MC!R140))</f>
        <v>*</v>
      </c>
      <c r="T137" s="110" t="str">
        <f>IF(FN_MC!V140="","*",FN_MC!V140)</f>
        <v>*</v>
      </c>
      <c r="U137" s="110" t="str">
        <f>IF(FN_MC!W140="","*",FN_MC!W140)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IF(FN_MC!Y141="","*",FN_MC!Y141)</f>
        <v>*</v>
      </c>
      <c r="B138" s="109" t="str">
        <f>IF(FN_MC!X141="","*",FN_MC!X141)</f>
        <v>*</v>
      </c>
      <c r="C138" s="109" t="str">
        <f>IF(FN_MC!Z141="","*",FN_MC!Z141)</f>
        <v>*</v>
      </c>
      <c r="D138" s="110" t="str">
        <f>IF(FN_MC!S141="","*",FN_MC!S141)</f>
        <v>-</v>
      </c>
      <c r="E138" s="110" t="str">
        <f>IF(FN_MC!T141="","*",FN_MC!T141)</f>
        <v>-</v>
      </c>
      <c r="F138" s="110" t="str">
        <f>IF(FN_MC!B141="","*",FN_MC!B141)</f>
        <v>*</v>
      </c>
      <c r="G138" s="110" t="str">
        <f>IF(FN_MC!D141="","*",FN_MC!D141)</f>
        <v>*</v>
      </c>
      <c r="H138" s="110" t="str">
        <f>IF(FN_MC!F141="","*",FN_MC!F141)</f>
        <v>*</v>
      </c>
      <c r="I138" s="110" t="str">
        <f>IF(FN_MC!H141="","*",FN_MC!H141)</f>
        <v>*</v>
      </c>
      <c r="J138" s="110" t="str">
        <f>IF(FN_MC!I141="","*",FN_MC!I141)</f>
        <v>*</v>
      </c>
      <c r="K138" s="110" t="str">
        <f>IF(FN_MC!M141="","*",FN_MC!M141)</f>
        <v>-</v>
      </c>
      <c r="L138" s="110" t="str">
        <f>IF(FN_MC!N141="","*",FN_MC!N141)</f>
        <v>-</v>
      </c>
      <c r="M138" s="111" t="str">
        <f>IF(FN_MC!J141="","*",FN_MC!J141)</f>
        <v>*</v>
      </c>
      <c r="N138" s="290" t="str">
        <f>IF(FN_MC!K141="","*",FN_MC!K141)</f>
        <v>*</v>
      </c>
      <c r="O138" s="290" t="str">
        <f>IF(FN_MC!L141="","*",FN_MC!L141)</f>
        <v>-</v>
      </c>
      <c r="P138" s="111"/>
      <c r="Q138" s="128" t="str">
        <f>IF(FN_MC!O141="","*",FN_MC!O141)</f>
        <v>*</v>
      </c>
      <c r="R138" s="128" t="str">
        <f>IF(FN_MC!P141="","*",FN_MC!P141)</f>
        <v>*</v>
      </c>
      <c r="S138" s="110" t="str">
        <f>IF(FN_MC!Q141="","*",CONCATENATE(FN_MC!Q141," ",FN_MC!R141))</f>
        <v>*</v>
      </c>
      <c r="T138" s="110" t="str">
        <f>IF(FN_MC!V141="","*",FN_MC!V141)</f>
        <v>*</v>
      </c>
      <c r="U138" s="110" t="str">
        <f>IF(FN_MC!W141="","*",FN_MC!W141)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IF(FN_MC!Y142="","*",FN_MC!Y142)</f>
        <v>*</v>
      </c>
      <c r="B139" s="109" t="str">
        <f>IF(FN_MC!X142="","*",FN_MC!X142)</f>
        <v>*</v>
      </c>
      <c r="C139" s="109" t="str">
        <f>IF(FN_MC!Z142="","*",FN_MC!Z142)</f>
        <v>*</v>
      </c>
      <c r="D139" s="110" t="str">
        <f>IF(FN_MC!S142="","*",FN_MC!S142)</f>
        <v>-</v>
      </c>
      <c r="E139" s="110" t="str">
        <f>IF(FN_MC!T142="","*",FN_MC!T142)</f>
        <v>-</v>
      </c>
      <c r="F139" s="110" t="str">
        <f>IF(FN_MC!B142="","*",FN_MC!B142)</f>
        <v>*</v>
      </c>
      <c r="G139" s="110" t="str">
        <f>IF(FN_MC!D142="","*",FN_MC!D142)</f>
        <v>*</v>
      </c>
      <c r="H139" s="110" t="str">
        <f>IF(FN_MC!F142="","*",FN_MC!F142)</f>
        <v>*</v>
      </c>
      <c r="I139" s="110" t="str">
        <f>IF(FN_MC!H142="","*",FN_MC!H142)</f>
        <v>*</v>
      </c>
      <c r="J139" s="110" t="str">
        <f>IF(FN_MC!I142="","*",FN_MC!I142)</f>
        <v>*</v>
      </c>
      <c r="K139" s="110" t="str">
        <f>IF(FN_MC!M142="","*",FN_MC!M142)</f>
        <v>-</v>
      </c>
      <c r="L139" s="110" t="str">
        <f>IF(FN_MC!N142="","*",FN_MC!N142)</f>
        <v>-</v>
      </c>
      <c r="M139" s="111" t="str">
        <f>IF(FN_MC!J142="","*",FN_MC!J142)</f>
        <v>*</v>
      </c>
      <c r="N139" s="290" t="str">
        <f>IF(FN_MC!K142="","*",FN_MC!K142)</f>
        <v>*</v>
      </c>
      <c r="O139" s="290" t="str">
        <f>IF(FN_MC!L142="","*",FN_MC!L142)</f>
        <v>-</v>
      </c>
      <c r="P139" s="111"/>
      <c r="Q139" s="128" t="str">
        <f>IF(FN_MC!O142="","*",FN_MC!O142)</f>
        <v>*</v>
      </c>
      <c r="R139" s="128" t="str">
        <f>IF(FN_MC!P142="","*",FN_MC!P142)</f>
        <v>*</v>
      </c>
      <c r="S139" s="110" t="str">
        <f>IF(FN_MC!Q142="","*",CONCATENATE(FN_MC!Q142," ",FN_MC!R142))</f>
        <v>*</v>
      </c>
      <c r="T139" s="110" t="str">
        <f>IF(FN_MC!V142="","*",FN_MC!V142)</f>
        <v>*</v>
      </c>
      <c r="U139" s="110" t="str">
        <f>IF(FN_MC!W142="","*",FN_MC!W142)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IF(FN_MC!Y143="","*",FN_MC!Y143)</f>
        <v>*</v>
      </c>
      <c r="B140" s="109" t="str">
        <f>IF(FN_MC!X143="","*",FN_MC!X143)</f>
        <v>*</v>
      </c>
      <c r="C140" s="109" t="str">
        <f>IF(FN_MC!Z143="","*",FN_MC!Z143)</f>
        <v>*</v>
      </c>
      <c r="D140" s="110" t="str">
        <f>IF(FN_MC!S143="","*",FN_MC!S143)</f>
        <v>-</v>
      </c>
      <c r="E140" s="110" t="str">
        <f>IF(FN_MC!T143="","*",FN_MC!T143)</f>
        <v>-</v>
      </c>
      <c r="F140" s="110" t="str">
        <f>IF(FN_MC!B143="","*",FN_MC!B143)</f>
        <v>*</v>
      </c>
      <c r="G140" s="110" t="str">
        <f>IF(FN_MC!D143="","*",FN_MC!D143)</f>
        <v>*</v>
      </c>
      <c r="H140" s="110" t="str">
        <f>IF(FN_MC!F143="","*",FN_MC!F143)</f>
        <v>*</v>
      </c>
      <c r="I140" s="110" t="str">
        <f>IF(FN_MC!H143="","*",FN_MC!H143)</f>
        <v>*</v>
      </c>
      <c r="J140" s="110" t="str">
        <f>IF(FN_MC!I143="","*",FN_MC!I143)</f>
        <v>*</v>
      </c>
      <c r="K140" s="110" t="str">
        <f>IF(FN_MC!M143="","*",FN_MC!M143)</f>
        <v>-</v>
      </c>
      <c r="L140" s="110" t="str">
        <f>IF(FN_MC!N143="","*",FN_MC!N143)</f>
        <v>-</v>
      </c>
      <c r="M140" s="111" t="str">
        <f>IF(FN_MC!J143="","*",FN_MC!J143)</f>
        <v>*</v>
      </c>
      <c r="N140" s="290" t="str">
        <f>IF(FN_MC!K143="","*",FN_MC!K143)</f>
        <v>*</v>
      </c>
      <c r="O140" s="290" t="str">
        <f>IF(FN_MC!L143="","*",FN_MC!L143)</f>
        <v>-</v>
      </c>
      <c r="P140" s="111"/>
      <c r="Q140" s="128" t="str">
        <f>IF(FN_MC!O143="","*",FN_MC!O143)</f>
        <v>*</v>
      </c>
      <c r="R140" s="128" t="str">
        <f>IF(FN_MC!P143="","*",FN_MC!P143)</f>
        <v>*</v>
      </c>
      <c r="S140" s="110" t="str">
        <f>IF(FN_MC!Q143="","*",CONCATENATE(FN_MC!Q143," ",FN_MC!R143))</f>
        <v>*</v>
      </c>
      <c r="T140" s="110" t="str">
        <f>IF(FN_MC!V143="","*",FN_MC!V143)</f>
        <v>*</v>
      </c>
      <c r="U140" s="110" t="str">
        <f>IF(FN_MC!W143="","*",FN_MC!W143)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IF(FN_MC!Y144="","*",FN_MC!Y144)</f>
        <v>*</v>
      </c>
      <c r="B141" s="109" t="str">
        <f>IF(FN_MC!X144="","*",FN_MC!X144)</f>
        <v>*</v>
      </c>
      <c r="C141" s="109" t="str">
        <f>IF(FN_MC!Z144="","*",FN_MC!Z144)</f>
        <v>*</v>
      </c>
      <c r="D141" s="110" t="str">
        <f>IF(FN_MC!S144="","*",FN_MC!S144)</f>
        <v>-</v>
      </c>
      <c r="E141" s="110" t="str">
        <f>IF(FN_MC!T144="","*",FN_MC!T144)</f>
        <v>-</v>
      </c>
      <c r="F141" s="110" t="str">
        <f>IF(FN_MC!B144="","*",FN_MC!B144)</f>
        <v>*</v>
      </c>
      <c r="G141" s="110" t="str">
        <f>IF(FN_MC!D144="","*",FN_MC!D144)</f>
        <v>*</v>
      </c>
      <c r="H141" s="110" t="str">
        <f>IF(FN_MC!F144="","*",FN_MC!F144)</f>
        <v>*</v>
      </c>
      <c r="I141" s="110" t="str">
        <f>IF(FN_MC!H144="","*",FN_MC!H144)</f>
        <v>*</v>
      </c>
      <c r="J141" s="110" t="str">
        <f>IF(FN_MC!I144="","*",FN_MC!I144)</f>
        <v>*</v>
      </c>
      <c r="K141" s="110" t="str">
        <f>IF(FN_MC!M144="","*",FN_MC!M144)</f>
        <v>-</v>
      </c>
      <c r="L141" s="110" t="str">
        <f>IF(FN_MC!N144="","*",FN_MC!N144)</f>
        <v>-</v>
      </c>
      <c r="M141" s="111" t="str">
        <f>IF(FN_MC!J144="","*",FN_MC!J144)</f>
        <v>*</v>
      </c>
      <c r="N141" s="290" t="str">
        <f>IF(FN_MC!K144="","*",FN_MC!K144)</f>
        <v>*</v>
      </c>
      <c r="O141" s="290" t="str">
        <f>IF(FN_MC!L144="","*",FN_MC!L144)</f>
        <v>-</v>
      </c>
      <c r="P141" s="111"/>
      <c r="Q141" s="128" t="str">
        <f>IF(FN_MC!O144="","*",FN_MC!O144)</f>
        <v>*</v>
      </c>
      <c r="R141" s="128" t="str">
        <f>IF(FN_MC!P144="","*",FN_MC!P144)</f>
        <v>*</v>
      </c>
      <c r="S141" s="110" t="str">
        <f>IF(FN_MC!Q144="","*",CONCATENATE(FN_MC!Q144," ",FN_MC!R144))</f>
        <v>*</v>
      </c>
      <c r="T141" s="110" t="str">
        <f>IF(FN_MC!V144="","*",FN_MC!V144)</f>
        <v>*</v>
      </c>
      <c r="U141" s="110" t="str">
        <f>IF(FN_MC!W144="","*",FN_MC!W144)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IF(FN_MC!Y145="","*",FN_MC!Y145)</f>
        <v>*</v>
      </c>
      <c r="B142" s="109" t="str">
        <f>IF(FN_MC!X145="","*",FN_MC!X145)</f>
        <v>*</v>
      </c>
      <c r="C142" s="109" t="str">
        <f>IF(FN_MC!Z145="","*",FN_MC!Z145)</f>
        <v>*</v>
      </c>
      <c r="D142" s="110" t="str">
        <f>IF(FN_MC!S145="","*",FN_MC!S145)</f>
        <v>-</v>
      </c>
      <c r="E142" s="110" t="str">
        <f>IF(FN_MC!T145="","*",FN_MC!T145)</f>
        <v>-</v>
      </c>
      <c r="F142" s="110" t="str">
        <f>IF(FN_MC!B145="","*",FN_MC!B145)</f>
        <v>*</v>
      </c>
      <c r="G142" s="110" t="str">
        <f>IF(FN_MC!D145="","*",FN_MC!D145)</f>
        <v>*</v>
      </c>
      <c r="H142" s="110" t="str">
        <f>IF(FN_MC!F145="","*",FN_MC!F145)</f>
        <v>*</v>
      </c>
      <c r="I142" s="110" t="str">
        <f>IF(FN_MC!H145="","*",FN_MC!H145)</f>
        <v>*</v>
      </c>
      <c r="J142" s="110" t="str">
        <f>IF(FN_MC!I145="","*",FN_MC!I145)</f>
        <v>*</v>
      </c>
      <c r="K142" s="110" t="str">
        <f>IF(FN_MC!M145="","*",FN_MC!M145)</f>
        <v>-</v>
      </c>
      <c r="L142" s="110" t="str">
        <f>IF(FN_MC!N145="","*",FN_MC!N145)</f>
        <v>-</v>
      </c>
      <c r="M142" s="111" t="str">
        <f>IF(FN_MC!J145="","*",FN_MC!J145)</f>
        <v>*</v>
      </c>
      <c r="N142" s="290" t="str">
        <f>IF(FN_MC!K145="","*",FN_MC!K145)</f>
        <v>*</v>
      </c>
      <c r="O142" s="290" t="str">
        <f>IF(FN_MC!L145="","*",FN_MC!L145)</f>
        <v>-</v>
      </c>
      <c r="P142" s="111"/>
      <c r="Q142" s="128" t="str">
        <f>IF(FN_MC!O145="","*",FN_MC!O145)</f>
        <v>*</v>
      </c>
      <c r="R142" s="128" t="str">
        <f>IF(FN_MC!P145="","*",FN_MC!P145)</f>
        <v>*</v>
      </c>
      <c r="S142" s="110" t="str">
        <f>IF(FN_MC!Q145="","*",CONCATENATE(FN_MC!Q145," ",FN_MC!R145))</f>
        <v>*</v>
      </c>
      <c r="T142" s="110" t="str">
        <f>IF(FN_MC!V145="","*",FN_MC!V145)</f>
        <v>*</v>
      </c>
      <c r="U142" s="110" t="str">
        <f>IF(FN_MC!W145="","*",FN_MC!W145)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IF(FN_MC!Y146="","*",FN_MC!Y146)</f>
        <v>*</v>
      </c>
      <c r="B143" s="109" t="str">
        <f>IF(FN_MC!X146="","*",FN_MC!X146)</f>
        <v>*</v>
      </c>
      <c r="C143" s="109" t="str">
        <f>IF(FN_MC!Z146="","*",FN_MC!Z146)</f>
        <v>*</v>
      </c>
      <c r="D143" s="110" t="str">
        <f>IF(FN_MC!S146="","*",FN_MC!S146)</f>
        <v>-</v>
      </c>
      <c r="E143" s="110" t="str">
        <f>IF(FN_MC!T146="","*",FN_MC!T146)</f>
        <v>-</v>
      </c>
      <c r="F143" s="110" t="str">
        <f>IF(FN_MC!B146="","*",FN_MC!B146)</f>
        <v>*</v>
      </c>
      <c r="G143" s="110" t="str">
        <f>IF(FN_MC!D146="","*",FN_MC!D146)</f>
        <v>*</v>
      </c>
      <c r="H143" s="110" t="str">
        <f>IF(FN_MC!F146="","*",FN_MC!F146)</f>
        <v>*</v>
      </c>
      <c r="I143" s="110" t="str">
        <f>IF(FN_MC!H146="","*",FN_MC!H146)</f>
        <v>*</v>
      </c>
      <c r="J143" s="110" t="str">
        <f>IF(FN_MC!I146="","*",FN_MC!I146)</f>
        <v>*</v>
      </c>
      <c r="K143" s="110" t="str">
        <f>IF(FN_MC!M146="","*",FN_MC!M146)</f>
        <v>-</v>
      </c>
      <c r="L143" s="110" t="str">
        <f>IF(FN_MC!N146="","*",FN_MC!N146)</f>
        <v>-</v>
      </c>
      <c r="M143" s="111" t="str">
        <f>IF(FN_MC!J146="","*",FN_MC!J146)</f>
        <v>*</v>
      </c>
      <c r="N143" s="290" t="str">
        <f>IF(FN_MC!K146="","*",FN_MC!K146)</f>
        <v>*</v>
      </c>
      <c r="O143" s="290" t="str">
        <f>IF(FN_MC!L146="","*",FN_MC!L146)</f>
        <v>-</v>
      </c>
      <c r="P143" s="111"/>
      <c r="Q143" s="128" t="str">
        <f>IF(FN_MC!O146="","*",FN_MC!O146)</f>
        <v>*</v>
      </c>
      <c r="R143" s="128" t="str">
        <f>IF(FN_MC!P146="","*",FN_MC!P146)</f>
        <v>*</v>
      </c>
      <c r="S143" s="110" t="str">
        <f>IF(FN_MC!Q146="","*",CONCATENATE(FN_MC!Q146," ",FN_MC!R146))</f>
        <v>*</v>
      </c>
      <c r="T143" s="110" t="str">
        <f>IF(FN_MC!V146="","*",FN_MC!V146)</f>
        <v>*</v>
      </c>
      <c r="U143" s="110" t="str">
        <f>IF(FN_MC!W146="","*",FN_MC!W146)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IF(FN_MC!Y147="","*",FN_MC!Y147)</f>
        <v>*</v>
      </c>
      <c r="B144" s="109" t="str">
        <f>IF(FN_MC!X147="","*",FN_MC!X147)</f>
        <v>*</v>
      </c>
      <c r="C144" s="109" t="str">
        <f>IF(FN_MC!Z147="","*",FN_MC!Z147)</f>
        <v>*</v>
      </c>
      <c r="D144" s="110" t="str">
        <f>IF(FN_MC!S147="","*",FN_MC!S147)</f>
        <v>-</v>
      </c>
      <c r="E144" s="110" t="str">
        <f>IF(FN_MC!T147="","*",FN_MC!T147)</f>
        <v>-</v>
      </c>
      <c r="F144" s="110" t="str">
        <f>IF(FN_MC!B147="","*",FN_MC!B147)</f>
        <v>*</v>
      </c>
      <c r="G144" s="110" t="str">
        <f>IF(FN_MC!D147="","*",FN_MC!D147)</f>
        <v>*</v>
      </c>
      <c r="H144" s="110" t="str">
        <f>IF(FN_MC!F147="","*",FN_MC!F147)</f>
        <v>*</v>
      </c>
      <c r="I144" s="110" t="str">
        <f>IF(FN_MC!H147="","*",FN_MC!H147)</f>
        <v>*</v>
      </c>
      <c r="J144" s="110" t="str">
        <f>IF(FN_MC!I147="","*",FN_MC!I147)</f>
        <v>*</v>
      </c>
      <c r="K144" s="110" t="str">
        <f>IF(FN_MC!M147="","*",FN_MC!M147)</f>
        <v>-</v>
      </c>
      <c r="L144" s="110" t="str">
        <f>IF(FN_MC!N147="","*",FN_MC!N147)</f>
        <v>-</v>
      </c>
      <c r="M144" s="111" t="str">
        <f>IF(FN_MC!J147="","*",FN_MC!J147)</f>
        <v>*</v>
      </c>
      <c r="N144" s="290" t="str">
        <f>IF(FN_MC!K147="","*",FN_MC!K147)</f>
        <v>*</v>
      </c>
      <c r="O144" s="290" t="str">
        <f>IF(FN_MC!L147="","*",FN_MC!L147)</f>
        <v>-</v>
      </c>
      <c r="P144" s="111"/>
      <c r="Q144" s="128" t="str">
        <f>IF(FN_MC!O147="","*",FN_MC!O147)</f>
        <v>*</v>
      </c>
      <c r="R144" s="128" t="str">
        <f>IF(FN_MC!P147="","*",FN_MC!P147)</f>
        <v>*</v>
      </c>
      <c r="S144" s="110" t="str">
        <f>IF(FN_MC!Q147="","*",CONCATENATE(FN_MC!Q147," ",FN_MC!R147))</f>
        <v>*</v>
      </c>
      <c r="T144" s="110" t="str">
        <f>IF(FN_MC!V147="","*",FN_MC!V147)</f>
        <v>*</v>
      </c>
      <c r="U144" s="110" t="str">
        <f>IF(FN_MC!W147="","*",FN_MC!W147)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IF(FN_MC!Y148="","*",FN_MC!Y148)</f>
        <v>*</v>
      </c>
      <c r="B145" s="109" t="str">
        <f>IF(FN_MC!X148="","*",FN_MC!X148)</f>
        <v>*</v>
      </c>
      <c r="C145" s="109" t="str">
        <f>IF(FN_MC!Z148="","*",FN_MC!Z148)</f>
        <v>*</v>
      </c>
      <c r="D145" s="110" t="str">
        <f>IF(FN_MC!S148="","*",FN_MC!S148)</f>
        <v>-</v>
      </c>
      <c r="E145" s="110" t="str">
        <f>IF(FN_MC!T148="","*",FN_MC!T148)</f>
        <v>-</v>
      </c>
      <c r="F145" s="110" t="str">
        <f>IF(FN_MC!B148="","*",FN_MC!B148)</f>
        <v>*</v>
      </c>
      <c r="G145" s="110" t="str">
        <f>IF(FN_MC!D148="","*",FN_MC!D148)</f>
        <v>*</v>
      </c>
      <c r="H145" s="110" t="str">
        <f>IF(FN_MC!F148="","*",FN_MC!F148)</f>
        <v>*</v>
      </c>
      <c r="I145" s="110" t="str">
        <f>IF(FN_MC!H148="","*",FN_MC!H148)</f>
        <v>*</v>
      </c>
      <c r="J145" s="110" t="str">
        <f>IF(FN_MC!I148="","*",FN_MC!I148)</f>
        <v>*</v>
      </c>
      <c r="K145" s="110" t="str">
        <f>IF(FN_MC!M148="","*",FN_MC!M148)</f>
        <v>-</v>
      </c>
      <c r="L145" s="110" t="str">
        <f>IF(FN_MC!N148="","*",FN_MC!N148)</f>
        <v>-</v>
      </c>
      <c r="M145" s="111" t="str">
        <f>IF(FN_MC!J148="","*",FN_MC!J148)</f>
        <v>*</v>
      </c>
      <c r="N145" s="290" t="str">
        <f>IF(FN_MC!K148="","*",FN_MC!K148)</f>
        <v>*</v>
      </c>
      <c r="O145" s="290" t="str">
        <f>IF(FN_MC!L148="","*",FN_MC!L148)</f>
        <v>-</v>
      </c>
      <c r="P145" s="111"/>
      <c r="Q145" s="128" t="str">
        <f>IF(FN_MC!O148="","*",FN_MC!O148)</f>
        <v>*</v>
      </c>
      <c r="R145" s="128" t="str">
        <f>IF(FN_MC!P148="","*",FN_MC!P148)</f>
        <v>*</v>
      </c>
      <c r="S145" s="110" t="str">
        <f>IF(FN_MC!Q148="","*",CONCATENATE(FN_MC!Q148," ",FN_MC!R148))</f>
        <v>*</v>
      </c>
      <c r="T145" s="110" t="str">
        <f>IF(FN_MC!V148="","*",FN_MC!V148)</f>
        <v>*</v>
      </c>
      <c r="U145" s="110" t="str">
        <f>IF(FN_MC!W148="","*",FN_MC!W148)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IF(FN_MC!Y149="","*",FN_MC!Y149)</f>
        <v>*</v>
      </c>
      <c r="B146" s="109" t="str">
        <f>IF(FN_MC!X149="","*",FN_MC!X149)</f>
        <v>*</v>
      </c>
      <c r="C146" s="109" t="str">
        <f>IF(FN_MC!Z149="","*",FN_MC!Z149)</f>
        <v>*</v>
      </c>
      <c r="D146" s="110" t="str">
        <f>IF(FN_MC!S149="","*",FN_MC!S149)</f>
        <v>-</v>
      </c>
      <c r="E146" s="110" t="str">
        <f>IF(FN_MC!T149="","*",FN_MC!T149)</f>
        <v>-</v>
      </c>
      <c r="F146" s="110" t="str">
        <f>IF(FN_MC!B149="","*",FN_MC!B149)</f>
        <v>*</v>
      </c>
      <c r="G146" s="110" t="str">
        <f>IF(FN_MC!D149="","*",FN_MC!D149)</f>
        <v>*</v>
      </c>
      <c r="H146" s="110" t="str">
        <f>IF(FN_MC!F149="","*",FN_MC!F149)</f>
        <v>*</v>
      </c>
      <c r="I146" s="110" t="str">
        <f>IF(FN_MC!H149="","*",FN_MC!H149)</f>
        <v>*</v>
      </c>
      <c r="J146" s="110" t="str">
        <f>IF(FN_MC!I149="","*",FN_MC!I149)</f>
        <v>*</v>
      </c>
      <c r="K146" s="110" t="str">
        <f>IF(FN_MC!M149="","*",FN_MC!M149)</f>
        <v>-</v>
      </c>
      <c r="L146" s="110" t="str">
        <f>IF(FN_MC!N149="","*",FN_MC!N149)</f>
        <v>-</v>
      </c>
      <c r="M146" s="111" t="str">
        <f>IF(FN_MC!J149="","*",FN_MC!J149)</f>
        <v>*</v>
      </c>
      <c r="N146" s="290" t="str">
        <f>IF(FN_MC!K149="","*",FN_MC!K149)</f>
        <v>*</v>
      </c>
      <c r="O146" s="290" t="str">
        <f>IF(FN_MC!L149="","*",FN_MC!L149)</f>
        <v>-</v>
      </c>
      <c r="P146" s="111"/>
      <c r="Q146" s="128" t="str">
        <f>IF(FN_MC!O149="","*",FN_MC!O149)</f>
        <v>*</v>
      </c>
      <c r="R146" s="128" t="str">
        <f>IF(FN_MC!P149="","*",FN_MC!P149)</f>
        <v>*</v>
      </c>
      <c r="S146" s="110" t="str">
        <f>IF(FN_MC!Q149="","*",CONCATENATE(FN_MC!Q149," ",FN_MC!R149))</f>
        <v>*</v>
      </c>
      <c r="T146" s="110" t="str">
        <f>IF(FN_MC!V149="","*",FN_MC!V149)</f>
        <v>*</v>
      </c>
      <c r="U146" s="110" t="str">
        <f>IF(FN_MC!W149="","*",FN_MC!W149)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IF(FN_MC!Y150="","*",FN_MC!Y150)</f>
        <v>*</v>
      </c>
      <c r="B147" s="109" t="str">
        <f>IF(FN_MC!X150="","*",FN_MC!X150)</f>
        <v>*</v>
      </c>
      <c r="C147" s="109" t="str">
        <f>IF(FN_MC!Z150="","*",FN_MC!Z150)</f>
        <v>*</v>
      </c>
      <c r="D147" s="110" t="str">
        <f>IF(FN_MC!S150="","*",FN_MC!S150)</f>
        <v>-</v>
      </c>
      <c r="E147" s="110" t="str">
        <f>IF(FN_MC!T150="","*",FN_MC!T150)</f>
        <v>-</v>
      </c>
      <c r="F147" s="110" t="str">
        <f>IF(FN_MC!B150="","*",FN_MC!B150)</f>
        <v>*</v>
      </c>
      <c r="G147" s="110" t="str">
        <f>IF(FN_MC!D150="","*",FN_MC!D150)</f>
        <v>*</v>
      </c>
      <c r="H147" s="110" t="str">
        <f>IF(FN_MC!F150="","*",FN_MC!F150)</f>
        <v>*</v>
      </c>
      <c r="I147" s="110" t="str">
        <f>IF(FN_MC!H150="","*",FN_MC!H150)</f>
        <v>*</v>
      </c>
      <c r="J147" s="110" t="str">
        <f>IF(FN_MC!I150="","*",FN_MC!I150)</f>
        <v>*</v>
      </c>
      <c r="K147" s="110" t="str">
        <f>IF(FN_MC!M150="","*",FN_MC!M150)</f>
        <v>-</v>
      </c>
      <c r="L147" s="110" t="str">
        <f>IF(FN_MC!N150="","*",FN_MC!N150)</f>
        <v>-</v>
      </c>
      <c r="M147" s="111" t="str">
        <f>IF(FN_MC!J150="","*",FN_MC!J150)</f>
        <v>*</v>
      </c>
      <c r="N147" s="290" t="str">
        <f>IF(FN_MC!K150="","*",FN_MC!K150)</f>
        <v>*</v>
      </c>
      <c r="O147" s="290" t="str">
        <f>IF(FN_MC!L150="","*",FN_MC!L150)</f>
        <v>-</v>
      </c>
      <c r="P147" s="111"/>
      <c r="Q147" s="128" t="str">
        <f>IF(FN_MC!O150="","*",FN_MC!O150)</f>
        <v>*</v>
      </c>
      <c r="R147" s="128" t="str">
        <f>IF(FN_MC!P150="","*",FN_MC!P150)</f>
        <v>*</v>
      </c>
      <c r="S147" s="110" t="str">
        <f>IF(FN_MC!Q150="","*",CONCATENATE(FN_MC!Q150," ",FN_MC!R150))</f>
        <v>*</v>
      </c>
      <c r="T147" s="110" t="str">
        <f>IF(FN_MC!V150="","*",FN_MC!V150)</f>
        <v>*</v>
      </c>
      <c r="U147" s="110" t="str">
        <f>IF(FN_MC!W150="","*",FN_MC!W150)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IF(FN_MC!Y151="","*",FN_MC!Y151)</f>
        <v>*</v>
      </c>
      <c r="B148" s="109" t="str">
        <f>IF(FN_MC!X151="","*",FN_MC!X151)</f>
        <v>*</v>
      </c>
      <c r="C148" s="109" t="str">
        <f>IF(FN_MC!Z151="","*",FN_MC!Z151)</f>
        <v>*</v>
      </c>
      <c r="D148" s="110" t="str">
        <f>IF(FN_MC!S151="","*",FN_MC!S151)</f>
        <v>-</v>
      </c>
      <c r="E148" s="110" t="str">
        <f>IF(FN_MC!T151="","*",FN_MC!T151)</f>
        <v>-</v>
      </c>
      <c r="F148" s="110" t="str">
        <f>IF(FN_MC!B151="","*",FN_MC!B151)</f>
        <v>*</v>
      </c>
      <c r="G148" s="110" t="str">
        <f>IF(FN_MC!D151="","*",FN_MC!D151)</f>
        <v>*</v>
      </c>
      <c r="H148" s="110" t="str">
        <f>IF(FN_MC!F151="","*",FN_MC!F151)</f>
        <v>*</v>
      </c>
      <c r="I148" s="110" t="str">
        <f>IF(FN_MC!H151="","*",FN_MC!H151)</f>
        <v>*</v>
      </c>
      <c r="J148" s="110" t="str">
        <f>IF(FN_MC!I151="","*",FN_MC!I151)</f>
        <v>*</v>
      </c>
      <c r="K148" s="110" t="str">
        <f>IF(FN_MC!M151="","*",FN_MC!M151)</f>
        <v>-</v>
      </c>
      <c r="L148" s="110" t="str">
        <f>IF(FN_MC!N151="","*",FN_MC!N151)</f>
        <v>-</v>
      </c>
      <c r="M148" s="111" t="str">
        <f>IF(FN_MC!J151="","*",FN_MC!J151)</f>
        <v>*</v>
      </c>
      <c r="N148" s="290" t="str">
        <f>IF(FN_MC!K151="","*",FN_MC!K151)</f>
        <v>*</v>
      </c>
      <c r="O148" s="290" t="str">
        <f>IF(FN_MC!L151="","*",FN_MC!L151)</f>
        <v>-</v>
      </c>
      <c r="P148" s="111"/>
      <c r="Q148" s="128" t="str">
        <f>IF(FN_MC!O151="","*",FN_MC!O151)</f>
        <v>*</v>
      </c>
      <c r="R148" s="128" t="str">
        <f>IF(FN_MC!P151="","*",FN_MC!P151)</f>
        <v>*</v>
      </c>
      <c r="S148" s="110" t="str">
        <f>IF(FN_MC!Q151="","*",CONCATENATE(FN_MC!Q151," ",FN_MC!R151))</f>
        <v>*</v>
      </c>
      <c r="T148" s="110" t="str">
        <f>IF(FN_MC!V151="","*",FN_MC!V151)</f>
        <v>*</v>
      </c>
      <c r="U148" s="110" t="str">
        <f>IF(FN_MC!W151="","*",FN_MC!W151)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IF(FN_MC!Y152="","*",FN_MC!Y152)</f>
        <v>*</v>
      </c>
      <c r="B149" s="109" t="str">
        <f>IF(FN_MC!X152="","*",FN_MC!X152)</f>
        <v>*</v>
      </c>
      <c r="C149" s="109" t="str">
        <f>IF(FN_MC!Z152="","*",FN_MC!Z152)</f>
        <v>*</v>
      </c>
      <c r="D149" s="110" t="str">
        <f>IF(FN_MC!S152="","*",FN_MC!S152)</f>
        <v>-</v>
      </c>
      <c r="E149" s="110" t="str">
        <f>IF(FN_MC!T152="","*",FN_MC!T152)</f>
        <v>-</v>
      </c>
      <c r="F149" s="110" t="str">
        <f>IF(FN_MC!B152="","*",FN_MC!B152)</f>
        <v>*</v>
      </c>
      <c r="G149" s="110" t="str">
        <f>IF(FN_MC!D152="","*",FN_MC!D152)</f>
        <v>*</v>
      </c>
      <c r="H149" s="110" t="str">
        <f>IF(FN_MC!F152="","*",FN_MC!F152)</f>
        <v>*</v>
      </c>
      <c r="I149" s="110" t="str">
        <f>IF(FN_MC!H152="","*",FN_MC!H152)</f>
        <v>*</v>
      </c>
      <c r="J149" s="110" t="str">
        <f>IF(FN_MC!I152="","*",FN_MC!I152)</f>
        <v>*</v>
      </c>
      <c r="K149" s="110" t="str">
        <f>IF(FN_MC!M152="","*",FN_MC!M152)</f>
        <v>-</v>
      </c>
      <c r="L149" s="110" t="str">
        <f>IF(FN_MC!N152="","*",FN_MC!N152)</f>
        <v>-</v>
      </c>
      <c r="M149" s="111" t="str">
        <f>IF(FN_MC!J152="","*",FN_MC!J152)</f>
        <v>*</v>
      </c>
      <c r="N149" s="290" t="str">
        <f>IF(FN_MC!K152="","*",FN_MC!K152)</f>
        <v>*</v>
      </c>
      <c r="O149" s="290" t="str">
        <f>IF(FN_MC!L152="","*",FN_MC!L152)</f>
        <v>-</v>
      </c>
      <c r="P149" s="111"/>
      <c r="Q149" s="128" t="str">
        <f>IF(FN_MC!O152="","*",FN_MC!O152)</f>
        <v>*</v>
      </c>
      <c r="R149" s="128" t="str">
        <f>IF(FN_MC!P152="","*",FN_MC!P152)</f>
        <v>*</v>
      </c>
      <c r="S149" s="110" t="str">
        <f>IF(FN_MC!Q152="","*",CONCATENATE(FN_MC!Q152," ",FN_MC!R152))</f>
        <v>*</v>
      </c>
      <c r="T149" s="110" t="str">
        <f>IF(FN_MC!V152="","*",FN_MC!V152)</f>
        <v>*</v>
      </c>
      <c r="U149" s="110" t="str">
        <f>IF(FN_MC!W152="","*",FN_MC!W152)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IF(FN_MC!Y153="","*",FN_MC!Y153)</f>
        <v>*</v>
      </c>
      <c r="B150" s="109" t="str">
        <f>IF(FN_MC!X153="","*",FN_MC!X153)</f>
        <v>*</v>
      </c>
      <c r="C150" s="109" t="str">
        <f>IF(FN_MC!Z153="","*",FN_MC!Z153)</f>
        <v>*</v>
      </c>
      <c r="D150" s="110" t="str">
        <f>IF(FN_MC!S153="","*",FN_MC!S153)</f>
        <v>-</v>
      </c>
      <c r="E150" s="110" t="str">
        <f>IF(FN_MC!T153="","*",FN_MC!T153)</f>
        <v>-</v>
      </c>
      <c r="F150" s="110" t="str">
        <f>IF(FN_MC!B153="","*",FN_MC!B153)</f>
        <v>*</v>
      </c>
      <c r="G150" s="110" t="str">
        <f>IF(FN_MC!D153="","*",FN_MC!D153)</f>
        <v>*</v>
      </c>
      <c r="H150" s="110" t="str">
        <f>IF(FN_MC!F153="","*",FN_MC!F153)</f>
        <v>*</v>
      </c>
      <c r="I150" s="110" t="str">
        <f>IF(FN_MC!H153="","*",FN_MC!H153)</f>
        <v>*</v>
      </c>
      <c r="J150" s="110" t="str">
        <f>IF(FN_MC!I153="","*",FN_MC!I153)</f>
        <v>*</v>
      </c>
      <c r="K150" s="110" t="str">
        <f>IF(FN_MC!M153="","*",FN_MC!M153)</f>
        <v>-</v>
      </c>
      <c r="L150" s="110" t="str">
        <f>IF(FN_MC!N153="","*",FN_MC!N153)</f>
        <v>-</v>
      </c>
      <c r="M150" s="111" t="str">
        <f>IF(FN_MC!J153="","*",FN_MC!J153)</f>
        <v>*</v>
      </c>
      <c r="N150" s="290" t="str">
        <f>IF(FN_MC!K153="","*",FN_MC!K153)</f>
        <v>*</v>
      </c>
      <c r="O150" s="290" t="str">
        <f>IF(FN_MC!L153="","*",FN_MC!L153)</f>
        <v>-</v>
      </c>
      <c r="P150" s="111"/>
      <c r="Q150" s="128" t="str">
        <f>IF(FN_MC!O153="","*",FN_MC!O153)</f>
        <v>*</v>
      </c>
      <c r="R150" s="128" t="str">
        <f>IF(FN_MC!P153="","*",FN_MC!P153)</f>
        <v>*</v>
      </c>
      <c r="S150" s="110" t="str">
        <f>IF(FN_MC!Q153="","*",CONCATENATE(FN_MC!Q153," ",FN_MC!R153))</f>
        <v>*</v>
      </c>
      <c r="T150" s="110" t="str">
        <f>IF(FN_MC!V153="","*",FN_MC!V153)</f>
        <v>*</v>
      </c>
      <c r="U150" s="110" t="str">
        <f>IF(FN_MC!W153="","*",FN_MC!W153)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*</v>
      </c>
      <c r="C151" s="109" t="str">
        <f>IF(FN_MC!Z154="","*",FN_MC!Z154)</f>
        <v>*</v>
      </c>
      <c r="D151" s="110" t="str">
        <f>IF(FN_MC!S154="","*",FN_MC!S154)</f>
        <v>-</v>
      </c>
      <c r="E151" s="110" t="str">
        <f>IF(FN_MC!T154="","*",FN_MC!T154)</f>
        <v>-</v>
      </c>
      <c r="F151" s="110" t="str">
        <f>IF(FN_MC!B154="","*",FN_MC!B154)</f>
        <v>*</v>
      </c>
      <c r="G151" s="110" t="str">
        <f>IF(FN_MC!D154="","*",FN_MC!D154)</f>
        <v>*</v>
      </c>
      <c r="H151" s="110" t="str">
        <f>IF(FN_MC!F154="","*",FN_MC!F154)</f>
        <v>*</v>
      </c>
      <c r="I151" s="110" t="str">
        <f>IF(FN_MC!H154="","*",FN_MC!H154)</f>
        <v>*</v>
      </c>
      <c r="J151" s="110" t="str">
        <f>IF(FN_MC!I154="","*",FN_MC!I154)</f>
        <v>*</v>
      </c>
      <c r="K151" s="110" t="str">
        <f>IF(FN_MC!M154="","*",FN_MC!M154)</f>
        <v>-</v>
      </c>
      <c r="L151" s="110" t="str">
        <f>IF(FN_MC!N154="","*",FN_MC!N154)</f>
        <v>-</v>
      </c>
      <c r="M151" s="111" t="str">
        <f>IF(FN_MC!J154="","*",FN_MC!J154)</f>
        <v>*</v>
      </c>
      <c r="N151" s="290" t="str">
        <f>IF(FN_MC!K154="","*",FN_MC!K154)</f>
        <v>*</v>
      </c>
      <c r="O151" s="290" t="str">
        <f>IF(FN_MC!L154="","*",FN_MC!L154)</f>
        <v>-</v>
      </c>
      <c r="P151" s="111"/>
      <c r="Q151" s="128" t="str">
        <f>IF(FN_MC!O154="","*",FN_MC!O154)</f>
        <v>*</v>
      </c>
      <c r="R151" s="128" t="str">
        <f>IF(FN_MC!P154="","*",FN_MC!P154)</f>
        <v>*</v>
      </c>
      <c r="S151" s="110" t="str">
        <f>IF(FN_MC!Q154="","*",CONCATENATE(FN_MC!Q154," ",FN_MC!R154))</f>
        <v>*</v>
      </c>
      <c r="T151" s="110" t="str">
        <f>IF(FN_MC!V154="","*",FN_MC!V154)</f>
        <v>*</v>
      </c>
      <c r="U151" s="110" t="str">
        <f>IF(FN_MC!W154="","*",FN_MC!W154)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*</v>
      </c>
      <c r="B155" s="109" t="str">
        <f>IF(FN_MC!X158="","*",FN_MC!X158)</f>
        <v>*</v>
      </c>
      <c r="C155" s="109" t="str">
        <f>IF(FN_MC!Z158="","*",FN_MC!Z158)</f>
        <v>*</v>
      </c>
      <c r="D155" s="110" t="str">
        <f>IF(FN_MC!S158="","*",FN_MC!S158)</f>
        <v>-</v>
      </c>
      <c r="E155" s="110" t="str">
        <f>IF(FN_MC!T158="","*",FN_MC!T158)</f>
        <v>-</v>
      </c>
      <c r="F155" s="110" t="str">
        <f>IF(FN_MC!B158="","*",FN_MC!B158)</f>
        <v>*</v>
      </c>
      <c r="G155" s="110" t="str">
        <f>IF(FN_MC!D158="","*",FN_MC!D158)</f>
        <v>*</v>
      </c>
      <c r="H155" s="110" t="str">
        <f>IF(FN_MC!F158="","*",FN_MC!F158)</f>
        <v>*</v>
      </c>
      <c r="I155" s="110" t="str">
        <f>IF(FN_MC!H158="","*",FN_MC!H158)</f>
        <v>*</v>
      </c>
      <c r="J155" s="110" t="str">
        <f>IF(FN_MC!I158="","*",FN_MC!I158)</f>
        <v>*</v>
      </c>
      <c r="K155" s="110" t="str">
        <f>IF(FN_MC!M158="","*",FN_MC!M158)</f>
        <v>-</v>
      </c>
      <c r="L155" s="110" t="str">
        <f>IF(FN_MC!N158="","*",FN_MC!N158)</f>
        <v>-</v>
      </c>
      <c r="M155" s="111" t="str">
        <f>IF(FN_MC!J158="","*",FN_MC!J158)</f>
        <v>*</v>
      </c>
      <c r="N155" s="290" t="str">
        <f>IF(FN_MC!K158="","*",FN_MC!K158)</f>
        <v>*</v>
      </c>
      <c r="O155" s="290" t="str">
        <f>IF(FN_MC!L158="","*",FN_MC!L158)</f>
        <v>-</v>
      </c>
      <c r="P155" s="111"/>
      <c r="Q155" s="128" t="str">
        <f>IF(FN_MC!O158="","*",FN_MC!O158)</f>
        <v>*</v>
      </c>
      <c r="R155" s="128" t="str">
        <f>IF(FN_MC!P158="","*",FN_MC!P158)</f>
        <v>*</v>
      </c>
      <c r="S155" s="110" t="str">
        <f>IF(FN_MC!Q158="","*",CONCATENATE(FN_MC!Q158," ",FN_MC!R158))</f>
        <v>*</v>
      </c>
      <c r="T155" s="110" t="str">
        <f>IF(FN_MC!V158="","*",FN_MC!V158)</f>
        <v>*</v>
      </c>
      <c r="U155" s="110" t="str">
        <f>IF(FN_MC!W158="","*",FN_MC!W158)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*</v>
      </c>
      <c r="C156" s="109" t="str">
        <f>IF(FN_MC!Z159="","*",FN_MC!Z159)</f>
        <v>*</v>
      </c>
      <c r="D156" s="110" t="str">
        <f>IF(FN_MC!S159="","*",FN_MC!S159)</f>
        <v>-</v>
      </c>
      <c r="E156" s="110" t="str">
        <f>IF(FN_MC!T159="","*",FN_MC!T159)</f>
        <v>-</v>
      </c>
      <c r="F156" s="110" t="str">
        <f>IF(FN_MC!B159="","*",FN_MC!B159)</f>
        <v>*</v>
      </c>
      <c r="G156" s="110" t="str">
        <f>IF(FN_MC!D159="","*",FN_MC!D159)</f>
        <v>*</v>
      </c>
      <c r="H156" s="110" t="str">
        <f>IF(FN_MC!F159="","*",FN_MC!F159)</f>
        <v>*</v>
      </c>
      <c r="I156" s="110" t="str">
        <f>IF(FN_MC!H159="","*",FN_MC!H159)</f>
        <v>*</v>
      </c>
      <c r="J156" s="110" t="str">
        <f>IF(FN_MC!I159="","*",FN_MC!I159)</f>
        <v>*</v>
      </c>
      <c r="K156" s="110" t="str">
        <f>IF(FN_MC!M159="","*",FN_MC!M159)</f>
        <v>-</v>
      </c>
      <c r="L156" s="110" t="str">
        <f>IF(FN_MC!N159="","*",FN_MC!N159)</f>
        <v>-</v>
      </c>
      <c r="M156" s="111" t="str">
        <f>IF(FN_MC!J159="","*",FN_MC!J159)</f>
        <v>*</v>
      </c>
      <c r="N156" s="290" t="str">
        <f>IF(FN_MC!K159="","*",FN_MC!K159)</f>
        <v>*</v>
      </c>
      <c r="O156" s="290" t="str">
        <f>IF(FN_MC!L159="","*",FN_MC!L159)</f>
        <v>-</v>
      </c>
      <c r="P156" s="111"/>
      <c r="Q156" s="128" t="str">
        <f>IF(FN_MC!O159="","*",FN_MC!O159)</f>
        <v>*</v>
      </c>
      <c r="R156" s="128" t="str">
        <f>IF(FN_MC!P159="","*",FN_MC!P159)</f>
        <v>*</v>
      </c>
      <c r="S156" s="110" t="str">
        <f>IF(FN_MC!Q159="","*",CONCATENATE(FN_MC!Q159," ",FN_MC!R159))</f>
        <v>*</v>
      </c>
      <c r="T156" s="110" t="str">
        <f>IF(FN_MC!V159="","*",FN_MC!V159)</f>
        <v>*</v>
      </c>
      <c r="U156" s="110" t="str">
        <f>IF(FN_MC!W159="","*",FN_MC!W159)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*</v>
      </c>
      <c r="C157" s="109" t="str">
        <f>IF(FN_MC!Z160="","*",FN_MC!Z160)</f>
        <v>*</v>
      </c>
      <c r="D157" s="110" t="str">
        <f>IF(FN_MC!S160="","*",FN_MC!S160)</f>
        <v>-</v>
      </c>
      <c r="E157" s="110" t="str">
        <f>IF(FN_MC!T160="","*",FN_MC!T160)</f>
        <v>-</v>
      </c>
      <c r="F157" s="110" t="str">
        <f>IF(FN_MC!B160="","*",FN_MC!B160)</f>
        <v>*</v>
      </c>
      <c r="G157" s="110" t="str">
        <f>IF(FN_MC!D160="","*",FN_MC!D160)</f>
        <v>*</v>
      </c>
      <c r="H157" s="110" t="str">
        <f>IF(FN_MC!F160="","*",FN_MC!F160)</f>
        <v>*</v>
      </c>
      <c r="I157" s="110" t="str">
        <f>IF(FN_MC!H160="","*",FN_MC!H160)</f>
        <v>*</v>
      </c>
      <c r="J157" s="110" t="str">
        <f>IF(FN_MC!I160="","*",FN_MC!I160)</f>
        <v>*</v>
      </c>
      <c r="K157" s="110" t="str">
        <f>IF(FN_MC!M160="","*",FN_MC!M160)</f>
        <v>-</v>
      </c>
      <c r="L157" s="110" t="str">
        <f>IF(FN_MC!N160="","*",FN_MC!N160)</f>
        <v>-</v>
      </c>
      <c r="M157" s="111" t="str">
        <f>IF(FN_MC!J160="","*",FN_MC!J160)</f>
        <v>*</v>
      </c>
      <c r="N157" s="290" t="str">
        <f>IF(FN_MC!K160="","*",FN_MC!K160)</f>
        <v>*</v>
      </c>
      <c r="O157" s="290" t="str">
        <f>IF(FN_MC!L160="","*",FN_MC!L160)</f>
        <v>-</v>
      </c>
      <c r="P157" s="111"/>
      <c r="Q157" s="128" t="str">
        <f>IF(FN_MC!O160="","*",FN_MC!O160)</f>
        <v>*</v>
      </c>
      <c r="R157" s="128" t="str">
        <f>IF(FN_MC!P160="","*",FN_MC!P160)</f>
        <v>*</v>
      </c>
      <c r="S157" s="110" t="str">
        <f>IF(FN_MC!Q160="","*",CONCATENATE(FN_MC!Q160," ",FN_MC!R160))</f>
        <v>*</v>
      </c>
      <c r="T157" s="110" t="str">
        <f>IF(FN_MC!V160="","*",FN_MC!V160)</f>
        <v>*</v>
      </c>
      <c r="U157" s="110" t="str">
        <f>IF(FN_MC!W160="","*",FN_MC!W160)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IF(FN_MC!Y161="","*",FN_MC!Y161)</f>
        <v>*</v>
      </c>
      <c r="B158" s="109" t="str">
        <f>IF(FN_MC!X161="","*",FN_MC!X161)</f>
        <v>*</v>
      </c>
      <c r="C158" s="109" t="str">
        <f>IF(FN_MC!Z161="","*",FN_MC!Z161)</f>
        <v>*</v>
      </c>
      <c r="D158" s="110" t="str">
        <f>IF(FN_MC!S161="","*",FN_MC!S161)</f>
        <v>-</v>
      </c>
      <c r="E158" s="110" t="str">
        <f>IF(FN_MC!T161="","*",FN_MC!T161)</f>
        <v>-</v>
      </c>
      <c r="F158" s="110" t="str">
        <f>IF(FN_MC!B161="","*",FN_MC!B161)</f>
        <v>*</v>
      </c>
      <c r="G158" s="110" t="str">
        <f>IF(FN_MC!D161="","*",FN_MC!D161)</f>
        <v>*</v>
      </c>
      <c r="H158" s="110" t="str">
        <f>IF(FN_MC!F161="","*",FN_MC!F161)</f>
        <v>*</v>
      </c>
      <c r="I158" s="110" t="str">
        <f>IF(FN_MC!H161="","*",FN_MC!H161)</f>
        <v>*</v>
      </c>
      <c r="J158" s="110" t="str">
        <f>IF(FN_MC!I161="","*",FN_MC!I161)</f>
        <v>*</v>
      </c>
      <c r="K158" s="110" t="str">
        <f>IF(FN_MC!M161="","*",FN_MC!M161)</f>
        <v>-</v>
      </c>
      <c r="L158" s="110" t="str">
        <f>IF(FN_MC!N161="","*",FN_MC!N161)</f>
        <v>-</v>
      </c>
      <c r="M158" s="111" t="str">
        <f>IF(FN_MC!J161="","*",FN_MC!J161)</f>
        <v>*</v>
      </c>
      <c r="N158" s="290" t="str">
        <f>IF(FN_MC!K161="","*",FN_MC!K161)</f>
        <v>*</v>
      </c>
      <c r="O158" s="290" t="str">
        <f>IF(FN_MC!L161="","*",FN_MC!L161)</f>
        <v>-</v>
      </c>
      <c r="P158" s="111"/>
      <c r="Q158" s="128" t="str">
        <f>IF(FN_MC!O161="","*",FN_MC!O161)</f>
        <v>*</v>
      </c>
      <c r="R158" s="128" t="str">
        <f>IF(FN_MC!P161="","*",FN_MC!P161)</f>
        <v>*</v>
      </c>
      <c r="S158" s="110" t="str">
        <f>IF(FN_MC!Q161="","*",CONCATENATE(FN_MC!Q161," ",FN_MC!R161))</f>
        <v>*</v>
      </c>
      <c r="T158" s="110" t="str">
        <f>IF(FN_MC!V161="","*",FN_MC!V161)</f>
        <v>*</v>
      </c>
      <c r="U158" s="110" t="str">
        <f>IF(FN_MC!W161="","*",FN_MC!W161)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IF(FN_MC!Y162="","*",FN_MC!Y162)</f>
        <v>*</v>
      </c>
      <c r="B159" s="109" t="str">
        <f>IF(FN_MC!X162="","*",FN_MC!X162)</f>
        <v>*</v>
      </c>
      <c r="C159" s="109" t="str">
        <f>IF(FN_MC!Z162="","*",FN_MC!Z162)</f>
        <v>*</v>
      </c>
      <c r="D159" s="110" t="str">
        <f>IF(FN_MC!S162="","*",FN_MC!S162)</f>
        <v>-</v>
      </c>
      <c r="E159" s="110" t="str">
        <f>IF(FN_MC!T162="","*",FN_MC!T162)</f>
        <v>-</v>
      </c>
      <c r="F159" s="110" t="str">
        <f>IF(FN_MC!B162="","*",FN_MC!B162)</f>
        <v>*</v>
      </c>
      <c r="G159" s="110" t="str">
        <f>IF(FN_MC!D162="","*",FN_MC!D162)</f>
        <v>*</v>
      </c>
      <c r="H159" s="110" t="str">
        <f>IF(FN_MC!F162="","*",FN_MC!F162)</f>
        <v>*</v>
      </c>
      <c r="I159" s="110" t="str">
        <f>IF(FN_MC!H162="","*",FN_MC!H162)</f>
        <v>*</v>
      </c>
      <c r="J159" s="110" t="str">
        <f>IF(FN_MC!I162="","*",FN_MC!I162)</f>
        <v>*</v>
      </c>
      <c r="K159" s="110" t="str">
        <f>IF(FN_MC!M162="","*",FN_MC!M162)</f>
        <v>-</v>
      </c>
      <c r="L159" s="110" t="str">
        <f>IF(FN_MC!N162="","*",FN_MC!N162)</f>
        <v>-</v>
      </c>
      <c r="M159" s="111" t="str">
        <f>IF(FN_MC!J162="","*",FN_MC!J162)</f>
        <v>*</v>
      </c>
      <c r="N159" s="290" t="str">
        <f>IF(FN_MC!K162="","*",FN_MC!K162)</f>
        <v>*</v>
      </c>
      <c r="O159" s="290" t="str">
        <f>IF(FN_MC!L162="","*",FN_MC!L162)</f>
        <v>-</v>
      </c>
      <c r="P159" s="111"/>
      <c r="Q159" s="128" t="str">
        <f>IF(FN_MC!O162="","*",FN_MC!O162)</f>
        <v>*</v>
      </c>
      <c r="R159" s="128" t="str">
        <f>IF(FN_MC!P162="","*",FN_MC!P162)</f>
        <v>*</v>
      </c>
      <c r="S159" s="110" t="str">
        <f>IF(FN_MC!Q162="","*",CONCATENATE(FN_MC!Q162," ",FN_MC!R162))</f>
        <v>*</v>
      </c>
      <c r="T159" s="110" t="str">
        <f>IF(FN_MC!V162="","*",FN_MC!V162)</f>
        <v>*</v>
      </c>
      <c r="U159" s="110" t="str">
        <f>IF(FN_MC!W162="","*",FN_MC!W162)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IF(FN_MC!Y163="","*",FN_MC!Y163)</f>
        <v>*</v>
      </c>
      <c r="B160" s="109" t="str">
        <f>IF(FN_MC!X163="","*",FN_MC!X163)</f>
        <v>*</v>
      </c>
      <c r="C160" s="109" t="str">
        <f>IF(FN_MC!Z163="","*",FN_MC!Z163)</f>
        <v>*</v>
      </c>
      <c r="D160" s="110" t="str">
        <f>IF(FN_MC!S163="","*",FN_MC!S163)</f>
        <v>-</v>
      </c>
      <c r="E160" s="110" t="str">
        <f>IF(FN_MC!T163="","*",FN_MC!T163)</f>
        <v>-</v>
      </c>
      <c r="F160" s="110" t="str">
        <f>IF(FN_MC!B163="","*",FN_MC!B163)</f>
        <v>*</v>
      </c>
      <c r="G160" s="110" t="str">
        <f>IF(FN_MC!D163="","*",FN_MC!D163)</f>
        <v>*</v>
      </c>
      <c r="H160" s="110" t="str">
        <f>IF(FN_MC!F163="","*",FN_MC!F163)</f>
        <v>*</v>
      </c>
      <c r="I160" s="110" t="str">
        <f>IF(FN_MC!H163="","*",FN_MC!H163)</f>
        <v>*</v>
      </c>
      <c r="J160" s="110" t="str">
        <f>IF(FN_MC!I163="","*",FN_MC!I163)</f>
        <v>*</v>
      </c>
      <c r="K160" s="110" t="str">
        <f>IF(FN_MC!M163="","*",FN_MC!M163)</f>
        <v>-</v>
      </c>
      <c r="L160" s="110" t="str">
        <f>IF(FN_MC!N163="","*",FN_MC!N163)</f>
        <v>-</v>
      </c>
      <c r="M160" s="111" t="str">
        <f>IF(FN_MC!J163="","*",FN_MC!J163)</f>
        <v>*</v>
      </c>
      <c r="N160" s="290" t="str">
        <f>IF(FN_MC!K163="","*",FN_MC!K163)</f>
        <v>*</v>
      </c>
      <c r="O160" s="290" t="str">
        <f>IF(FN_MC!L163="","*",FN_MC!L163)</f>
        <v>-</v>
      </c>
      <c r="P160" s="111"/>
      <c r="Q160" s="128" t="str">
        <f>IF(FN_MC!O163="","*",FN_MC!O163)</f>
        <v>*</v>
      </c>
      <c r="R160" s="128" t="str">
        <f>IF(FN_MC!P163="","*",FN_MC!P163)</f>
        <v>*</v>
      </c>
      <c r="S160" s="110" t="str">
        <f>IF(FN_MC!Q163="","*",CONCATENATE(FN_MC!Q163," ",FN_MC!R163))</f>
        <v>*</v>
      </c>
      <c r="T160" s="110" t="str">
        <f>IF(FN_MC!V163="","*",FN_MC!V163)</f>
        <v>*</v>
      </c>
      <c r="U160" s="110" t="str">
        <f>IF(FN_MC!W163="","*",FN_MC!W163)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IF(FN_MC!Y164="","*",FN_MC!Y164)</f>
        <v>*</v>
      </c>
      <c r="B161" s="109" t="str">
        <f>IF(FN_MC!X164="","*",FN_MC!X164)</f>
        <v>*</v>
      </c>
      <c r="C161" s="109" t="str">
        <f>IF(FN_MC!Z164="","*",FN_MC!Z164)</f>
        <v>*</v>
      </c>
      <c r="D161" s="110" t="str">
        <f>IF(FN_MC!S164="","*",FN_MC!S164)</f>
        <v>-</v>
      </c>
      <c r="E161" s="110" t="str">
        <f>IF(FN_MC!T164="","*",FN_MC!T164)</f>
        <v>-</v>
      </c>
      <c r="F161" s="110" t="str">
        <f>IF(FN_MC!B164="","*",FN_MC!B164)</f>
        <v>*</v>
      </c>
      <c r="G161" s="110" t="str">
        <f>IF(FN_MC!D164="","*",FN_MC!D164)</f>
        <v>*</v>
      </c>
      <c r="H161" s="110" t="str">
        <f>IF(FN_MC!F164="","*",FN_MC!F164)</f>
        <v>*</v>
      </c>
      <c r="I161" s="110" t="str">
        <f>IF(FN_MC!H164="","*",FN_MC!H164)</f>
        <v>*</v>
      </c>
      <c r="J161" s="110" t="str">
        <f>IF(FN_MC!I164="","*",FN_MC!I164)</f>
        <v>*</v>
      </c>
      <c r="K161" s="110" t="str">
        <f>IF(FN_MC!M164="","*",FN_MC!M164)</f>
        <v>-</v>
      </c>
      <c r="L161" s="110" t="str">
        <f>IF(FN_MC!N164="","*",FN_MC!N164)</f>
        <v>-</v>
      </c>
      <c r="M161" s="111" t="str">
        <f>IF(FN_MC!J164="","*",FN_MC!J164)</f>
        <v>*</v>
      </c>
      <c r="N161" s="290" t="str">
        <f>IF(FN_MC!K164="","*",FN_MC!K164)</f>
        <v>*</v>
      </c>
      <c r="O161" s="290" t="str">
        <f>IF(FN_MC!L164="","*",FN_MC!L164)</f>
        <v>-</v>
      </c>
      <c r="P161" s="111"/>
      <c r="Q161" s="128" t="str">
        <f>IF(FN_MC!O164="","*",FN_MC!O164)</f>
        <v>*</v>
      </c>
      <c r="R161" s="128" t="str">
        <f>IF(FN_MC!P164="","*",FN_MC!P164)</f>
        <v>*</v>
      </c>
      <c r="S161" s="110" t="str">
        <f>IF(FN_MC!Q164="","*",CONCATENATE(FN_MC!Q164," ",FN_MC!R164))</f>
        <v>*</v>
      </c>
      <c r="T161" s="110" t="str">
        <f>IF(FN_MC!V164="","*",FN_MC!V164)</f>
        <v>*</v>
      </c>
      <c r="U161" s="110" t="str">
        <f>IF(FN_MC!W164="","*",FN_MC!W164)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IF(FN_MC!Y165="","*",FN_MC!Y165)</f>
        <v>*</v>
      </c>
      <c r="B162" s="109" t="str">
        <f>IF(FN_MC!X165="","*",FN_MC!X165)</f>
        <v>*</v>
      </c>
      <c r="C162" s="109" t="str">
        <f>IF(FN_MC!Z165="","*",FN_MC!Z165)</f>
        <v>*</v>
      </c>
      <c r="D162" s="110" t="str">
        <f>IF(FN_MC!S165="","*",FN_MC!S165)</f>
        <v>-</v>
      </c>
      <c r="E162" s="110" t="str">
        <f>IF(FN_MC!T165="","*",FN_MC!T165)</f>
        <v>-</v>
      </c>
      <c r="F162" s="110" t="str">
        <f>IF(FN_MC!B165="","*",FN_MC!B165)</f>
        <v>*</v>
      </c>
      <c r="G162" s="110" t="str">
        <f>IF(FN_MC!D165="","*",FN_MC!D165)</f>
        <v>*</v>
      </c>
      <c r="H162" s="110" t="str">
        <f>IF(FN_MC!F165="","*",FN_MC!F165)</f>
        <v>*</v>
      </c>
      <c r="I162" s="110" t="str">
        <f>IF(FN_MC!H165="","*",FN_MC!H165)</f>
        <v>*</v>
      </c>
      <c r="J162" s="110" t="str">
        <f>IF(FN_MC!I165="","*",FN_MC!I165)</f>
        <v>*</v>
      </c>
      <c r="K162" s="110" t="str">
        <f>IF(FN_MC!M165="","*",FN_MC!M165)</f>
        <v>-</v>
      </c>
      <c r="L162" s="110" t="str">
        <f>IF(FN_MC!N165="","*",FN_MC!N165)</f>
        <v>-</v>
      </c>
      <c r="M162" s="111" t="str">
        <f>IF(FN_MC!J165="","*",FN_MC!J165)</f>
        <v>*</v>
      </c>
      <c r="N162" s="290" t="str">
        <f>IF(FN_MC!K165="","*",FN_MC!K165)</f>
        <v>*</v>
      </c>
      <c r="O162" s="290" t="str">
        <f>IF(FN_MC!L165="","*",FN_MC!L165)</f>
        <v>-</v>
      </c>
      <c r="P162" s="111"/>
      <c r="Q162" s="128" t="str">
        <f>IF(FN_MC!O165="","*",FN_MC!O165)</f>
        <v>*</v>
      </c>
      <c r="R162" s="128" t="str">
        <f>IF(FN_MC!P165="","*",FN_MC!P165)</f>
        <v>*</v>
      </c>
      <c r="S162" s="110" t="str">
        <f>IF(FN_MC!Q165="","*",CONCATENATE(FN_MC!Q165," ",FN_MC!R165))</f>
        <v>*</v>
      </c>
      <c r="T162" s="110" t="str">
        <f>IF(FN_MC!V165="","*",FN_MC!V165)</f>
        <v>*</v>
      </c>
      <c r="U162" s="110" t="str">
        <f>IF(FN_MC!W165="","*",FN_MC!W165)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IF(FN_MC!Y166="","*",FN_MC!Y166)</f>
        <v>*</v>
      </c>
      <c r="B163" s="109" t="str">
        <f>IF(FN_MC!X166="","*",FN_MC!X166)</f>
        <v>*</v>
      </c>
      <c r="C163" s="109" t="str">
        <f>IF(FN_MC!Z166="","*",FN_MC!Z166)</f>
        <v>*</v>
      </c>
      <c r="D163" s="110" t="str">
        <f>IF(FN_MC!S166="","*",FN_MC!S166)</f>
        <v>-</v>
      </c>
      <c r="E163" s="110" t="str">
        <f>IF(FN_MC!T166="","*",FN_MC!T166)</f>
        <v>-</v>
      </c>
      <c r="F163" s="110" t="str">
        <f>IF(FN_MC!B166="","*",FN_MC!B166)</f>
        <v>*</v>
      </c>
      <c r="G163" s="110" t="str">
        <f>IF(FN_MC!D166="","*",FN_MC!D166)</f>
        <v>*</v>
      </c>
      <c r="H163" s="110" t="str">
        <f>IF(FN_MC!F166="","*",FN_MC!F166)</f>
        <v>*</v>
      </c>
      <c r="I163" s="110" t="str">
        <f>IF(FN_MC!H166="","*",FN_MC!H166)</f>
        <v>*</v>
      </c>
      <c r="J163" s="110" t="str">
        <f>IF(FN_MC!I166="","*",FN_MC!I166)</f>
        <v>*</v>
      </c>
      <c r="K163" s="110" t="str">
        <f>IF(FN_MC!M166="","*",FN_MC!M166)</f>
        <v>-</v>
      </c>
      <c r="L163" s="110" t="str">
        <f>IF(FN_MC!N166="","*",FN_MC!N166)</f>
        <v>-</v>
      </c>
      <c r="M163" s="111" t="str">
        <f>IF(FN_MC!J166="","*",FN_MC!J166)</f>
        <v>*</v>
      </c>
      <c r="N163" s="290" t="str">
        <f>IF(FN_MC!K166="","*",FN_MC!K166)</f>
        <v>*</v>
      </c>
      <c r="O163" s="290" t="str">
        <f>IF(FN_MC!L166="","*",FN_MC!L166)</f>
        <v>-</v>
      </c>
      <c r="P163" s="111"/>
      <c r="Q163" s="128" t="str">
        <f>IF(FN_MC!O166="","*",FN_MC!O166)</f>
        <v>*</v>
      </c>
      <c r="R163" s="128" t="str">
        <f>IF(FN_MC!P166="","*",FN_MC!P166)</f>
        <v>*</v>
      </c>
      <c r="S163" s="110" t="str">
        <f>IF(FN_MC!Q166="","*",CONCATENATE(FN_MC!Q166," ",FN_MC!R166))</f>
        <v>*</v>
      </c>
      <c r="T163" s="110" t="str">
        <f>IF(FN_MC!V166="","*",FN_MC!V166)</f>
        <v>*</v>
      </c>
      <c r="U163" s="110" t="str">
        <f>IF(FN_MC!W166="","*",FN_MC!W166)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IF(FN_MC!Y167="","*",FN_MC!Y167)</f>
        <v>*</v>
      </c>
      <c r="B164" s="109" t="str">
        <f>IF(FN_MC!X167="","*",FN_MC!X167)</f>
        <v>*</v>
      </c>
      <c r="C164" s="109" t="str">
        <f>IF(FN_MC!Z167="","*",FN_MC!Z167)</f>
        <v>*</v>
      </c>
      <c r="D164" s="110" t="str">
        <f>IF(FN_MC!S167="","*",FN_MC!S167)</f>
        <v>-</v>
      </c>
      <c r="E164" s="110" t="str">
        <f>IF(FN_MC!T167="","*",FN_MC!T167)</f>
        <v>-</v>
      </c>
      <c r="F164" s="110" t="str">
        <f>IF(FN_MC!B167="","*",FN_MC!B167)</f>
        <v>*</v>
      </c>
      <c r="G164" s="110" t="str">
        <f>IF(FN_MC!D167="","*",FN_MC!D167)</f>
        <v>*</v>
      </c>
      <c r="H164" s="110" t="str">
        <f>IF(FN_MC!F167="","*",FN_MC!F167)</f>
        <v>*</v>
      </c>
      <c r="I164" s="110" t="str">
        <f>IF(FN_MC!H167="","*",FN_MC!H167)</f>
        <v>*</v>
      </c>
      <c r="J164" s="110" t="str">
        <f>IF(FN_MC!I167="","*",FN_MC!I167)</f>
        <v>*</v>
      </c>
      <c r="K164" s="110" t="str">
        <f>IF(FN_MC!M167="","*",FN_MC!M167)</f>
        <v>-</v>
      </c>
      <c r="L164" s="110" t="str">
        <f>IF(FN_MC!N167="","*",FN_MC!N167)</f>
        <v>-</v>
      </c>
      <c r="M164" s="111" t="str">
        <f>IF(FN_MC!J167="","*",FN_MC!J167)</f>
        <v>*</v>
      </c>
      <c r="N164" s="290" t="str">
        <f>IF(FN_MC!K167="","*",FN_MC!K167)</f>
        <v>*</v>
      </c>
      <c r="O164" s="290" t="str">
        <f>IF(FN_MC!L167="","*",FN_MC!L167)</f>
        <v>-</v>
      </c>
      <c r="P164" s="111"/>
      <c r="Q164" s="128" t="str">
        <f>IF(FN_MC!O167="","*",FN_MC!O167)</f>
        <v>*</v>
      </c>
      <c r="R164" s="128" t="str">
        <f>IF(FN_MC!P167="","*",FN_MC!P167)</f>
        <v>*</v>
      </c>
      <c r="S164" s="110" t="str">
        <f>IF(FN_MC!Q167="","*",CONCATENATE(FN_MC!Q167," ",FN_MC!R167))</f>
        <v>*</v>
      </c>
      <c r="T164" s="110" t="str">
        <f>IF(FN_MC!V167="","*",FN_MC!V167)</f>
        <v>*</v>
      </c>
      <c r="U164" s="110" t="str">
        <f>IF(FN_MC!W167="","*",FN_MC!W167)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*</v>
      </c>
      <c r="B165" s="109" t="str">
        <f>IF(FN_MC!X168="","*",FN_MC!X168)</f>
        <v>*</v>
      </c>
      <c r="C165" s="109" t="str">
        <f>IF(FN_MC!Z168="","*",FN_MC!Z168)</f>
        <v>*</v>
      </c>
      <c r="D165" s="110" t="str">
        <f>IF(FN_MC!S168="","*",FN_MC!S168)</f>
        <v>-</v>
      </c>
      <c r="E165" s="110" t="str">
        <f>IF(FN_MC!T168="","*",FN_MC!T168)</f>
        <v>-</v>
      </c>
      <c r="F165" s="110" t="str">
        <f>IF(FN_MC!B168="","*",FN_MC!B168)</f>
        <v>*</v>
      </c>
      <c r="G165" s="110" t="str">
        <f>IF(FN_MC!D168="","*",FN_MC!D168)</f>
        <v>*</v>
      </c>
      <c r="H165" s="110" t="str">
        <f>IF(FN_MC!F168="","*",FN_MC!F168)</f>
        <v>*</v>
      </c>
      <c r="I165" s="110" t="str">
        <f>IF(FN_MC!H168="","*",FN_MC!H168)</f>
        <v>*</v>
      </c>
      <c r="J165" s="110" t="str">
        <f>IF(FN_MC!I168="","*",FN_MC!I168)</f>
        <v>*</v>
      </c>
      <c r="K165" s="110" t="str">
        <f>IF(FN_MC!M168="","*",FN_MC!M168)</f>
        <v>-</v>
      </c>
      <c r="L165" s="110" t="str">
        <f>IF(FN_MC!N168="","*",FN_MC!N168)</f>
        <v>-</v>
      </c>
      <c r="M165" s="111" t="str">
        <f>IF(FN_MC!J168="","*",FN_MC!J168)</f>
        <v>*</v>
      </c>
      <c r="N165" s="290" t="str">
        <f>IF(FN_MC!K168="","*",FN_MC!K168)</f>
        <v>*</v>
      </c>
      <c r="O165" s="290" t="str">
        <f>IF(FN_MC!L168="","*",FN_MC!L168)</f>
        <v>-</v>
      </c>
      <c r="P165" s="111"/>
      <c r="Q165" s="128" t="str">
        <f>IF(FN_MC!O168="","*",FN_MC!O168)</f>
        <v>*</v>
      </c>
      <c r="R165" s="128" t="str">
        <f>IF(FN_MC!P168="","*",FN_MC!P168)</f>
        <v>*</v>
      </c>
      <c r="S165" s="110" t="str">
        <f>IF(FN_MC!Q168="","*",CONCATENATE(FN_MC!Q168," ",FN_MC!R168))</f>
        <v>*</v>
      </c>
      <c r="T165" s="110" t="str">
        <f>IF(FN_MC!V168="","*",FN_MC!V168)</f>
        <v>*</v>
      </c>
      <c r="U165" s="110" t="str">
        <f>IF(FN_MC!W168="","*",FN_MC!W168)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IF(FN_MC!Y169="","*",FN_MC!Y169)</f>
        <v>*</v>
      </c>
      <c r="B166" s="109" t="str">
        <f>IF(FN_MC!X169="","*",FN_MC!X169)</f>
        <v>*</v>
      </c>
      <c r="C166" s="109" t="str">
        <f>IF(FN_MC!Z169="","*",FN_MC!Z169)</f>
        <v>*</v>
      </c>
      <c r="D166" s="110" t="str">
        <f>IF(FN_MC!S169="","*",FN_MC!S169)</f>
        <v>-</v>
      </c>
      <c r="E166" s="110" t="str">
        <f>IF(FN_MC!T169="","*",FN_MC!T169)</f>
        <v>-</v>
      </c>
      <c r="F166" s="110" t="str">
        <f>IF(FN_MC!B169="","*",FN_MC!B169)</f>
        <v>*</v>
      </c>
      <c r="G166" s="110" t="str">
        <f>IF(FN_MC!D169="","*",FN_MC!D169)</f>
        <v>*</v>
      </c>
      <c r="H166" s="110" t="str">
        <f>IF(FN_MC!F169="","*",FN_MC!F169)</f>
        <v>*</v>
      </c>
      <c r="I166" s="110" t="str">
        <f>IF(FN_MC!H169="","*",FN_MC!H169)</f>
        <v>*</v>
      </c>
      <c r="J166" s="110" t="str">
        <f>IF(FN_MC!I169="","*",FN_MC!I169)</f>
        <v>*</v>
      </c>
      <c r="K166" s="110" t="str">
        <f>IF(FN_MC!M169="","*",FN_MC!M169)</f>
        <v>-</v>
      </c>
      <c r="L166" s="110" t="str">
        <f>IF(FN_MC!N169="","*",FN_MC!N169)</f>
        <v>-</v>
      </c>
      <c r="M166" s="111" t="str">
        <f>IF(FN_MC!J169="","*",FN_MC!J169)</f>
        <v>*</v>
      </c>
      <c r="N166" s="290" t="str">
        <f>IF(FN_MC!K169="","*",FN_MC!K169)</f>
        <v>*</v>
      </c>
      <c r="O166" s="290" t="str">
        <f>IF(FN_MC!L169="","*",FN_MC!L169)</f>
        <v>-</v>
      </c>
      <c r="P166" s="111"/>
      <c r="Q166" s="128" t="str">
        <f>IF(FN_MC!O169="","*",FN_MC!O169)</f>
        <v>*</v>
      </c>
      <c r="R166" s="128" t="str">
        <f>IF(FN_MC!P169="","*",FN_MC!P169)</f>
        <v>*</v>
      </c>
      <c r="S166" s="110" t="str">
        <f>IF(FN_MC!Q169="","*",CONCATENATE(FN_MC!Q169," ",FN_MC!R169))</f>
        <v>*</v>
      </c>
      <c r="T166" s="110" t="str">
        <f>IF(FN_MC!V169="","*",FN_MC!V169)</f>
        <v>*</v>
      </c>
      <c r="U166" s="110" t="str">
        <f>IF(FN_MC!W169="","*",FN_MC!W169)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*</v>
      </c>
      <c r="B167" s="109" t="str">
        <f>IF(FN_MC!X170="","*",FN_MC!X170)</f>
        <v>*</v>
      </c>
      <c r="C167" s="109" t="str">
        <f>IF(FN_MC!Z170="","*",FN_MC!Z170)</f>
        <v>*</v>
      </c>
      <c r="D167" s="110" t="str">
        <f>IF(FN_MC!S170="","*",FN_MC!S170)</f>
        <v>-</v>
      </c>
      <c r="E167" s="110" t="str">
        <f>IF(FN_MC!T170="","*",FN_MC!T170)</f>
        <v>-</v>
      </c>
      <c r="F167" s="110" t="str">
        <f>IF(FN_MC!B170="","*",FN_MC!B170)</f>
        <v>*</v>
      </c>
      <c r="G167" s="110" t="str">
        <f>IF(FN_MC!D170="","*",FN_MC!D170)</f>
        <v>*</v>
      </c>
      <c r="H167" s="110" t="str">
        <f>IF(FN_MC!F170="","*",FN_MC!F170)</f>
        <v>*</v>
      </c>
      <c r="I167" s="110" t="str">
        <f>IF(FN_MC!H170="","*",FN_MC!H170)</f>
        <v>*</v>
      </c>
      <c r="J167" s="110" t="str">
        <f>IF(FN_MC!I170="","*",FN_MC!I170)</f>
        <v>*</v>
      </c>
      <c r="K167" s="110" t="str">
        <f>IF(FN_MC!M170="","*",FN_MC!M170)</f>
        <v>-</v>
      </c>
      <c r="L167" s="110" t="str">
        <f>IF(FN_MC!N170="","*",FN_MC!N170)</f>
        <v>-</v>
      </c>
      <c r="M167" s="111" t="str">
        <f>IF(FN_MC!J170="","*",FN_MC!J170)</f>
        <v>*</v>
      </c>
      <c r="N167" s="290" t="str">
        <f>IF(FN_MC!K170="","*",FN_MC!K170)</f>
        <v>*</v>
      </c>
      <c r="O167" s="290" t="str">
        <f>IF(FN_MC!L170="","*",FN_MC!L170)</f>
        <v>-</v>
      </c>
      <c r="P167" s="111"/>
      <c r="Q167" s="128" t="str">
        <f>IF(FN_MC!O170="","*",FN_MC!O170)</f>
        <v>*</v>
      </c>
      <c r="R167" s="128" t="str">
        <f>IF(FN_MC!P170="","*",FN_MC!P170)</f>
        <v>*</v>
      </c>
      <c r="S167" s="110" t="str">
        <f>IF(FN_MC!Q170="","*",CONCATENATE(FN_MC!Q170," ",FN_MC!R170))</f>
        <v>*</v>
      </c>
      <c r="T167" s="110" t="str">
        <f>IF(FN_MC!V170="","*",FN_MC!V170)</f>
        <v>*</v>
      </c>
      <c r="U167" s="110" t="str">
        <f>IF(FN_MC!W170="","*",FN_MC!W170)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*</v>
      </c>
      <c r="B169" s="109" t="str">
        <f>IF(FN_MC!X172="","*",FN_MC!X172)</f>
        <v>*</v>
      </c>
      <c r="C169" s="109" t="str">
        <f>IF(FN_MC!Z172="","*",FN_MC!Z172)</f>
        <v>*</v>
      </c>
      <c r="D169" s="110" t="str">
        <f>IF(FN_MC!S172="","*",FN_MC!S172)</f>
        <v>-</v>
      </c>
      <c r="E169" s="110" t="str">
        <f>IF(FN_MC!T172="","*",FN_MC!T172)</f>
        <v>-</v>
      </c>
      <c r="F169" s="110" t="str">
        <f>IF(FN_MC!B172="","*",FN_MC!B172)</f>
        <v>*</v>
      </c>
      <c r="G169" s="110" t="str">
        <f>IF(FN_MC!D172="","*",FN_MC!D172)</f>
        <v>*</v>
      </c>
      <c r="H169" s="110" t="str">
        <f>IF(FN_MC!F172="","*",FN_MC!F172)</f>
        <v>*</v>
      </c>
      <c r="I169" s="110" t="str">
        <f>IF(FN_MC!H172="","*",FN_MC!H172)</f>
        <v>*</v>
      </c>
      <c r="J169" s="110" t="str">
        <f>IF(FN_MC!I172="","*",FN_MC!I172)</f>
        <v>*</v>
      </c>
      <c r="K169" s="110" t="str">
        <f>IF(FN_MC!M172="","*",FN_MC!M172)</f>
        <v>-</v>
      </c>
      <c r="L169" s="110" t="str">
        <f>IF(FN_MC!N172="","*",FN_MC!N172)</f>
        <v>-</v>
      </c>
      <c r="M169" s="111" t="str">
        <f>IF(FN_MC!J172="","*",FN_MC!J172)</f>
        <v>*</v>
      </c>
      <c r="N169" s="290" t="str">
        <f>IF(FN_MC!K172="","*",FN_MC!K172)</f>
        <v>*</v>
      </c>
      <c r="O169" s="290" t="str">
        <f>IF(FN_MC!L172="","*",FN_MC!L172)</f>
        <v>-</v>
      </c>
      <c r="P169" s="111"/>
      <c r="Q169" s="128" t="str">
        <f>IF(FN_MC!O172="","*",FN_MC!O172)</f>
        <v>*</v>
      </c>
      <c r="R169" s="128" t="str">
        <f>IF(FN_MC!P172="","*",FN_MC!P172)</f>
        <v>*</v>
      </c>
      <c r="S169" s="110" t="str">
        <f>IF(FN_MC!Q172="","*",CONCATENATE(FN_MC!Q172," ",FN_MC!R172))</f>
        <v>*</v>
      </c>
      <c r="T169" s="110" t="str">
        <f>IF(FN_MC!V172="","*",FN_MC!V172)</f>
        <v>*</v>
      </c>
      <c r="U169" s="110" t="str">
        <f>IF(FN_MC!W172="","*",FN_MC!W172)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IF(FN_MC!Y173="","*",FN_MC!Y173)</f>
        <v>*</v>
      </c>
      <c r="B170" s="109" t="str">
        <f>IF(FN_MC!X173="","*",FN_MC!X173)</f>
        <v>*</v>
      </c>
      <c r="C170" s="109" t="str">
        <f>IF(FN_MC!Z173="","*",FN_MC!Z173)</f>
        <v>*</v>
      </c>
      <c r="D170" s="110" t="str">
        <f>IF(FN_MC!S173="","*",FN_MC!S173)</f>
        <v>-</v>
      </c>
      <c r="E170" s="110" t="str">
        <f>IF(FN_MC!T173="","*",FN_MC!T173)</f>
        <v>-</v>
      </c>
      <c r="F170" s="110" t="str">
        <f>IF(FN_MC!B173="","*",FN_MC!B173)</f>
        <v>*</v>
      </c>
      <c r="G170" s="110" t="str">
        <f>IF(FN_MC!D173="","*",FN_MC!D173)</f>
        <v>*</v>
      </c>
      <c r="H170" s="110" t="str">
        <f>IF(FN_MC!F173="","*",FN_MC!F173)</f>
        <v>*</v>
      </c>
      <c r="I170" s="110" t="str">
        <f>IF(FN_MC!H173="","*",FN_MC!H173)</f>
        <v>*</v>
      </c>
      <c r="J170" s="110" t="str">
        <f>IF(FN_MC!I173="","*",FN_MC!I173)</f>
        <v>*</v>
      </c>
      <c r="K170" s="110" t="str">
        <f>IF(FN_MC!M173="","*",FN_MC!M173)</f>
        <v>-</v>
      </c>
      <c r="L170" s="110" t="str">
        <f>IF(FN_MC!N173="","*",FN_MC!N173)</f>
        <v>-</v>
      </c>
      <c r="M170" s="111" t="str">
        <f>IF(FN_MC!J173="","*",FN_MC!J173)</f>
        <v>*</v>
      </c>
      <c r="N170" s="290" t="str">
        <f>IF(FN_MC!K173="","*",FN_MC!K173)</f>
        <v>*</v>
      </c>
      <c r="O170" s="290" t="str">
        <f>IF(FN_MC!L173="","*",FN_MC!L173)</f>
        <v>-</v>
      </c>
      <c r="P170" s="111"/>
      <c r="Q170" s="128" t="str">
        <f>IF(FN_MC!O173="","*",FN_MC!O173)</f>
        <v>*</v>
      </c>
      <c r="R170" s="128" t="str">
        <f>IF(FN_MC!P173="","*",FN_MC!P173)</f>
        <v>*</v>
      </c>
      <c r="S170" s="110" t="str">
        <f>IF(FN_MC!Q173="","*",CONCATENATE(FN_MC!Q173," ",FN_MC!R173))</f>
        <v>*</v>
      </c>
      <c r="T170" s="110" t="str">
        <f>IF(FN_MC!V173="","*",FN_MC!V173)</f>
        <v>*</v>
      </c>
      <c r="U170" s="110" t="str">
        <f>IF(FN_MC!W173="","*",FN_MC!W173)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*</v>
      </c>
      <c r="C171" s="109" t="str">
        <f>IF(FN_MC!Z174="","*",FN_MC!Z174)</f>
        <v>*</v>
      </c>
      <c r="D171" s="110" t="str">
        <f>IF(FN_MC!S174="","*",FN_MC!S174)</f>
        <v>-</v>
      </c>
      <c r="E171" s="110" t="str">
        <f>IF(FN_MC!T174="","*",FN_MC!T174)</f>
        <v>-</v>
      </c>
      <c r="F171" s="110" t="str">
        <f>IF(FN_MC!B174="","*",FN_MC!B174)</f>
        <v>*</v>
      </c>
      <c r="G171" s="110" t="str">
        <f>IF(FN_MC!D174="","*",FN_MC!D174)</f>
        <v>*</v>
      </c>
      <c r="H171" s="110" t="str">
        <f>IF(FN_MC!F174="","*",FN_MC!F174)</f>
        <v>*</v>
      </c>
      <c r="I171" s="110" t="str">
        <f>IF(FN_MC!H174="","*",FN_MC!H174)</f>
        <v>*</v>
      </c>
      <c r="J171" s="110" t="str">
        <f>IF(FN_MC!I174="","*",FN_MC!I174)</f>
        <v>*</v>
      </c>
      <c r="K171" s="110" t="str">
        <f>IF(FN_MC!M174="","*",FN_MC!M174)</f>
        <v>-</v>
      </c>
      <c r="L171" s="110" t="str">
        <f>IF(FN_MC!N174="","*",FN_MC!N174)</f>
        <v>-</v>
      </c>
      <c r="M171" s="111" t="str">
        <f>IF(FN_MC!J174="","*",FN_MC!J174)</f>
        <v>*</v>
      </c>
      <c r="N171" s="290" t="str">
        <f>IF(FN_MC!K174="","*",FN_MC!K174)</f>
        <v>*</v>
      </c>
      <c r="O171" s="290" t="str">
        <f>IF(FN_MC!L174="","*",FN_MC!L174)</f>
        <v>-</v>
      </c>
      <c r="P171" s="111"/>
      <c r="Q171" s="128" t="str">
        <f>IF(FN_MC!O174="","*",FN_MC!O174)</f>
        <v>*</v>
      </c>
      <c r="R171" s="128" t="str">
        <f>IF(FN_MC!P174="","*",FN_MC!P174)</f>
        <v>*</v>
      </c>
      <c r="S171" s="110" t="str">
        <f>IF(FN_MC!Q174="","*",CONCATENATE(FN_MC!Q174," ",FN_MC!R174))</f>
        <v>*</v>
      </c>
      <c r="T171" s="110" t="str">
        <f>IF(FN_MC!V174="","*",FN_MC!V174)</f>
        <v>*</v>
      </c>
      <c r="U171" s="110" t="str">
        <f>IF(FN_MC!W174="","*",FN_MC!W174)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IF(FN_MC!Y175="","*",FN_MC!Y175)</f>
        <v>*</v>
      </c>
      <c r="B172" s="109" t="str">
        <f>IF(FN_MC!X175="","*",FN_MC!X175)</f>
        <v>*</v>
      </c>
      <c r="C172" s="109" t="str">
        <f>IF(FN_MC!Z175="","*",FN_MC!Z175)</f>
        <v>*</v>
      </c>
      <c r="D172" s="110" t="str">
        <f>IF(FN_MC!S175="","*",FN_MC!S175)</f>
        <v>-</v>
      </c>
      <c r="E172" s="110" t="str">
        <f>IF(FN_MC!T175="","*",FN_MC!T175)</f>
        <v>-</v>
      </c>
      <c r="F172" s="110" t="str">
        <f>IF(FN_MC!B175="","*",FN_MC!B175)</f>
        <v>*</v>
      </c>
      <c r="G172" s="110" t="str">
        <f>IF(FN_MC!D175="","*",FN_MC!D175)</f>
        <v>*</v>
      </c>
      <c r="H172" s="110" t="str">
        <f>IF(FN_MC!F175="","*",FN_MC!F175)</f>
        <v>*</v>
      </c>
      <c r="I172" s="110" t="str">
        <f>IF(FN_MC!H175="","*",FN_MC!H175)</f>
        <v>*</v>
      </c>
      <c r="J172" s="110" t="str">
        <f>IF(FN_MC!I175="","*",FN_MC!I175)</f>
        <v>*</v>
      </c>
      <c r="K172" s="110" t="str">
        <f>IF(FN_MC!M175="","*",FN_MC!M175)</f>
        <v>-</v>
      </c>
      <c r="L172" s="110" t="str">
        <f>IF(FN_MC!N175="","*",FN_MC!N175)</f>
        <v>-</v>
      </c>
      <c r="M172" s="111" t="str">
        <f>IF(FN_MC!J175="","*",FN_MC!J175)</f>
        <v>*</v>
      </c>
      <c r="N172" s="290" t="str">
        <f>IF(FN_MC!K175="","*",FN_MC!K175)</f>
        <v>*</v>
      </c>
      <c r="O172" s="290" t="str">
        <f>IF(FN_MC!L175="","*",FN_MC!L175)</f>
        <v>-</v>
      </c>
      <c r="P172" s="111"/>
      <c r="Q172" s="128" t="str">
        <f>IF(FN_MC!O175="","*",FN_MC!O175)</f>
        <v>*</v>
      </c>
      <c r="R172" s="128" t="str">
        <f>IF(FN_MC!P175="","*",FN_MC!P175)</f>
        <v>*</v>
      </c>
      <c r="S172" s="110" t="str">
        <f>IF(FN_MC!Q175="","*",CONCATENATE(FN_MC!Q175," ",FN_MC!R175))</f>
        <v>*</v>
      </c>
      <c r="T172" s="110" t="str">
        <f>IF(FN_MC!V175="","*",FN_MC!V175)</f>
        <v>*</v>
      </c>
      <c r="U172" s="110" t="str">
        <f>IF(FN_MC!W175="","*",FN_MC!W175)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IF(FN_MC!Y176="","*",FN_MC!Y176)</f>
        <v>*</v>
      </c>
      <c r="B173" s="109" t="str">
        <f>IF(FN_MC!X176="","*",FN_MC!X176)</f>
        <v>*</v>
      </c>
      <c r="C173" s="109" t="str">
        <f>IF(FN_MC!Z176="","*",FN_MC!Z176)</f>
        <v>*</v>
      </c>
      <c r="D173" s="110" t="str">
        <f>IF(FN_MC!S176="","*",FN_MC!S176)</f>
        <v>-</v>
      </c>
      <c r="E173" s="110" t="str">
        <f>IF(FN_MC!T176="","*",FN_MC!T176)</f>
        <v>-</v>
      </c>
      <c r="F173" s="110" t="str">
        <f>IF(FN_MC!B176="","*",FN_MC!B176)</f>
        <v>*</v>
      </c>
      <c r="G173" s="110" t="str">
        <f>IF(FN_MC!D176="","*",FN_MC!D176)</f>
        <v>*</v>
      </c>
      <c r="H173" s="110" t="str">
        <f>IF(FN_MC!F176="","*",FN_MC!F176)</f>
        <v>*</v>
      </c>
      <c r="I173" s="110" t="str">
        <f>IF(FN_MC!H176="","*",FN_MC!H176)</f>
        <v>*</v>
      </c>
      <c r="J173" s="110" t="str">
        <f>IF(FN_MC!I176="","*",FN_MC!I176)</f>
        <v>*</v>
      </c>
      <c r="K173" s="110" t="str">
        <f>IF(FN_MC!M176="","*",FN_MC!M176)</f>
        <v>-</v>
      </c>
      <c r="L173" s="110" t="str">
        <f>IF(FN_MC!N176="","*",FN_MC!N176)</f>
        <v>-</v>
      </c>
      <c r="M173" s="111" t="str">
        <f>IF(FN_MC!J176="","*",FN_MC!J176)</f>
        <v>*</v>
      </c>
      <c r="N173" s="290" t="str">
        <f>IF(FN_MC!K176="","*",FN_MC!K176)</f>
        <v>*</v>
      </c>
      <c r="O173" s="290" t="str">
        <f>IF(FN_MC!L176="","*",FN_MC!L176)</f>
        <v>-</v>
      </c>
      <c r="P173" s="111"/>
      <c r="Q173" s="128" t="str">
        <f>IF(FN_MC!O176="","*",FN_MC!O176)</f>
        <v>*</v>
      </c>
      <c r="R173" s="128" t="str">
        <f>IF(FN_MC!P176="","*",FN_MC!P176)</f>
        <v>*</v>
      </c>
      <c r="S173" s="110" t="str">
        <f>IF(FN_MC!Q176="","*",CONCATENATE(FN_MC!Q176," ",FN_MC!R176))</f>
        <v>*</v>
      </c>
      <c r="T173" s="110" t="str">
        <f>IF(FN_MC!V176="","*",FN_MC!V176)</f>
        <v>*</v>
      </c>
      <c r="U173" s="110" t="str">
        <f>IF(FN_MC!W176="","*",FN_MC!W176)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IF(FN_MC!Y177="","*",FN_MC!Y177)</f>
        <v>*</v>
      </c>
      <c r="B174" s="109" t="str">
        <f>IF(FN_MC!X177="","*",FN_MC!X177)</f>
        <v>*</v>
      </c>
      <c r="C174" s="109" t="str">
        <f>IF(FN_MC!Z177="","*",FN_MC!Z177)</f>
        <v>*</v>
      </c>
      <c r="D174" s="110" t="str">
        <f>IF(FN_MC!S177="","*",FN_MC!S177)</f>
        <v>-</v>
      </c>
      <c r="E174" s="110" t="str">
        <f>IF(FN_MC!T177="","*",FN_MC!T177)</f>
        <v>-</v>
      </c>
      <c r="F174" s="110" t="str">
        <f>IF(FN_MC!B177="","*",FN_MC!B177)</f>
        <v>*</v>
      </c>
      <c r="G174" s="110" t="str">
        <f>IF(FN_MC!D177="","*",FN_MC!D177)</f>
        <v>*</v>
      </c>
      <c r="H174" s="110" t="str">
        <f>IF(FN_MC!F177="","*",FN_MC!F177)</f>
        <v>*</v>
      </c>
      <c r="I174" s="110" t="str">
        <f>IF(FN_MC!H177="","*",FN_MC!H177)</f>
        <v>*</v>
      </c>
      <c r="J174" s="110" t="str">
        <f>IF(FN_MC!I177="","*",FN_MC!I177)</f>
        <v>*</v>
      </c>
      <c r="K174" s="110" t="str">
        <f>IF(FN_MC!M177="","*",FN_MC!M177)</f>
        <v>-</v>
      </c>
      <c r="L174" s="110" t="str">
        <f>IF(FN_MC!N177="","*",FN_MC!N177)</f>
        <v>-</v>
      </c>
      <c r="M174" s="111" t="str">
        <f>IF(FN_MC!J177="","*",FN_MC!J177)</f>
        <v>*</v>
      </c>
      <c r="N174" s="290" t="str">
        <f>IF(FN_MC!K177="","*",FN_MC!K177)</f>
        <v>*</v>
      </c>
      <c r="O174" s="290" t="str">
        <f>IF(FN_MC!L177="","*",FN_MC!L177)</f>
        <v>-</v>
      </c>
      <c r="P174" s="111"/>
      <c r="Q174" s="128" t="str">
        <f>IF(FN_MC!O177="","*",FN_MC!O177)</f>
        <v>*</v>
      </c>
      <c r="R174" s="128" t="str">
        <f>IF(FN_MC!P177="","*",FN_MC!P177)</f>
        <v>*</v>
      </c>
      <c r="S174" s="110" t="str">
        <f>IF(FN_MC!Q177="","*",CONCATENATE(FN_MC!Q177," ",FN_MC!R177))</f>
        <v>*</v>
      </c>
      <c r="T174" s="110" t="str">
        <f>IF(FN_MC!V177="","*",FN_MC!V177)</f>
        <v>*</v>
      </c>
      <c r="U174" s="110" t="str">
        <f>IF(FN_MC!W177="","*",FN_MC!W177)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IF(FN_MC!Y178="","*",FN_MC!Y178)</f>
        <v>*</v>
      </c>
      <c r="B175" s="109" t="str">
        <f>IF(FN_MC!X178="","*",FN_MC!X178)</f>
        <v>*</v>
      </c>
      <c r="C175" s="109" t="str">
        <f>IF(FN_MC!Z178="","*",FN_MC!Z178)</f>
        <v>*</v>
      </c>
      <c r="D175" s="110" t="str">
        <f>IF(FN_MC!S178="","*",FN_MC!S178)</f>
        <v>-</v>
      </c>
      <c r="E175" s="110" t="str">
        <f>IF(FN_MC!T178="","*",FN_MC!T178)</f>
        <v>-</v>
      </c>
      <c r="F175" s="110" t="str">
        <f>IF(FN_MC!B178="","*",FN_MC!B178)</f>
        <v>*</v>
      </c>
      <c r="G175" s="110" t="str">
        <f>IF(FN_MC!D178="","*",FN_MC!D178)</f>
        <v>*</v>
      </c>
      <c r="H175" s="110" t="str">
        <f>IF(FN_MC!F178="","*",FN_MC!F178)</f>
        <v>*</v>
      </c>
      <c r="I175" s="110" t="str">
        <f>IF(FN_MC!H178="","*",FN_MC!H178)</f>
        <v>*</v>
      </c>
      <c r="J175" s="110" t="str">
        <f>IF(FN_MC!I178="","*",FN_MC!I178)</f>
        <v>*</v>
      </c>
      <c r="K175" s="110" t="str">
        <f>IF(FN_MC!M178="","*",FN_MC!M178)</f>
        <v>-</v>
      </c>
      <c r="L175" s="110" t="str">
        <f>IF(FN_MC!N178="","*",FN_MC!N178)</f>
        <v>-</v>
      </c>
      <c r="M175" s="111" t="str">
        <f>IF(FN_MC!J178="","*",FN_MC!J178)</f>
        <v>*</v>
      </c>
      <c r="N175" s="290" t="str">
        <f>IF(FN_MC!K178="","*",FN_MC!K178)</f>
        <v>*</v>
      </c>
      <c r="O175" s="290" t="str">
        <f>IF(FN_MC!L178="","*",FN_MC!L178)</f>
        <v>-</v>
      </c>
      <c r="P175" s="111"/>
      <c r="Q175" s="128" t="str">
        <f>IF(FN_MC!O178="","*",FN_MC!O178)</f>
        <v>*</v>
      </c>
      <c r="R175" s="128" t="str">
        <f>IF(FN_MC!P178="","*",FN_MC!P178)</f>
        <v>*</v>
      </c>
      <c r="S175" s="110" t="str">
        <f>IF(FN_MC!Q178="","*",CONCATENATE(FN_MC!Q178," ",FN_MC!R178))</f>
        <v>*</v>
      </c>
      <c r="T175" s="110" t="str">
        <f>IF(FN_MC!V178="","*",FN_MC!V178)</f>
        <v>*</v>
      </c>
      <c r="U175" s="110" t="str">
        <f>IF(FN_MC!W178="","*",FN_MC!W178)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IF(FN_MC!Y179="","*",FN_MC!Y179)</f>
        <v>*</v>
      </c>
      <c r="B176" s="109" t="str">
        <f>IF(FN_MC!X179="","*",FN_MC!X179)</f>
        <v>*</v>
      </c>
      <c r="C176" s="109" t="str">
        <f>IF(FN_MC!Z179="","*",FN_MC!Z179)</f>
        <v>*</v>
      </c>
      <c r="D176" s="110" t="str">
        <f>IF(FN_MC!S179="","*",FN_MC!S179)</f>
        <v>-</v>
      </c>
      <c r="E176" s="110" t="str">
        <f>IF(FN_MC!T179="","*",FN_MC!T179)</f>
        <v>-</v>
      </c>
      <c r="F176" s="110" t="str">
        <f>IF(FN_MC!B179="","*",FN_MC!B179)</f>
        <v>*</v>
      </c>
      <c r="G176" s="110" t="str">
        <f>IF(FN_MC!D179="","*",FN_MC!D179)</f>
        <v>*</v>
      </c>
      <c r="H176" s="110" t="str">
        <f>IF(FN_MC!F179="","*",FN_MC!F179)</f>
        <v>*</v>
      </c>
      <c r="I176" s="110" t="str">
        <f>IF(FN_MC!H179="","*",FN_MC!H179)</f>
        <v>*</v>
      </c>
      <c r="J176" s="110" t="str">
        <f>IF(FN_MC!I179="","*",FN_MC!I179)</f>
        <v>*</v>
      </c>
      <c r="K176" s="110" t="str">
        <f>IF(FN_MC!M179="","*",FN_MC!M179)</f>
        <v>-</v>
      </c>
      <c r="L176" s="110" t="str">
        <f>IF(FN_MC!N179="","*",FN_MC!N179)</f>
        <v>-</v>
      </c>
      <c r="M176" s="111" t="str">
        <f>IF(FN_MC!J179="","*",FN_MC!J179)</f>
        <v>*</v>
      </c>
      <c r="N176" s="290" t="str">
        <f>IF(FN_MC!K179="","*",FN_MC!K179)</f>
        <v>*</v>
      </c>
      <c r="O176" s="290" t="str">
        <f>IF(FN_MC!L179="","*",FN_MC!L179)</f>
        <v>-</v>
      </c>
      <c r="P176" s="111"/>
      <c r="Q176" s="128" t="str">
        <f>IF(FN_MC!O179="","*",FN_MC!O179)</f>
        <v>*</v>
      </c>
      <c r="R176" s="128" t="str">
        <f>IF(FN_MC!P179="","*",FN_MC!P179)</f>
        <v>*</v>
      </c>
      <c r="S176" s="110" t="str">
        <f>IF(FN_MC!Q179="","*",CONCATENATE(FN_MC!Q179," ",FN_MC!R179))</f>
        <v>*</v>
      </c>
      <c r="T176" s="110" t="str">
        <f>IF(FN_MC!V179="","*",FN_MC!V179)</f>
        <v>*</v>
      </c>
      <c r="U176" s="110" t="str">
        <f>IF(FN_MC!W179="","*",FN_MC!W179)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IF(FN_MC!Y180="","*",FN_MC!Y180)</f>
        <v>*</v>
      </c>
      <c r="B177" s="109" t="str">
        <f>IF(FN_MC!X180="","*",FN_MC!X180)</f>
        <v>*</v>
      </c>
      <c r="C177" s="109" t="str">
        <f>IF(FN_MC!Z180="","*",FN_MC!Z180)</f>
        <v>*</v>
      </c>
      <c r="D177" s="110" t="str">
        <f>IF(FN_MC!S180="","*",FN_MC!S180)</f>
        <v>-</v>
      </c>
      <c r="E177" s="110" t="str">
        <f>IF(FN_MC!T180="","*",FN_MC!T180)</f>
        <v>-</v>
      </c>
      <c r="F177" s="110" t="str">
        <f>IF(FN_MC!B180="","*",FN_MC!B180)</f>
        <v>*</v>
      </c>
      <c r="G177" s="110" t="str">
        <f>IF(FN_MC!D180="","*",FN_MC!D180)</f>
        <v>*</v>
      </c>
      <c r="H177" s="110" t="str">
        <f>IF(FN_MC!F180="","*",FN_MC!F180)</f>
        <v>*</v>
      </c>
      <c r="I177" s="110" t="str">
        <f>IF(FN_MC!H180="","*",FN_MC!H180)</f>
        <v>*</v>
      </c>
      <c r="J177" s="110" t="str">
        <f>IF(FN_MC!I180="","*",FN_MC!I180)</f>
        <v>*</v>
      </c>
      <c r="K177" s="110" t="str">
        <f>IF(FN_MC!M180="","*",FN_MC!M180)</f>
        <v>-</v>
      </c>
      <c r="L177" s="110" t="str">
        <f>IF(FN_MC!N180="","*",FN_MC!N180)</f>
        <v>-</v>
      </c>
      <c r="M177" s="111" t="str">
        <f>IF(FN_MC!J180="","*",FN_MC!J180)</f>
        <v>*</v>
      </c>
      <c r="N177" s="290" t="str">
        <f>IF(FN_MC!K180="","*",FN_MC!K180)</f>
        <v>*</v>
      </c>
      <c r="O177" s="290" t="str">
        <f>IF(FN_MC!L180="","*",FN_MC!L180)</f>
        <v>-</v>
      </c>
      <c r="P177" s="111"/>
      <c r="Q177" s="128" t="str">
        <f>IF(FN_MC!O180="","*",FN_MC!O180)</f>
        <v>*</v>
      </c>
      <c r="R177" s="128" t="str">
        <f>IF(FN_MC!P180="","*",FN_MC!P180)</f>
        <v>*</v>
      </c>
      <c r="S177" s="110" t="str">
        <f>IF(FN_MC!Q180="","*",CONCATENATE(FN_MC!Q180," ",FN_MC!R180))</f>
        <v>*</v>
      </c>
      <c r="T177" s="110" t="str">
        <f>IF(FN_MC!V180="","*",FN_MC!V180)</f>
        <v>*</v>
      </c>
      <c r="U177" s="110" t="str">
        <f>IF(FN_MC!W180="","*",FN_MC!W180)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IF(FN_MC!Y181="","*",FN_MC!Y181)</f>
        <v>*</v>
      </c>
      <c r="B178" s="109" t="str">
        <f>IF(FN_MC!X181="","*",FN_MC!X181)</f>
        <v>*</v>
      </c>
      <c r="C178" s="109" t="str">
        <f>IF(FN_MC!Z181="","*",FN_MC!Z181)</f>
        <v>*</v>
      </c>
      <c r="D178" s="110" t="str">
        <f>IF(FN_MC!S181="","*",FN_MC!S181)</f>
        <v>-</v>
      </c>
      <c r="E178" s="110" t="str">
        <f>IF(FN_MC!T181="","*",FN_MC!T181)</f>
        <v>-</v>
      </c>
      <c r="F178" s="110" t="str">
        <f>IF(FN_MC!B181="","*",FN_MC!B181)</f>
        <v>*</v>
      </c>
      <c r="G178" s="110" t="str">
        <f>IF(FN_MC!D181="","*",FN_MC!D181)</f>
        <v>*</v>
      </c>
      <c r="H178" s="110" t="str">
        <f>IF(FN_MC!F181="","*",FN_MC!F181)</f>
        <v>*</v>
      </c>
      <c r="I178" s="110" t="str">
        <f>IF(FN_MC!H181="","*",FN_MC!H181)</f>
        <v>*</v>
      </c>
      <c r="J178" s="110" t="str">
        <f>IF(FN_MC!I181="","*",FN_MC!I181)</f>
        <v>*</v>
      </c>
      <c r="K178" s="110" t="str">
        <f>IF(FN_MC!M181="","*",FN_MC!M181)</f>
        <v>-</v>
      </c>
      <c r="L178" s="110" t="str">
        <f>IF(FN_MC!N181="","*",FN_MC!N181)</f>
        <v>-</v>
      </c>
      <c r="M178" s="111" t="str">
        <f>IF(FN_MC!J181="","*",FN_MC!J181)</f>
        <v>*</v>
      </c>
      <c r="N178" s="290" t="str">
        <f>IF(FN_MC!K181="","*",FN_MC!K181)</f>
        <v>*</v>
      </c>
      <c r="O178" s="290" t="str">
        <f>IF(FN_MC!L181="","*",FN_MC!L181)</f>
        <v>-</v>
      </c>
      <c r="P178" s="111"/>
      <c r="Q178" s="128" t="str">
        <f>IF(FN_MC!O181="","*",FN_MC!O181)</f>
        <v>*</v>
      </c>
      <c r="R178" s="128" t="str">
        <f>IF(FN_MC!P181="","*",FN_MC!P181)</f>
        <v>*</v>
      </c>
      <c r="S178" s="110" t="str">
        <f>IF(FN_MC!Q181="","*",CONCATENATE(FN_MC!Q181," ",FN_MC!R181))</f>
        <v>*</v>
      </c>
      <c r="T178" s="110" t="str">
        <f>IF(FN_MC!V181="","*",FN_MC!V181)</f>
        <v>*</v>
      </c>
      <c r="U178" s="110" t="str">
        <f>IF(FN_MC!W181="","*",FN_MC!W181)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*</v>
      </c>
      <c r="B179" s="109" t="str">
        <f>IF(FN_MC!X182="","*",FN_MC!X182)</f>
        <v>*</v>
      </c>
      <c r="C179" s="109" t="str">
        <f>IF(FN_MC!Z182="","*",FN_MC!Z182)</f>
        <v>*</v>
      </c>
      <c r="D179" s="110" t="str">
        <f>IF(FN_MC!S182="","*",FN_MC!S182)</f>
        <v>-</v>
      </c>
      <c r="E179" s="110" t="str">
        <f>IF(FN_MC!T182="","*",FN_MC!T182)</f>
        <v>-</v>
      </c>
      <c r="F179" s="110" t="str">
        <f>IF(FN_MC!B182="","*",FN_MC!B182)</f>
        <v>*</v>
      </c>
      <c r="G179" s="110" t="str">
        <f>IF(FN_MC!D182="","*",FN_MC!D182)</f>
        <v>*</v>
      </c>
      <c r="H179" s="110" t="str">
        <f>IF(FN_MC!F182="","*",FN_MC!F182)</f>
        <v>*</v>
      </c>
      <c r="I179" s="110" t="str">
        <f>IF(FN_MC!H182="","*",FN_MC!H182)</f>
        <v>*</v>
      </c>
      <c r="J179" s="110" t="str">
        <f>IF(FN_MC!I182="","*",FN_MC!I182)</f>
        <v>*</v>
      </c>
      <c r="K179" s="110" t="str">
        <f>IF(FN_MC!M182="","*",FN_MC!M182)</f>
        <v>-</v>
      </c>
      <c r="L179" s="110" t="str">
        <f>IF(FN_MC!N182="","*",FN_MC!N182)</f>
        <v>-</v>
      </c>
      <c r="M179" s="111" t="str">
        <f>IF(FN_MC!J182="","*",FN_MC!J182)</f>
        <v>*</v>
      </c>
      <c r="N179" s="290" t="str">
        <f>IF(FN_MC!K182="","*",FN_MC!K182)</f>
        <v>*</v>
      </c>
      <c r="O179" s="290" t="str">
        <f>IF(FN_MC!L182="","*",FN_MC!L182)</f>
        <v>-</v>
      </c>
      <c r="P179" s="111"/>
      <c r="Q179" s="128" t="str">
        <f>IF(FN_MC!O182="","*",FN_MC!O182)</f>
        <v>*</v>
      </c>
      <c r="R179" s="128" t="str">
        <f>IF(FN_MC!P182="","*",FN_MC!P182)</f>
        <v>*</v>
      </c>
      <c r="S179" s="110" t="str">
        <f>IF(FN_MC!Q182="","*",CONCATENATE(FN_MC!Q182," ",FN_MC!R182))</f>
        <v>*</v>
      </c>
      <c r="T179" s="110" t="str">
        <f>IF(FN_MC!V182="","*",FN_MC!V182)</f>
        <v>*</v>
      </c>
      <c r="U179" s="110" t="str">
        <f>IF(FN_MC!W182="","*",FN_MC!W182)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IF(FN_MC!Y183="","*",FN_MC!Y183)</f>
        <v>*</v>
      </c>
      <c r="B180" s="109" t="str">
        <f>IF(FN_MC!X183="","*",FN_MC!X183)</f>
        <v>*</v>
      </c>
      <c r="C180" s="109" t="str">
        <f>IF(FN_MC!Z183="","*",FN_MC!Z183)</f>
        <v>*</v>
      </c>
      <c r="D180" s="110" t="str">
        <f>IF(FN_MC!S183="","*",FN_MC!S183)</f>
        <v>-</v>
      </c>
      <c r="E180" s="110" t="str">
        <f>IF(FN_MC!T183="","*",FN_MC!T183)</f>
        <v>-</v>
      </c>
      <c r="F180" s="110" t="str">
        <f>IF(FN_MC!B183="","*",FN_MC!B183)</f>
        <v>*</v>
      </c>
      <c r="G180" s="110" t="str">
        <f>IF(FN_MC!D183="","*",FN_MC!D183)</f>
        <v>*</v>
      </c>
      <c r="H180" s="110" t="str">
        <f>IF(FN_MC!F183="","*",FN_MC!F183)</f>
        <v>*</v>
      </c>
      <c r="I180" s="110" t="str">
        <f>IF(FN_MC!H183="","*",FN_MC!H183)</f>
        <v>*</v>
      </c>
      <c r="J180" s="110" t="str">
        <f>IF(FN_MC!I183="","*",FN_MC!I183)</f>
        <v>*</v>
      </c>
      <c r="K180" s="110" t="str">
        <f>IF(FN_MC!M183="","*",FN_MC!M183)</f>
        <v>-</v>
      </c>
      <c r="L180" s="110" t="str">
        <f>IF(FN_MC!N183="","*",FN_MC!N183)</f>
        <v>-</v>
      </c>
      <c r="M180" s="111" t="str">
        <f>IF(FN_MC!J183="","*",FN_MC!J183)</f>
        <v>*</v>
      </c>
      <c r="N180" s="290" t="str">
        <f>IF(FN_MC!K183="","*",FN_MC!K183)</f>
        <v>*</v>
      </c>
      <c r="O180" s="290" t="str">
        <f>IF(FN_MC!L183="","*",FN_MC!L183)</f>
        <v>-</v>
      </c>
      <c r="P180" s="111"/>
      <c r="Q180" s="128" t="str">
        <f>IF(FN_MC!O183="","*",FN_MC!O183)</f>
        <v>*</v>
      </c>
      <c r="R180" s="128" t="str">
        <f>IF(FN_MC!P183="","*",FN_MC!P183)</f>
        <v>*</v>
      </c>
      <c r="S180" s="110" t="str">
        <f>IF(FN_MC!Q183="","*",CONCATENATE(FN_MC!Q183," ",FN_MC!R183))</f>
        <v>*</v>
      </c>
      <c r="T180" s="110" t="str">
        <f>IF(FN_MC!V183="","*",FN_MC!V183)</f>
        <v>*</v>
      </c>
      <c r="U180" s="110" t="str">
        <f>IF(FN_MC!W183="","*",FN_MC!W183)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*</v>
      </c>
      <c r="B181" s="109" t="str">
        <f>IF(FN_MC!X184="","*",FN_MC!X184)</f>
        <v>*</v>
      </c>
      <c r="C181" s="109" t="str">
        <f>IF(FN_MC!Z184="","*",FN_MC!Z184)</f>
        <v>*</v>
      </c>
      <c r="D181" s="110" t="str">
        <f>IF(FN_MC!S184="","*",FN_MC!S184)</f>
        <v>-</v>
      </c>
      <c r="E181" s="110" t="str">
        <f>IF(FN_MC!T184="","*",FN_MC!T184)</f>
        <v>-</v>
      </c>
      <c r="F181" s="110" t="str">
        <f>IF(FN_MC!B184="","*",FN_MC!B184)</f>
        <v>*</v>
      </c>
      <c r="G181" s="110" t="str">
        <f>IF(FN_MC!D184="","*",FN_MC!D184)</f>
        <v>*</v>
      </c>
      <c r="H181" s="110" t="str">
        <f>IF(FN_MC!F184="","*",FN_MC!F184)</f>
        <v>*</v>
      </c>
      <c r="I181" s="110" t="str">
        <f>IF(FN_MC!H184="","*",FN_MC!H184)</f>
        <v>*</v>
      </c>
      <c r="J181" s="110" t="str">
        <f>IF(FN_MC!I184="","*",FN_MC!I184)</f>
        <v>*</v>
      </c>
      <c r="K181" s="110" t="str">
        <f>IF(FN_MC!M184="","*",FN_MC!M184)</f>
        <v>-</v>
      </c>
      <c r="L181" s="110" t="str">
        <f>IF(FN_MC!N184="","*",FN_MC!N184)</f>
        <v>-</v>
      </c>
      <c r="M181" s="111" t="str">
        <f>IF(FN_MC!J184="","*",FN_MC!J184)</f>
        <v>*</v>
      </c>
      <c r="N181" s="290" t="str">
        <f>IF(FN_MC!K184="","*",FN_MC!K184)</f>
        <v>*</v>
      </c>
      <c r="O181" s="290" t="str">
        <f>IF(FN_MC!L184="","*",FN_MC!L184)</f>
        <v>-</v>
      </c>
      <c r="P181" s="111"/>
      <c r="Q181" s="128" t="str">
        <f>IF(FN_MC!O184="","*",FN_MC!O184)</f>
        <v>*</v>
      </c>
      <c r="R181" s="128" t="str">
        <f>IF(FN_MC!P184="","*",FN_MC!P184)</f>
        <v>*</v>
      </c>
      <c r="S181" s="110" t="str">
        <f>IF(FN_MC!Q184="","*",CONCATENATE(FN_MC!Q184," ",FN_MC!R184))</f>
        <v>*</v>
      </c>
      <c r="T181" s="110" t="str">
        <f>IF(FN_MC!V184="","*",FN_MC!V184)</f>
        <v>*</v>
      </c>
      <c r="U181" s="110" t="str">
        <f>IF(FN_MC!W184="","*",FN_MC!W184)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*</v>
      </c>
      <c r="B183" s="109" t="str">
        <f>IF(FN_MC!X186="","*",FN_MC!X186)</f>
        <v>*</v>
      </c>
      <c r="C183" s="109" t="str">
        <f>IF(FN_MC!Z186="","*",FN_MC!Z186)</f>
        <v>*</v>
      </c>
      <c r="D183" s="110" t="str">
        <f>IF(FN_MC!S186="","*",FN_MC!S186)</f>
        <v>-</v>
      </c>
      <c r="E183" s="110" t="str">
        <f>IF(FN_MC!T186="","*",FN_MC!T186)</f>
        <v>-</v>
      </c>
      <c r="F183" s="110" t="str">
        <f>IF(FN_MC!B186="","*",FN_MC!B186)</f>
        <v>*</v>
      </c>
      <c r="G183" s="110" t="str">
        <f>IF(FN_MC!D186="","*",FN_MC!D186)</f>
        <v>*</v>
      </c>
      <c r="H183" s="110" t="str">
        <f>IF(FN_MC!F186="","*",FN_MC!F186)</f>
        <v>*</v>
      </c>
      <c r="I183" s="110" t="str">
        <f>IF(FN_MC!H186="","*",FN_MC!H186)</f>
        <v>*</v>
      </c>
      <c r="J183" s="110" t="str">
        <f>IF(FN_MC!I186="","*",FN_MC!I186)</f>
        <v>*</v>
      </c>
      <c r="K183" s="110" t="str">
        <f>IF(FN_MC!M186="","*",FN_MC!M186)</f>
        <v>-</v>
      </c>
      <c r="L183" s="110" t="str">
        <f>IF(FN_MC!N186="","*",FN_MC!N186)</f>
        <v>-</v>
      </c>
      <c r="M183" s="111" t="str">
        <f>IF(FN_MC!J186="","*",FN_MC!J186)</f>
        <v>*</v>
      </c>
      <c r="N183" s="290" t="str">
        <f>IF(FN_MC!K186="","*",FN_MC!K186)</f>
        <v>*</v>
      </c>
      <c r="O183" s="290" t="str">
        <f>IF(FN_MC!L186="","*",FN_MC!L186)</f>
        <v>-</v>
      </c>
      <c r="P183" s="111"/>
      <c r="Q183" s="128" t="str">
        <f>IF(FN_MC!O186="","*",FN_MC!O186)</f>
        <v>*</v>
      </c>
      <c r="R183" s="128" t="str">
        <f>IF(FN_MC!P186="","*",FN_MC!P186)</f>
        <v>*</v>
      </c>
      <c r="S183" s="110" t="str">
        <f>IF(FN_MC!Q186="","*",CONCATENATE(FN_MC!Q186," ",FN_MC!R186))</f>
        <v>*</v>
      </c>
      <c r="T183" s="110" t="str">
        <f>IF(FN_MC!V186="","*",FN_MC!V186)</f>
        <v>*</v>
      </c>
      <c r="U183" s="110" t="str">
        <f>IF(FN_MC!W186="","*",FN_MC!W186)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*</v>
      </c>
      <c r="B184" s="109" t="str">
        <f>IF(FN_MC!X187="","*",FN_MC!X187)</f>
        <v>*</v>
      </c>
      <c r="C184" s="109" t="str">
        <f>IF(FN_MC!Z187="","*",FN_MC!Z187)</f>
        <v>*</v>
      </c>
      <c r="D184" s="110" t="str">
        <f>IF(FN_MC!S187="","*",FN_MC!S187)</f>
        <v>-</v>
      </c>
      <c r="E184" s="110" t="str">
        <f>IF(FN_MC!T187="","*",FN_MC!T187)</f>
        <v>-</v>
      </c>
      <c r="F184" s="110" t="str">
        <f>IF(FN_MC!B187="","*",FN_MC!B187)</f>
        <v>*</v>
      </c>
      <c r="G184" s="110" t="str">
        <f>IF(FN_MC!D187="","*",FN_MC!D187)</f>
        <v>*</v>
      </c>
      <c r="H184" s="110" t="str">
        <f>IF(FN_MC!F187="","*",FN_MC!F187)</f>
        <v>*</v>
      </c>
      <c r="I184" s="110" t="str">
        <f>IF(FN_MC!H187="","*",FN_MC!H187)</f>
        <v>*</v>
      </c>
      <c r="J184" s="110" t="str">
        <f>IF(FN_MC!I187="","*",FN_MC!I187)</f>
        <v>*</v>
      </c>
      <c r="K184" s="110" t="str">
        <f>IF(FN_MC!M187="","*",FN_MC!M187)</f>
        <v>-</v>
      </c>
      <c r="L184" s="110" t="str">
        <f>IF(FN_MC!N187="","*",FN_MC!N187)</f>
        <v>-</v>
      </c>
      <c r="M184" s="111" t="str">
        <f>IF(FN_MC!J187="","*",FN_MC!J187)</f>
        <v>*</v>
      </c>
      <c r="N184" s="290" t="str">
        <f>IF(FN_MC!K187="","*",FN_MC!K187)</f>
        <v>*</v>
      </c>
      <c r="O184" s="290" t="str">
        <f>IF(FN_MC!L187="","*",FN_MC!L187)</f>
        <v>-</v>
      </c>
      <c r="P184" s="111"/>
      <c r="Q184" s="128" t="str">
        <f>IF(FN_MC!O187="","*",FN_MC!O187)</f>
        <v>*</v>
      </c>
      <c r="R184" s="128" t="str">
        <f>IF(FN_MC!P187="","*",FN_MC!P187)</f>
        <v>*</v>
      </c>
      <c r="S184" s="110" t="str">
        <f>IF(FN_MC!Q187="","*",CONCATENATE(FN_MC!Q187," ",FN_MC!R187))</f>
        <v>*</v>
      </c>
      <c r="T184" s="110" t="str">
        <f>IF(FN_MC!V187="","*",FN_MC!V187)</f>
        <v>*</v>
      </c>
      <c r="U184" s="110" t="str">
        <f>IF(FN_MC!W187="","*",FN_MC!W187)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*</v>
      </c>
      <c r="B185" s="109" t="str">
        <f>IF(FN_MC!X188="","*",FN_MC!X188)</f>
        <v>*</v>
      </c>
      <c r="C185" s="109" t="str">
        <f>IF(FN_MC!Z188="","*",FN_MC!Z188)</f>
        <v>*</v>
      </c>
      <c r="D185" s="110" t="str">
        <f>IF(FN_MC!S188="","*",FN_MC!S188)</f>
        <v>-</v>
      </c>
      <c r="E185" s="110" t="str">
        <f>IF(FN_MC!T188="","*",FN_MC!T188)</f>
        <v>-</v>
      </c>
      <c r="F185" s="110" t="str">
        <f>IF(FN_MC!B188="","*",FN_MC!B188)</f>
        <v>*</v>
      </c>
      <c r="G185" s="110" t="str">
        <f>IF(FN_MC!D188="","*",FN_MC!D188)</f>
        <v>*</v>
      </c>
      <c r="H185" s="110" t="str">
        <f>IF(FN_MC!F188="","*",FN_MC!F188)</f>
        <v>*</v>
      </c>
      <c r="I185" s="110" t="str">
        <f>IF(FN_MC!H188="","*",FN_MC!H188)</f>
        <v>*</v>
      </c>
      <c r="J185" s="110" t="str">
        <f>IF(FN_MC!I188="","*",FN_MC!I188)</f>
        <v>*</v>
      </c>
      <c r="K185" s="110" t="str">
        <f>IF(FN_MC!M188="","*",FN_MC!M188)</f>
        <v>-</v>
      </c>
      <c r="L185" s="110" t="str">
        <f>IF(FN_MC!N188="","*",FN_MC!N188)</f>
        <v>-</v>
      </c>
      <c r="M185" s="111" t="str">
        <f>IF(FN_MC!J188="","*",FN_MC!J188)</f>
        <v>*</v>
      </c>
      <c r="N185" s="290" t="str">
        <f>IF(FN_MC!K188="","*",FN_MC!K188)</f>
        <v>*</v>
      </c>
      <c r="O185" s="290" t="str">
        <f>IF(FN_MC!L188="","*",FN_MC!L188)</f>
        <v>-</v>
      </c>
      <c r="P185" s="111"/>
      <c r="Q185" s="128" t="str">
        <f>IF(FN_MC!O188="","*",FN_MC!O188)</f>
        <v>*</v>
      </c>
      <c r="R185" s="128" t="str">
        <f>IF(FN_MC!P188="","*",FN_MC!P188)</f>
        <v>*</v>
      </c>
      <c r="S185" s="110" t="str">
        <f>IF(FN_MC!Q188="","*",CONCATENATE(FN_MC!Q188," ",FN_MC!R188))</f>
        <v>*</v>
      </c>
      <c r="T185" s="110" t="str">
        <f>IF(FN_MC!V188="","*",FN_MC!V188)</f>
        <v>*</v>
      </c>
      <c r="U185" s="110" t="str">
        <f>IF(FN_MC!W188="","*",FN_MC!W188)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*</v>
      </c>
      <c r="C186" s="109" t="str">
        <f>IF(FN_MC!Z189="","*",FN_MC!Z189)</f>
        <v>*</v>
      </c>
      <c r="D186" s="110" t="str">
        <f>IF(FN_MC!S189="","*",FN_MC!S189)</f>
        <v>-</v>
      </c>
      <c r="E186" s="110" t="str">
        <f>IF(FN_MC!T189="","*",FN_MC!T189)</f>
        <v>-</v>
      </c>
      <c r="F186" s="110" t="str">
        <f>IF(FN_MC!B189="","*",FN_MC!B189)</f>
        <v>*</v>
      </c>
      <c r="G186" s="110" t="str">
        <f>IF(FN_MC!D189="","*",FN_MC!D189)</f>
        <v>*</v>
      </c>
      <c r="H186" s="110" t="str">
        <f>IF(FN_MC!F189="","*",FN_MC!F189)</f>
        <v>*</v>
      </c>
      <c r="I186" s="110" t="str">
        <f>IF(FN_MC!H189="","*",FN_MC!H189)</f>
        <v>*</v>
      </c>
      <c r="J186" s="110" t="str">
        <f>IF(FN_MC!I189="","*",FN_MC!I189)</f>
        <v>*</v>
      </c>
      <c r="K186" s="110" t="str">
        <f>IF(FN_MC!M189="","*",FN_MC!M189)</f>
        <v>-</v>
      </c>
      <c r="L186" s="110" t="str">
        <f>IF(FN_MC!N189="","*",FN_MC!N189)</f>
        <v>-</v>
      </c>
      <c r="M186" s="111" t="str">
        <f>IF(FN_MC!J189="","*",FN_MC!J189)</f>
        <v>*</v>
      </c>
      <c r="N186" s="290" t="str">
        <f>IF(FN_MC!K189="","*",FN_MC!K189)</f>
        <v>*</v>
      </c>
      <c r="O186" s="290" t="str">
        <f>IF(FN_MC!L189="","*",FN_MC!L189)</f>
        <v>-</v>
      </c>
      <c r="P186" s="111"/>
      <c r="Q186" s="128" t="str">
        <f>IF(FN_MC!O189="","*",FN_MC!O189)</f>
        <v>*</v>
      </c>
      <c r="R186" s="128" t="str">
        <f>IF(FN_MC!P189="","*",FN_MC!P189)</f>
        <v>*</v>
      </c>
      <c r="S186" s="110" t="str">
        <f>IF(FN_MC!Q189="","*",CONCATENATE(FN_MC!Q189," ",FN_MC!R189))</f>
        <v>*</v>
      </c>
      <c r="T186" s="110" t="str">
        <f>IF(FN_MC!V189="","*",FN_MC!V189)</f>
        <v>*</v>
      </c>
      <c r="U186" s="110" t="str">
        <f>IF(FN_MC!W189="","*",FN_MC!W189)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*</v>
      </c>
      <c r="B187" s="109" t="str">
        <f>IF(FN_MC!X190="","*",FN_MC!X190)</f>
        <v>*</v>
      </c>
      <c r="C187" s="109" t="str">
        <f>IF(FN_MC!Z190="","*",FN_MC!Z190)</f>
        <v>*</v>
      </c>
      <c r="D187" s="110" t="str">
        <f>IF(FN_MC!S190="","*",FN_MC!S190)</f>
        <v>-</v>
      </c>
      <c r="E187" s="110" t="str">
        <f>IF(FN_MC!T190="","*",FN_MC!T190)</f>
        <v>-</v>
      </c>
      <c r="F187" s="110" t="str">
        <f>IF(FN_MC!B190="","*",FN_MC!B190)</f>
        <v>*</v>
      </c>
      <c r="G187" s="110" t="str">
        <f>IF(FN_MC!D190="","*",FN_MC!D190)</f>
        <v>*</v>
      </c>
      <c r="H187" s="110" t="str">
        <f>IF(FN_MC!F190="","*",FN_MC!F190)</f>
        <v>*</v>
      </c>
      <c r="I187" s="110" t="str">
        <f>IF(FN_MC!H190="","*",FN_MC!H190)</f>
        <v>*</v>
      </c>
      <c r="J187" s="110" t="str">
        <f>IF(FN_MC!I190="","*",FN_MC!I190)</f>
        <v>*</v>
      </c>
      <c r="K187" s="110" t="str">
        <f>IF(FN_MC!M190="","*",FN_MC!M190)</f>
        <v>-</v>
      </c>
      <c r="L187" s="110" t="str">
        <f>IF(FN_MC!N190="","*",FN_MC!N190)</f>
        <v>-</v>
      </c>
      <c r="M187" s="111" t="str">
        <f>IF(FN_MC!J190="","*",FN_MC!J190)</f>
        <v>*</v>
      </c>
      <c r="N187" s="290" t="str">
        <f>IF(FN_MC!K190="","*",FN_MC!K190)</f>
        <v>*</v>
      </c>
      <c r="O187" s="290" t="str">
        <f>IF(FN_MC!L190="","*",FN_MC!L190)</f>
        <v>-</v>
      </c>
      <c r="P187" s="111"/>
      <c r="Q187" s="128" t="str">
        <f>IF(FN_MC!O190="","*",FN_MC!O190)</f>
        <v>*</v>
      </c>
      <c r="R187" s="128" t="str">
        <f>IF(FN_MC!P190="","*",FN_MC!P190)</f>
        <v>*</v>
      </c>
      <c r="S187" s="110" t="str">
        <f>IF(FN_MC!Q190="","*",CONCATENATE(FN_MC!Q190," ",FN_MC!R190))</f>
        <v>*</v>
      </c>
      <c r="T187" s="110" t="str">
        <f>IF(FN_MC!V190="","*",FN_MC!V190)</f>
        <v>*</v>
      </c>
      <c r="U187" s="110" t="str">
        <f>IF(FN_MC!W190="","*",FN_MC!W190)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IF(FN_MC!Y191="","*",FN_MC!Y191)</f>
        <v>*</v>
      </c>
      <c r="B188" s="109" t="str">
        <f>IF(FN_MC!X191="","*",FN_MC!X191)</f>
        <v>*</v>
      </c>
      <c r="C188" s="109" t="str">
        <f>IF(FN_MC!Z191="","*",FN_MC!Z191)</f>
        <v>*</v>
      </c>
      <c r="D188" s="110" t="str">
        <f>IF(FN_MC!S191="","*",FN_MC!S191)</f>
        <v>-</v>
      </c>
      <c r="E188" s="110" t="str">
        <f>IF(FN_MC!T191="","*",FN_MC!T191)</f>
        <v>-</v>
      </c>
      <c r="F188" s="110" t="str">
        <f>IF(FN_MC!B191="","*",FN_MC!B191)</f>
        <v>*</v>
      </c>
      <c r="G188" s="110" t="str">
        <f>IF(FN_MC!D191="","*",FN_MC!D191)</f>
        <v>*</v>
      </c>
      <c r="H188" s="110" t="str">
        <f>IF(FN_MC!F191="","*",FN_MC!F191)</f>
        <v>*</v>
      </c>
      <c r="I188" s="110" t="str">
        <f>IF(FN_MC!H191="","*",FN_MC!H191)</f>
        <v>*</v>
      </c>
      <c r="J188" s="110" t="str">
        <f>IF(FN_MC!I191="","*",FN_MC!I191)</f>
        <v>*</v>
      </c>
      <c r="K188" s="110" t="str">
        <f>IF(FN_MC!M191="","*",FN_MC!M191)</f>
        <v>-</v>
      </c>
      <c r="L188" s="110" t="str">
        <f>IF(FN_MC!N191="","*",FN_MC!N191)</f>
        <v>-</v>
      </c>
      <c r="M188" s="111" t="str">
        <f>IF(FN_MC!J191="","*",FN_MC!J191)</f>
        <v>*</v>
      </c>
      <c r="N188" s="290" t="str">
        <f>IF(FN_MC!K191="","*",FN_MC!K191)</f>
        <v>*</v>
      </c>
      <c r="O188" s="290" t="str">
        <f>IF(FN_MC!L191="","*",FN_MC!L191)</f>
        <v>-</v>
      </c>
      <c r="P188" s="111"/>
      <c r="Q188" s="128" t="str">
        <f>IF(FN_MC!O191="","*",FN_MC!O191)</f>
        <v>*</v>
      </c>
      <c r="R188" s="128" t="str">
        <f>IF(FN_MC!P191="","*",FN_MC!P191)</f>
        <v>*</v>
      </c>
      <c r="S188" s="110" t="str">
        <f>IF(FN_MC!Q191="","*",CONCATENATE(FN_MC!Q191," ",FN_MC!R191))</f>
        <v>*</v>
      </c>
      <c r="T188" s="110" t="str">
        <f>IF(FN_MC!V191="","*",FN_MC!V191)</f>
        <v>*</v>
      </c>
      <c r="U188" s="110" t="str">
        <f>IF(FN_MC!W191="","*",FN_MC!W191)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IF(FN_MC!Y192="","*",FN_MC!Y192)</f>
        <v>*</v>
      </c>
      <c r="B189" s="109" t="str">
        <f>IF(FN_MC!X192="","*",FN_MC!X192)</f>
        <v>*</v>
      </c>
      <c r="C189" s="109" t="str">
        <f>IF(FN_MC!Z192="","*",FN_MC!Z192)</f>
        <v>*</v>
      </c>
      <c r="D189" s="110" t="str">
        <f>IF(FN_MC!S192="","*",FN_MC!S192)</f>
        <v>-</v>
      </c>
      <c r="E189" s="110" t="str">
        <f>IF(FN_MC!T192="","*",FN_MC!T192)</f>
        <v>-</v>
      </c>
      <c r="F189" s="110" t="str">
        <f>IF(FN_MC!B192="","*",FN_MC!B192)</f>
        <v>*</v>
      </c>
      <c r="G189" s="110" t="str">
        <f>IF(FN_MC!D192="","*",FN_MC!D192)</f>
        <v>*</v>
      </c>
      <c r="H189" s="110" t="str">
        <f>IF(FN_MC!F192="","*",FN_MC!F192)</f>
        <v>*</v>
      </c>
      <c r="I189" s="110" t="str">
        <f>IF(FN_MC!H192="","*",FN_MC!H192)</f>
        <v>*</v>
      </c>
      <c r="J189" s="110" t="str">
        <f>IF(FN_MC!I192="","*",FN_MC!I192)</f>
        <v>*</v>
      </c>
      <c r="K189" s="110" t="str">
        <f>IF(FN_MC!M192="","*",FN_MC!M192)</f>
        <v>-</v>
      </c>
      <c r="L189" s="110" t="str">
        <f>IF(FN_MC!N192="","*",FN_MC!N192)</f>
        <v>-</v>
      </c>
      <c r="M189" s="111" t="str">
        <f>IF(FN_MC!J192="","*",FN_MC!J192)</f>
        <v>*</v>
      </c>
      <c r="N189" s="290" t="str">
        <f>IF(FN_MC!K192="","*",FN_MC!K192)</f>
        <v>*</v>
      </c>
      <c r="O189" s="290" t="str">
        <f>IF(FN_MC!L192="","*",FN_MC!L192)</f>
        <v>-</v>
      </c>
      <c r="P189" s="111"/>
      <c r="Q189" s="128" t="str">
        <f>IF(FN_MC!O192="","*",FN_MC!O192)</f>
        <v>*</v>
      </c>
      <c r="R189" s="128" t="str">
        <f>IF(FN_MC!P192="","*",FN_MC!P192)</f>
        <v>*</v>
      </c>
      <c r="S189" s="110" t="str">
        <f>IF(FN_MC!Q192="","*",CONCATENATE(FN_MC!Q192," ",FN_MC!R192))</f>
        <v>*</v>
      </c>
      <c r="T189" s="110" t="str">
        <f>IF(FN_MC!V192="","*",FN_MC!V192)</f>
        <v>*</v>
      </c>
      <c r="U189" s="110" t="str">
        <f>IF(FN_MC!W192="","*",FN_MC!W192)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IF(FN_MC!Y193="","*",FN_MC!Y193)</f>
        <v>*</v>
      </c>
      <c r="B190" s="109" t="str">
        <f>IF(FN_MC!X193="","*",FN_MC!X193)</f>
        <v>*</v>
      </c>
      <c r="C190" s="109" t="str">
        <f>IF(FN_MC!Z193="","*",FN_MC!Z193)</f>
        <v>*</v>
      </c>
      <c r="D190" s="110" t="str">
        <f>IF(FN_MC!S193="","*",FN_MC!S193)</f>
        <v>-</v>
      </c>
      <c r="E190" s="110" t="str">
        <f>IF(FN_MC!T193="","*",FN_MC!T193)</f>
        <v>-</v>
      </c>
      <c r="F190" s="110" t="str">
        <f>IF(FN_MC!B193="","*",FN_MC!B193)</f>
        <v>*</v>
      </c>
      <c r="G190" s="110" t="str">
        <f>IF(FN_MC!D193="","*",FN_MC!D193)</f>
        <v>*</v>
      </c>
      <c r="H190" s="110" t="str">
        <f>IF(FN_MC!F193="","*",FN_MC!F193)</f>
        <v>*</v>
      </c>
      <c r="I190" s="110" t="str">
        <f>IF(FN_MC!H193="","*",FN_MC!H193)</f>
        <v>*</v>
      </c>
      <c r="J190" s="110" t="str">
        <f>IF(FN_MC!I193="","*",FN_MC!I193)</f>
        <v>*</v>
      </c>
      <c r="K190" s="110" t="str">
        <f>IF(FN_MC!M193="","*",FN_MC!M193)</f>
        <v>-</v>
      </c>
      <c r="L190" s="110" t="str">
        <f>IF(FN_MC!N193="","*",FN_MC!N193)</f>
        <v>-</v>
      </c>
      <c r="M190" s="111" t="str">
        <f>IF(FN_MC!J193="","*",FN_MC!J193)</f>
        <v>*</v>
      </c>
      <c r="N190" s="290" t="str">
        <f>IF(FN_MC!K193="","*",FN_MC!K193)</f>
        <v>*</v>
      </c>
      <c r="O190" s="290" t="str">
        <f>IF(FN_MC!L193="","*",FN_MC!L193)</f>
        <v>-</v>
      </c>
      <c r="P190" s="111"/>
      <c r="Q190" s="128" t="str">
        <f>IF(FN_MC!O193="","*",FN_MC!O193)</f>
        <v>*</v>
      </c>
      <c r="R190" s="128" t="str">
        <f>IF(FN_MC!P193="","*",FN_MC!P193)</f>
        <v>*</v>
      </c>
      <c r="S190" s="110" t="str">
        <f>IF(FN_MC!Q193="","*",CONCATENATE(FN_MC!Q193," ",FN_MC!R193))</f>
        <v>*</v>
      </c>
      <c r="T190" s="110" t="str">
        <f>IF(FN_MC!V193="","*",FN_MC!V193)</f>
        <v>*</v>
      </c>
      <c r="U190" s="110" t="str">
        <f>IF(FN_MC!W193="","*",FN_MC!W193)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IF(FN_MC!Y194="","*",FN_MC!Y194)</f>
        <v>*</v>
      </c>
      <c r="B191" s="109" t="str">
        <f>IF(FN_MC!X194="","*",FN_MC!X194)</f>
        <v>*</v>
      </c>
      <c r="C191" s="109" t="str">
        <f>IF(FN_MC!Z194="","*",FN_MC!Z194)</f>
        <v>*</v>
      </c>
      <c r="D191" s="110" t="str">
        <f>IF(FN_MC!S194="","*",FN_MC!S194)</f>
        <v>-</v>
      </c>
      <c r="E191" s="110" t="str">
        <f>IF(FN_MC!T194="","*",FN_MC!T194)</f>
        <v>-</v>
      </c>
      <c r="F191" s="110" t="str">
        <f>IF(FN_MC!B194="","*",FN_MC!B194)</f>
        <v>*</v>
      </c>
      <c r="G191" s="110" t="str">
        <f>IF(FN_MC!D194="","*",FN_MC!D194)</f>
        <v>*</v>
      </c>
      <c r="H191" s="110" t="str">
        <f>IF(FN_MC!F194="","*",FN_MC!F194)</f>
        <v>*</v>
      </c>
      <c r="I191" s="110" t="str">
        <f>IF(FN_MC!H194="","*",FN_MC!H194)</f>
        <v>*</v>
      </c>
      <c r="J191" s="110" t="str">
        <f>IF(FN_MC!I194="","*",FN_MC!I194)</f>
        <v>*</v>
      </c>
      <c r="K191" s="110" t="str">
        <f>IF(FN_MC!M194="","*",FN_MC!M194)</f>
        <v>-</v>
      </c>
      <c r="L191" s="110" t="str">
        <f>IF(FN_MC!N194="","*",FN_MC!N194)</f>
        <v>-</v>
      </c>
      <c r="M191" s="111" t="str">
        <f>IF(FN_MC!J194="","*",FN_MC!J194)</f>
        <v>*</v>
      </c>
      <c r="N191" s="290" t="str">
        <f>IF(FN_MC!K194="","*",FN_MC!K194)</f>
        <v>*</v>
      </c>
      <c r="O191" s="290" t="str">
        <f>IF(FN_MC!L194="","*",FN_MC!L194)</f>
        <v>-</v>
      </c>
      <c r="P191" s="111"/>
      <c r="Q191" s="128" t="str">
        <f>IF(FN_MC!O194="","*",FN_MC!O194)</f>
        <v>*</v>
      </c>
      <c r="R191" s="128" t="str">
        <f>IF(FN_MC!P194="","*",FN_MC!P194)</f>
        <v>*</v>
      </c>
      <c r="S191" s="110" t="str">
        <f>IF(FN_MC!Q194="","*",CONCATENATE(FN_MC!Q194," ",FN_MC!R194))</f>
        <v>*</v>
      </c>
      <c r="T191" s="110" t="str">
        <f>IF(FN_MC!V194="","*",FN_MC!V194)</f>
        <v>*</v>
      </c>
      <c r="U191" s="110" t="str">
        <f>IF(FN_MC!W194="","*",FN_MC!W194)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IF(FN_MC!Y195="","*",FN_MC!Y195)</f>
        <v>*</v>
      </c>
      <c r="B192" s="109" t="str">
        <f>IF(FN_MC!X195="","*",FN_MC!X195)</f>
        <v>*</v>
      </c>
      <c r="C192" s="109" t="str">
        <f>IF(FN_MC!Z195="","*",FN_MC!Z195)</f>
        <v>*</v>
      </c>
      <c r="D192" s="110" t="str">
        <f>IF(FN_MC!S195="","*",FN_MC!S195)</f>
        <v>-</v>
      </c>
      <c r="E192" s="110" t="str">
        <f>IF(FN_MC!T195="","*",FN_MC!T195)</f>
        <v>-</v>
      </c>
      <c r="F192" s="110" t="str">
        <f>IF(FN_MC!B195="","*",FN_MC!B195)</f>
        <v>*</v>
      </c>
      <c r="G192" s="110" t="str">
        <f>IF(FN_MC!D195="","*",FN_MC!D195)</f>
        <v>*</v>
      </c>
      <c r="H192" s="110" t="str">
        <f>IF(FN_MC!F195="","*",FN_MC!F195)</f>
        <v>*</v>
      </c>
      <c r="I192" s="110" t="str">
        <f>IF(FN_MC!H195="","*",FN_MC!H195)</f>
        <v>*</v>
      </c>
      <c r="J192" s="110" t="str">
        <f>IF(FN_MC!I195="","*",FN_MC!I195)</f>
        <v>*</v>
      </c>
      <c r="K192" s="110" t="str">
        <f>IF(FN_MC!M195="","*",FN_MC!M195)</f>
        <v>-</v>
      </c>
      <c r="L192" s="110" t="str">
        <f>IF(FN_MC!N195="","*",FN_MC!N195)</f>
        <v>-</v>
      </c>
      <c r="M192" s="111" t="str">
        <f>IF(FN_MC!J195="","*",FN_MC!J195)</f>
        <v>*</v>
      </c>
      <c r="N192" s="290" t="str">
        <f>IF(FN_MC!K195="","*",FN_MC!K195)</f>
        <v>*</v>
      </c>
      <c r="O192" s="290" t="str">
        <f>IF(FN_MC!L195="","*",FN_MC!L195)</f>
        <v>-</v>
      </c>
      <c r="P192" s="111"/>
      <c r="Q192" s="128" t="str">
        <f>IF(FN_MC!O195="","*",FN_MC!O195)</f>
        <v>*</v>
      </c>
      <c r="R192" s="128" t="str">
        <f>IF(FN_MC!P195="","*",FN_MC!P195)</f>
        <v>*</v>
      </c>
      <c r="S192" s="110" t="str">
        <f>IF(FN_MC!Q195="","*",CONCATENATE(FN_MC!Q195," ",FN_MC!R195))</f>
        <v>*</v>
      </c>
      <c r="T192" s="110" t="str">
        <f>IF(FN_MC!V195="","*",FN_MC!V195)</f>
        <v>*</v>
      </c>
      <c r="U192" s="110" t="str">
        <f>IF(FN_MC!W195="","*",FN_MC!W195)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*</v>
      </c>
      <c r="B193" s="109" t="str">
        <f>IF(FN_MC!X196="","*",FN_MC!X196)</f>
        <v>*</v>
      </c>
      <c r="C193" s="109" t="str">
        <f>IF(FN_MC!Z196="","*",FN_MC!Z196)</f>
        <v>*</v>
      </c>
      <c r="D193" s="110" t="str">
        <f>IF(FN_MC!S196="","*",FN_MC!S196)</f>
        <v>-</v>
      </c>
      <c r="E193" s="110" t="str">
        <f>IF(FN_MC!T196="","*",FN_MC!T196)</f>
        <v>-</v>
      </c>
      <c r="F193" s="110" t="str">
        <f>IF(FN_MC!B196="","*",FN_MC!B196)</f>
        <v>*</v>
      </c>
      <c r="G193" s="110" t="str">
        <f>IF(FN_MC!D196="","*",FN_MC!D196)</f>
        <v>*</v>
      </c>
      <c r="H193" s="110" t="str">
        <f>IF(FN_MC!F196="","*",FN_MC!F196)</f>
        <v>*</v>
      </c>
      <c r="I193" s="110" t="str">
        <f>IF(FN_MC!H196="","*",FN_MC!H196)</f>
        <v>*</v>
      </c>
      <c r="J193" s="110" t="str">
        <f>IF(FN_MC!I196="","*",FN_MC!I196)</f>
        <v>*</v>
      </c>
      <c r="K193" s="110" t="str">
        <f>IF(FN_MC!M196="","*",FN_MC!M196)</f>
        <v>-</v>
      </c>
      <c r="L193" s="110" t="str">
        <f>IF(FN_MC!N196="","*",FN_MC!N196)</f>
        <v>-</v>
      </c>
      <c r="M193" s="111" t="str">
        <f>IF(FN_MC!J196="","*",FN_MC!J196)</f>
        <v>*</v>
      </c>
      <c r="N193" s="290" t="str">
        <f>IF(FN_MC!K196="","*",FN_MC!K196)</f>
        <v>*</v>
      </c>
      <c r="O193" s="290" t="str">
        <f>IF(FN_MC!L196="","*",FN_MC!L196)</f>
        <v>-</v>
      </c>
      <c r="P193" s="111"/>
      <c r="Q193" s="128" t="str">
        <f>IF(FN_MC!O196="","*",FN_MC!O196)</f>
        <v>*</v>
      </c>
      <c r="R193" s="128" t="str">
        <f>IF(FN_MC!P196="","*",FN_MC!P196)</f>
        <v>*</v>
      </c>
      <c r="S193" s="110" t="str">
        <f>IF(FN_MC!Q196="","*",CONCATENATE(FN_MC!Q196," ",FN_MC!R196))</f>
        <v>*</v>
      </c>
      <c r="T193" s="110" t="str">
        <f>IF(FN_MC!V196="","*",FN_MC!V196)</f>
        <v>*</v>
      </c>
      <c r="U193" s="110" t="str">
        <f>IF(FN_MC!W196="","*",FN_MC!W196)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IF(FN_MC!Y197="","*",FN_MC!Y197)</f>
        <v>*</v>
      </c>
      <c r="B194" s="109" t="str">
        <f>IF(FN_MC!X197="","*",FN_MC!X197)</f>
        <v>*</v>
      </c>
      <c r="C194" s="109" t="str">
        <f>IF(FN_MC!Z197="","*",FN_MC!Z197)</f>
        <v>*</v>
      </c>
      <c r="D194" s="110" t="str">
        <f>IF(FN_MC!S197="","*",FN_MC!S197)</f>
        <v>-</v>
      </c>
      <c r="E194" s="110" t="str">
        <f>IF(FN_MC!T197="","*",FN_MC!T197)</f>
        <v>-</v>
      </c>
      <c r="F194" s="110" t="str">
        <f>IF(FN_MC!B197="","*",FN_MC!B197)</f>
        <v>*</v>
      </c>
      <c r="G194" s="110" t="str">
        <f>IF(FN_MC!D197="","*",FN_MC!D197)</f>
        <v>*</v>
      </c>
      <c r="H194" s="110" t="str">
        <f>IF(FN_MC!F197="","*",FN_MC!F197)</f>
        <v>*</v>
      </c>
      <c r="I194" s="110" t="str">
        <f>IF(FN_MC!H197="","*",FN_MC!H197)</f>
        <v>*</v>
      </c>
      <c r="J194" s="110" t="str">
        <f>IF(FN_MC!I197="","*",FN_MC!I197)</f>
        <v>*</v>
      </c>
      <c r="K194" s="110" t="str">
        <f>IF(FN_MC!M197="","*",FN_MC!M197)</f>
        <v>-</v>
      </c>
      <c r="L194" s="110" t="str">
        <f>IF(FN_MC!N197="","*",FN_MC!N197)</f>
        <v>-</v>
      </c>
      <c r="M194" s="111" t="str">
        <f>IF(FN_MC!J197="","*",FN_MC!J197)</f>
        <v>*</v>
      </c>
      <c r="N194" s="290" t="str">
        <f>IF(FN_MC!K197="","*",FN_MC!K197)</f>
        <v>*</v>
      </c>
      <c r="O194" s="290" t="str">
        <f>IF(FN_MC!L197="","*",FN_MC!L197)</f>
        <v>-</v>
      </c>
      <c r="P194" s="111"/>
      <c r="Q194" s="128" t="str">
        <f>IF(FN_MC!O197="","*",FN_MC!O197)</f>
        <v>*</v>
      </c>
      <c r="R194" s="128" t="str">
        <f>IF(FN_MC!P197="","*",FN_MC!P197)</f>
        <v>*</v>
      </c>
      <c r="S194" s="110" t="str">
        <f>IF(FN_MC!Q197="","*",CONCATENATE(FN_MC!Q197," ",FN_MC!R197))</f>
        <v>*</v>
      </c>
      <c r="T194" s="110" t="str">
        <f>IF(FN_MC!V197="","*",FN_MC!V197)</f>
        <v>*</v>
      </c>
      <c r="U194" s="110" t="str">
        <f>IF(FN_MC!W197="","*",FN_MC!W197)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>IF(FN_MC!S198="","*",FN_MC!S198)</f>
        <v>-</v>
      </c>
      <c r="E195" s="110" t="str">
        <f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>IF(FN_MC!M198="","*",FN_MC!M198)</f>
        <v>-</v>
      </c>
      <c r="L195" s="110" t="str">
        <f>IF(FN_MC!N198="","*",FN_MC!N198)</f>
        <v>-</v>
      </c>
      <c r="M195" s="111" t="str">
        <f>IF(FN_MC!J198="","*",FN_MC!J198)</f>
        <v>*</v>
      </c>
      <c r="N195" s="290" t="str">
        <f>IF(FN_MC!K198="","*",FN_MC!K198)</f>
        <v>*</v>
      </c>
      <c r="O195" s="290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*</v>
      </c>
      <c r="C199" s="109" t="str">
        <f>IF(FN_MC!Z202="","*",FN_MC!Z202)</f>
        <v>*</v>
      </c>
      <c r="D199" s="110" t="str">
        <f>IF(FN_MC!S202="","*",FN_MC!S202)</f>
        <v>-</v>
      </c>
      <c r="E199" s="110" t="str">
        <f>IF(FN_MC!T202="","*",FN_MC!T202)</f>
        <v>-</v>
      </c>
      <c r="F199" s="110" t="str">
        <f>IF(FN_MC!B202="","*",FN_MC!B202)</f>
        <v>*</v>
      </c>
      <c r="G199" s="110" t="str">
        <f>IF(FN_MC!D202="","*",FN_MC!D202)</f>
        <v>*</v>
      </c>
      <c r="H199" s="110" t="str">
        <f>IF(FN_MC!F202="","*",FN_MC!F202)</f>
        <v>*</v>
      </c>
      <c r="I199" s="110" t="str">
        <f>IF(FN_MC!H202="","*",FN_MC!H202)</f>
        <v>*</v>
      </c>
      <c r="J199" s="110" t="str">
        <f>IF(FN_MC!I202="","*",FN_MC!I202)</f>
        <v>*</v>
      </c>
      <c r="K199" s="110" t="str">
        <f>IF(FN_MC!M202="","*",FN_MC!M202)</f>
        <v>-</v>
      </c>
      <c r="L199" s="110" t="str">
        <f>IF(FN_MC!N202="","*",FN_MC!N202)</f>
        <v>-</v>
      </c>
      <c r="M199" s="111" t="str">
        <f>IF(FN_MC!J202="","*",FN_MC!J202)</f>
        <v>*</v>
      </c>
      <c r="N199" s="290" t="str">
        <f>IF(FN_MC!K202="","*",FN_MC!K202)</f>
        <v>*</v>
      </c>
      <c r="O199" s="290" t="str">
        <f>IF(FN_MC!L202="","*",FN_MC!L202)</f>
        <v>-</v>
      </c>
      <c r="P199" s="111"/>
      <c r="Q199" s="128" t="str">
        <f>IF(FN_MC!O202="","*",FN_MC!O202)</f>
        <v>*</v>
      </c>
      <c r="R199" s="128" t="str">
        <f>IF(FN_MC!P202="","*",FN_MC!P202)</f>
        <v>*</v>
      </c>
      <c r="S199" s="110" t="str">
        <f>IF(FN_MC!Q202="","*",CONCATENATE(FN_MC!Q202," ",FN_MC!R202))</f>
        <v>*</v>
      </c>
      <c r="T199" s="110" t="str">
        <f>IF(FN_MC!V202="","*",FN_MC!V202)</f>
        <v>*</v>
      </c>
      <c r="U199" s="110" t="str">
        <f>IF(FN_MC!W202="","*",FN_MC!W202)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*</v>
      </c>
      <c r="C200" s="109" t="str">
        <f>IF(FN_MC!Z203="","*",FN_MC!Z203)</f>
        <v>*</v>
      </c>
      <c r="D200" s="110" t="str">
        <f>IF(FN_MC!S203="","*",FN_MC!S203)</f>
        <v>-</v>
      </c>
      <c r="E200" s="110" t="str">
        <f>IF(FN_MC!T203="","*",FN_MC!T203)</f>
        <v>-</v>
      </c>
      <c r="F200" s="110" t="str">
        <f>IF(FN_MC!B203="","*",FN_MC!B203)</f>
        <v>*</v>
      </c>
      <c r="G200" s="110" t="str">
        <f>IF(FN_MC!D203="","*",FN_MC!D203)</f>
        <v>*</v>
      </c>
      <c r="H200" s="110" t="str">
        <f>IF(FN_MC!F203="","*",FN_MC!F203)</f>
        <v>*</v>
      </c>
      <c r="I200" s="110" t="str">
        <f>IF(FN_MC!H203="","*",FN_MC!H203)</f>
        <v>*</v>
      </c>
      <c r="J200" s="110" t="str">
        <f>IF(FN_MC!I203="","*",FN_MC!I203)</f>
        <v>*</v>
      </c>
      <c r="K200" s="110" t="str">
        <f>IF(FN_MC!M203="","*",FN_MC!M203)</f>
        <v>-</v>
      </c>
      <c r="L200" s="110" t="str">
        <f>IF(FN_MC!N203="","*",FN_MC!N203)</f>
        <v>-</v>
      </c>
      <c r="M200" s="111" t="str">
        <f>IF(FN_MC!J203="","*",FN_MC!J203)</f>
        <v>*</v>
      </c>
      <c r="N200" s="290" t="str">
        <f>IF(FN_MC!K203="","*",FN_MC!K203)</f>
        <v>*</v>
      </c>
      <c r="O200" s="290" t="str">
        <f>IF(FN_MC!L203="","*",FN_MC!L203)</f>
        <v>-</v>
      </c>
      <c r="P200" s="111"/>
      <c r="Q200" s="128" t="str">
        <f>IF(FN_MC!O203="","*",FN_MC!O203)</f>
        <v>*</v>
      </c>
      <c r="R200" s="128" t="str">
        <f>IF(FN_MC!P203="","*",FN_MC!P203)</f>
        <v>*</v>
      </c>
      <c r="S200" s="110" t="str">
        <f>IF(FN_MC!Q203="","*",CONCATENATE(FN_MC!Q203," ",FN_MC!R203))</f>
        <v>*</v>
      </c>
      <c r="T200" s="110" t="str">
        <f>IF(FN_MC!V203="","*",FN_MC!V203)</f>
        <v>*</v>
      </c>
      <c r="U200" s="110" t="str">
        <f>IF(FN_MC!W203="","*",FN_MC!W203)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*</v>
      </c>
      <c r="C203" s="109" t="str">
        <f>IF(FN_MC!Z206="","*",FN_MC!Z206)</f>
        <v>*</v>
      </c>
      <c r="D203" s="110" t="str">
        <f>IF(FN_MC!S206="","*",FN_MC!S206)</f>
        <v>-</v>
      </c>
      <c r="E203" s="110" t="str">
        <f>IF(FN_MC!T206="","*",FN_MC!T206)</f>
        <v>-</v>
      </c>
      <c r="F203" s="110" t="str">
        <f>IF(FN_MC!B206="","*",FN_MC!B206)</f>
        <v>*</v>
      </c>
      <c r="G203" s="110" t="str">
        <f>IF(FN_MC!D206="","*",FN_MC!D206)</f>
        <v>*</v>
      </c>
      <c r="H203" s="110" t="str">
        <f>IF(FN_MC!F206="","*",FN_MC!F206)</f>
        <v>*</v>
      </c>
      <c r="I203" s="110" t="str">
        <f>IF(FN_MC!H206="","*",FN_MC!H206)</f>
        <v>*</v>
      </c>
      <c r="J203" s="110" t="str">
        <f>IF(FN_MC!I206="","*",FN_MC!I206)</f>
        <v>*</v>
      </c>
      <c r="K203" s="110" t="str">
        <f>IF(FN_MC!M206="","*",FN_MC!M206)</f>
        <v>-</v>
      </c>
      <c r="L203" s="110" t="str">
        <f>IF(FN_MC!N206="","*",FN_MC!N206)</f>
        <v>-</v>
      </c>
      <c r="M203" s="111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1"/>
      <c r="Q203" s="128" t="str">
        <f>IF(FN_MC!O206="","*",FN_MC!O206)</f>
        <v>*</v>
      </c>
      <c r="R203" s="128" t="str">
        <f>IF(FN_MC!P206="","*",FN_MC!P206)</f>
        <v>*</v>
      </c>
      <c r="S203" s="110" t="str">
        <f>IF(FN_MC!Q206="","*",CONCATENATE(FN_MC!Q206," ",FN_MC!R206))</f>
        <v>*</v>
      </c>
      <c r="T203" s="110" t="str">
        <f>IF(FN_MC!V206="","*",FN_MC!V206)</f>
        <v>*</v>
      </c>
      <c r="U203" s="110" t="str">
        <f>IF(FN_MC!W206="","*",FN_MC!W206)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*</v>
      </c>
      <c r="C206" s="109" t="str">
        <f>IF(FN_MC!Z209="","*",FN_MC!Z209)</f>
        <v>*</v>
      </c>
      <c r="D206" s="110" t="str">
        <f>IF(FN_MC!S209="","*",FN_MC!S209)</f>
        <v>-</v>
      </c>
      <c r="E206" s="110" t="str">
        <f>IF(FN_MC!T209="","*",FN_MC!T209)</f>
        <v>-</v>
      </c>
      <c r="F206" s="110" t="str">
        <f>IF(FN_MC!B209="","*",FN_MC!B209)</f>
        <v>*</v>
      </c>
      <c r="G206" s="110" t="str">
        <f>IF(FN_MC!D209="","*",FN_MC!D209)</f>
        <v>*</v>
      </c>
      <c r="H206" s="110" t="str">
        <f>IF(FN_MC!F209="","*",FN_MC!F209)</f>
        <v>*</v>
      </c>
      <c r="I206" s="110" t="str">
        <f>IF(FN_MC!H209="","*",FN_MC!H209)</f>
        <v>*</v>
      </c>
      <c r="J206" s="110" t="str">
        <f>IF(FN_MC!I209="","*",FN_MC!I209)</f>
        <v>*</v>
      </c>
      <c r="K206" s="110" t="str">
        <f>IF(FN_MC!M209="","*",FN_MC!M209)</f>
        <v>-</v>
      </c>
      <c r="L206" s="110" t="str">
        <f>IF(FN_MC!N209="","*",FN_MC!N209)</f>
        <v>-</v>
      </c>
      <c r="M206" s="111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1"/>
      <c r="Q206" s="128" t="str">
        <f>IF(FN_MC!O209="","*",FN_MC!O209)</f>
        <v>*</v>
      </c>
      <c r="R206" s="128" t="str">
        <f>IF(FN_MC!P209="","*",FN_MC!P209)</f>
        <v>*</v>
      </c>
      <c r="S206" s="110" t="str">
        <f>IF(FN_MC!Q209="","*",CONCATENATE(FN_MC!Q209," ",FN_MC!R209))</f>
        <v>*</v>
      </c>
      <c r="T206" s="110" t="str">
        <f>IF(FN_MC!V209="","*",FN_MC!V209)</f>
        <v>*</v>
      </c>
      <c r="U206" s="110" t="str">
        <f>IF(FN_MC!W209="","*",FN_MC!W209)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1442</v>
      </c>
    </row>
  </sheetData>
  <autoFilter ref="A2:Y3000" xr:uid="{D1126E52-FA3F-4EAC-A720-DDE9797BEFF6}">
    <filterColumn colId="5">
      <filters>
        <dateGroupItem year="2025" month="12" day="5" dateTimeGrouping="day"/>
      </filters>
    </filterColumn>
    <filterColumn colId="6">
      <filters>
        <filter val="V42"/>
        <filter val="V86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1443</v>
      </c>
      <c r="C2" s="95" t="s">
        <v>1149</v>
      </c>
      <c r="D2" s="95" t="s">
        <v>1151</v>
      </c>
      <c r="E2" s="95" t="s">
        <v>1444</v>
      </c>
      <c r="F2" s="95" t="s">
        <v>1445</v>
      </c>
      <c r="G2" s="95" t="s">
        <v>1446</v>
      </c>
      <c r="H2" s="95" t="s">
        <v>1447</v>
      </c>
      <c r="I2" s="95" t="s">
        <v>1448</v>
      </c>
      <c r="J2" s="95" t="s">
        <v>1449</v>
      </c>
      <c r="K2" s="131" t="s">
        <v>1450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IF(FN_MC!Y91="","*",FN_MC!Y91)</f>
        <v>*</v>
      </c>
      <c r="C88" s="121">
        <f>IF(FN_MC!B91="","*",FN_MC!B91)</f>
        <v>45999</v>
      </c>
      <c r="D88" s="121" t="str">
        <f>IF(FN_MC!D91="","*",FN_MC!D91)</f>
        <v>W70</v>
      </c>
      <c r="E88" s="121" t="str">
        <f>IF(FN_MC!H91="","*",FN_MC!H91)</f>
        <v>TGR2</v>
      </c>
      <c r="F88" s="137" t="str">
        <f>IF(FN_MC!M91="","*",FN_MC!M91)</f>
        <v>TGR-TBE</v>
      </c>
      <c r="G88" s="121" t="str">
        <f>IF(FN_MC!I91="","*",FN_MC!I91)</f>
        <v>TGR2</v>
      </c>
      <c r="H88" s="121" t="str">
        <f>IF(FN_MC!AB91="","*",FN_MC!AB91)</f>
        <v>FIXO</v>
      </c>
      <c r="I88" s="121" t="str">
        <f>IF(FN_MC!AC91="","*",FN_MC!AC91)</f>
        <v>ACIONAMENTO</v>
      </c>
      <c r="J88" s="122" t="str">
        <f>IF(FN_MC!AA91="","*",FN_MC!AA91)</f>
        <v>2 (Ênio+Daniel)</v>
      </c>
      <c r="K88" s="134">
        <f>IF(FN_MC!AD91="","*",FN_MC!AD91)</f>
        <v>0.35416666666666669</v>
      </c>
    </row>
    <row r="89" spans="2:11" s="123" customFormat="1" hidden="1">
      <c r="B89" s="120" t="str">
        <f>IF(FN_MC!Y92="","*",FN_MC!Y92)</f>
        <v>*</v>
      </c>
      <c r="C89" s="121">
        <f>IF(FN_MC!B92="","*",FN_MC!B92)</f>
        <v>45999</v>
      </c>
      <c r="D89" s="121" t="str">
        <f>IF(FN_MC!D92="","*",FN_MC!D92)</f>
        <v>BRUNO (TF-525)</v>
      </c>
      <c r="E89" s="121" t="str">
        <f>IF(FN_MC!H92="","*",FN_MC!H92)</f>
        <v>440TVL</v>
      </c>
      <c r="F89" s="137" t="str">
        <f>IF(FN_MC!M92="","*",FN_MC!M92)</f>
        <v>TPC-TVL</v>
      </c>
      <c r="G89" s="121" t="str">
        <f>IF(FN_MC!I92="","*",FN_MC!I92)</f>
        <v>-</v>
      </c>
      <c r="H89" s="121" t="str">
        <f>IF(FN_MC!AB92="","*",FN_MC!AB92)</f>
        <v>-</v>
      </c>
      <c r="I89" s="121" t="str">
        <f>IF(FN_MC!AC92="","*",FN_MC!AC92)</f>
        <v>-</v>
      </c>
      <c r="J89" s="122" t="str">
        <f>IF(FN_MC!AA92="","*",FN_MC!AA92)</f>
        <v>-</v>
      </c>
      <c r="K89" s="134" t="str">
        <f>IF(FN_MC!AD92="","*",FN_MC!AD92)</f>
        <v>-</v>
      </c>
    </row>
    <row r="90" spans="2:11" s="123" customFormat="1" hidden="1">
      <c r="B90" s="120" t="str">
        <f>IF(FN_MC!Y93="","*",FN_MC!Y93)</f>
        <v>*</v>
      </c>
      <c r="C90" s="121">
        <f>IF(FN_MC!B93="","*",FN_MC!B93)</f>
        <v>45999</v>
      </c>
      <c r="D90" s="121" t="str">
        <f>IF(FN_MC!D93="","*",FN_MC!D93)</f>
        <v>W48</v>
      </c>
      <c r="E90" s="121" t="str">
        <f>IF(FN_MC!H93="","*",FN_MC!H93)</f>
        <v>TOM2</v>
      </c>
      <c r="F90" s="137" t="str">
        <f>IF(FN_MC!M93="","*",FN_MC!M93)</f>
        <v>TOM-TPC</v>
      </c>
      <c r="G90" s="121" t="str">
        <f>IF(FN_MC!I93="","*",FN_MC!I93)</f>
        <v>TOM2</v>
      </c>
      <c r="H90" s="121" t="str">
        <f>IF(FN_MC!AB93="","*",FN_MC!AB93)</f>
        <v>FIXO</v>
      </c>
      <c r="I90" s="121" t="str">
        <f>IF(FN_MC!AC93="","*",FN_MC!AC93)</f>
        <v>ACIONAMENTO</v>
      </c>
      <c r="J90" s="122">
        <f>IF(FN_MC!AA93="","*",FN_MC!AA93)</f>
        <v>1</v>
      </c>
      <c r="K90" s="134">
        <f>IF(FN_MC!AD93="","*",FN_MC!AD93)</f>
        <v>0.39583333333333331</v>
      </c>
    </row>
    <row r="91" spans="2:11" s="123" customFormat="1" hidden="1">
      <c r="B91" s="120" t="str">
        <f>IF(FN_MC!Y94="","*",FN_MC!Y94)</f>
        <v>*</v>
      </c>
      <c r="C91" s="121">
        <f>IF(FN_MC!B94="","*",FN_MC!B94)</f>
        <v>45999</v>
      </c>
      <c r="D91" s="121" t="str">
        <f>IF(FN_MC!D94="","*",FN_MC!D94)</f>
        <v>ELSON (TF-526)</v>
      </c>
      <c r="E91" s="121" t="str">
        <f>IF(FN_MC!H94="","*",FN_MC!H94)</f>
        <v>TMR326</v>
      </c>
      <c r="F91" s="137" t="str">
        <f>IF(FN_MC!M94="","*",FN_MC!M94)</f>
        <v>TMR-TLA</v>
      </c>
      <c r="G91" s="121" t="str">
        <f>IF(FN_MC!I94="","*",FN_MC!I94)</f>
        <v>-</v>
      </c>
      <c r="H91" s="121" t="str">
        <f>IF(FN_MC!AB94="","*",FN_MC!AB94)</f>
        <v>-</v>
      </c>
      <c r="I91" s="121" t="str">
        <f>IF(FN_MC!AC94="","*",FN_MC!AC94)</f>
        <v>-</v>
      </c>
      <c r="J91" s="122" t="str">
        <f>IF(FN_MC!AA94="","*",FN_MC!AA94)</f>
        <v>-</v>
      </c>
      <c r="K91" s="134" t="str">
        <f>IF(FN_MC!AD94="","*",FN_MC!AD94)</f>
        <v>-</v>
      </c>
    </row>
    <row r="92" spans="2:11" s="123" customFormat="1" hidden="1">
      <c r="B92" s="120" t="str">
        <f>IF(FN_MC!Y95="","*",FN_MC!Y95)</f>
        <v>*</v>
      </c>
      <c r="C92" s="121" t="str">
        <f>IF(FN_MC!B95="","*",FN_MC!B95)</f>
        <v>*</v>
      </c>
      <c r="D92" s="121" t="str">
        <f>IF(FN_MC!D95="","*",FN_MC!D95)</f>
        <v>W50</v>
      </c>
      <c r="E92" s="121" t="str">
        <f>IF(FN_MC!H95="","*",FN_MC!H95)</f>
        <v>TCS</v>
      </c>
      <c r="F92" s="137" t="str">
        <f>IF(FN_MC!M95="","*",FN_MC!M95)</f>
        <v>TCS</v>
      </c>
      <c r="G92" s="121" t="str">
        <f>IF(FN_MC!I95="","*",FN_MC!I95)</f>
        <v>TCS</v>
      </c>
      <c r="H92" s="121" t="str">
        <f>IF(FN_MC!AB95="","*",FN_MC!AB95)</f>
        <v>FIXO</v>
      </c>
      <c r="I92" s="121" t="str">
        <f>IF(FN_MC!AC95="","*",FN_MC!AC95)</f>
        <v>ACIONAMENTO</v>
      </c>
      <c r="J92" s="122" t="str">
        <f>IF(FN_MC!AA95="","*",FN_MC!AA95)</f>
        <v>2 Alex e Maicon</v>
      </c>
      <c r="K92" s="134">
        <f>IF(FN_MC!AD95="","*",FN_MC!AD95)</f>
        <v>0.29166666666666669</v>
      </c>
    </row>
    <row r="93" spans="2:11" s="123" customFormat="1" hidden="1">
      <c r="B93" s="120" t="str">
        <f>IF(FN_MC!Y96="","*",FN_MC!Y96)</f>
        <v>*</v>
      </c>
      <c r="C93" s="121">
        <f>IF(FN_MC!B96="","*",FN_MC!B96)</f>
        <v>45999</v>
      </c>
      <c r="D93" s="121" t="str">
        <f>IF(FN_MC!D96="","*",FN_MC!D96)</f>
        <v>V86</v>
      </c>
      <c r="E93" s="121" t="str">
        <f>IF(FN_MC!H96="","*",FN_MC!H96)</f>
        <v>TID2</v>
      </c>
      <c r="F93" s="137" t="str">
        <f>IF(FN_MC!M96="","*",FN_MC!M96)</f>
        <v>TID-TVI</v>
      </c>
      <c r="G93" s="121" t="str">
        <f>IF(FN_MC!I96="","*",FN_MC!I96)</f>
        <v>TID2</v>
      </c>
      <c r="H93" s="121" t="str">
        <f>IF(FN_MC!AB96="","*",FN_MC!AB96)</f>
        <v>FIXO</v>
      </c>
      <c r="I93" s="121" t="str">
        <f>IF(FN_MC!AC96="","*",FN_MC!AC96)</f>
        <v>ACIONAMENTO</v>
      </c>
      <c r="J93" s="122">
        <f>IF(FN_MC!AA96="","*",FN_MC!AA96)</f>
        <v>1</v>
      </c>
      <c r="K93" s="134">
        <f>IF(FN_MC!AD96="","*",FN_MC!AD96)</f>
        <v>0.39583333333333331</v>
      </c>
    </row>
    <row r="94" spans="2:11" s="123" customFormat="1" hidden="1">
      <c r="B94" s="120" t="str">
        <f>IF(FN_MC!Y97="","*",FN_MC!Y97)</f>
        <v>*</v>
      </c>
      <c r="C94" s="121">
        <f>IF(FN_MC!B97="","*",FN_MC!B97)</f>
        <v>45999</v>
      </c>
      <c r="D94" s="121" t="str">
        <f>IF(FN_MC!D97="","*",FN_MC!D97)</f>
        <v>FRANCISCO (TF-670)</v>
      </c>
      <c r="E94" s="121" t="str">
        <f>IF(FN_MC!H97="","*",FN_MC!H97)</f>
        <v>TIN1</v>
      </c>
      <c r="F94" s="137" t="str">
        <f>IF(FN_MC!M97="","*",FN_MC!M97)</f>
        <v>TIN</v>
      </c>
      <c r="G94" s="121" t="str">
        <f>IF(FN_MC!I97="","*",FN_MC!I97)</f>
        <v>-</v>
      </c>
      <c r="H94" s="121" t="str">
        <f>IF(FN_MC!AB97="","*",FN_MC!AB97)</f>
        <v>-</v>
      </c>
      <c r="I94" s="121" t="str">
        <f>IF(FN_MC!AC97="","*",FN_MC!AC97)</f>
        <v>-</v>
      </c>
      <c r="J94" s="122" t="str">
        <f>IF(FN_MC!AA97="","*",FN_MC!AA97)</f>
        <v>-</v>
      </c>
      <c r="K94" s="134" t="str">
        <f>IF(FN_MC!AD97="","*",FN_MC!AD97)</f>
        <v>-</v>
      </c>
    </row>
    <row r="95" spans="2:11" s="123" customFormat="1" hidden="1">
      <c r="B95" s="120" t="str">
        <f>IF(FN_MC!Y98="","*",FN_MC!Y98)</f>
        <v>*</v>
      </c>
      <c r="C95" s="121">
        <f>IF(FN_MC!B98="","*",FN_MC!B98)</f>
        <v>45999</v>
      </c>
      <c r="D95" s="121" t="str">
        <f>IF(FN_MC!D98="","*",FN_MC!D98)</f>
        <v>ANISIO (TF-514)</v>
      </c>
      <c r="E95" s="121" t="str">
        <f>IF(FN_MC!H98="","*",FN_MC!H98)</f>
        <v>TAP2</v>
      </c>
      <c r="F95" s="137" t="str">
        <f>IF(FN_MC!M98="","*",FN_MC!M98)</f>
        <v>TAP</v>
      </c>
      <c r="G95" s="121" t="str">
        <f>IF(FN_MC!I98="","*",FN_MC!I98)</f>
        <v>-</v>
      </c>
      <c r="H95" s="121" t="str">
        <f>IF(FN_MC!AB98="","*",FN_MC!AB98)</f>
        <v>-</v>
      </c>
      <c r="I95" s="121" t="str">
        <f>IF(FN_MC!AC98="","*",FN_MC!AC98)</f>
        <v>-</v>
      </c>
      <c r="J95" s="122" t="str">
        <f>IF(FN_MC!AA98="","*",FN_MC!AA98)</f>
        <v>-</v>
      </c>
      <c r="K95" s="134" t="str">
        <f>IF(FN_MC!AD98="","*",FN_MC!AD98)</f>
        <v>-</v>
      </c>
    </row>
    <row r="96" spans="2:11" s="123" customFormat="1" hidden="1">
      <c r="B96" s="120" t="str">
        <f>IF(FN_MC!Y99="","*",FN_MC!Y99)</f>
        <v>*</v>
      </c>
      <c r="C96" s="121">
        <f>IF(FN_MC!B99="","*",FN_MC!B99)</f>
        <v>45999</v>
      </c>
      <c r="D96" s="121" t="str">
        <f>IF(FN_MC!D99="","*",FN_MC!D99)</f>
        <v>A60</v>
      </c>
      <c r="E96" s="121" t="str">
        <f>IF(FN_MC!H99="","*",FN_MC!H99)</f>
        <v>TMI</v>
      </c>
      <c r="F96" s="137" t="str">
        <f>IF(FN_MC!M99="","*",FN_MC!M99)</f>
        <v>TMI-TCS</v>
      </c>
      <c r="G96" s="121" t="str">
        <f>IF(FN_MC!I99="","*",FN_MC!I99)</f>
        <v>TCS2</v>
      </c>
      <c r="H96" s="121" t="str">
        <f>IF(FN_MC!AB99="","*",FN_MC!AB99)</f>
        <v>FIXO</v>
      </c>
      <c r="I96" s="121" t="str">
        <f>IF(FN_MC!AC99="","*",FN_MC!AC99)</f>
        <v>ACIONAMENTO</v>
      </c>
      <c r="J96" s="122">
        <f>IF(FN_MC!AA99="","*",FN_MC!AA99)</f>
        <v>1</v>
      </c>
      <c r="K96" s="134">
        <f>IF(FN_MC!AD99="","*",FN_MC!AD99)</f>
        <v>0.29166666666666669</v>
      </c>
    </row>
    <row r="97" spans="2:11" s="123" customFormat="1" hidden="1">
      <c r="B97" s="120" t="str">
        <f>IF(FN_MC!Y100="","*",FN_MC!Y100)</f>
        <v>*</v>
      </c>
      <c r="C97" s="121">
        <f>IF(FN_MC!B100="","*",FN_MC!B100)</f>
        <v>45999</v>
      </c>
      <c r="D97" s="121" t="str">
        <f>IF(FN_MC!D100="","*",FN_MC!D100)</f>
        <v>E17</v>
      </c>
      <c r="E97" s="121" t="str">
        <f>IF(FN_MC!H100="","*",FN_MC!H100)</f>
        <v>ZDK1</v>
      </c>
      <c r="F97" s="137" t="str">
        <f>IF(FN_MC!M100="","*",FN_MC!M100)</f>
        <v>ZDK-ZVT</v>
      </c>
      <c r="G97" s="121" t="str">
        <f>IF(FN_MC!I100="","*",FN_MC!I100)</f>
        <v>ZDK1</v>
      </c>
      <c r="H97" s="121" t="str">
        <f>IF(FN_MC!AB100="","*",FN_MC!AB100)</f>
        <v>-</v>
      </c>
      <c r="I97" s="121" t="str">
        <f>IF(FN_MC!AC100="","*",FN_MC!AC100)</f>
        <v>-</v>
      </c>
      <c r="J97" s="122" t="str">
        <f>IF(FN_MC!AA100="","*",FN_MC!AA100)</f>
        <v>-</v>
      </c>
      <c r="K97" s="134" t="str">
        <f>IF(FN_MC!AD100="","*",FN_MC!AD100)</f>
        <v>-</v>
      </c>
    </row>
    <row r="98" spans="2:11" s="123" customFormat="1" hidden="1">
      <c r="B98" s="120" t="str">
        <f>IF(FN_MC!Y101="","*",FN_MC!Y101)</f>
        <v>*</v>
      </c>
      <c r="C98" s="121">
        <f>IF(FN_MC!B101="","*",FN_MC!B101)</f>
        <v>45999</v>
      </c>
      <c r="D98" s="121" t="str">
        <f>IF(FN_MC!D101="","*",FN_MC!D101)</f>
        <v>V42</v>
      </c>
      <c r="E98" s="121" t="str">
        <f>IF(FN_MC!H101="","*",FN_MC!H101)</f>
        <v>ZGT1</v>
      </c>
      <c r="F98" s="137" t="str">
        <f>IF(FN_MC!M101="","*",FN_MC!M101)</f>
        <v>ZGT-ZXE</v>
      </c>
      <c r="G98" s="121" t="str">
        <f>IF(FN_MC!I101="","*",FN_MC!I101)</f>
        <v>ZGT1</v>
      </c>
      <c r="H98" s="121" t="str">
        <f>IF(FN_MC!AB101="","*",FN_MC!AB101)</f>
        <v>FIXO</v>
      </c>
      <c r="I98" s="121" t="str">
        <f>IF(FN_MC!AC101="","*",FN_MC!AC101)</f>
        <v>ACIONAMENTO</v>
      </c>
      <c r="J98" s="122">
        <f>IF(FN_MC!AA101="","*",FN_MC!AA101)</f>
        <v>1</v>
      </c>
      <c r="K98" s="134">
        <f>IF(FN_MC!AD101="","*",FN_MC!AD101)</f>
        <v>0.3125</v>
      </c>
    </row>
    <row r="99" spans="2:11" s="123" customFormat="1" hidden="1">
      <c r="B99" s="120" t="str">
        <f>IF(FN_MC!Y102="","*",FN_MC!Y102)</f>
        <v>*</v>
      </c>
      <c r="C99" s="121">
        <f>IF(FN_MC!B102="","*",FN_MC!B102)</f>
        <v>45999</v>
      </c>
      <c r="D99" s="121" t="str">
        <f>IF(FN_MC!D102="","*",FN_MC!D102)</f>
        <v>W94</v>
      </c>
      <c r="E99" s="121" t="str">
        <f>IF(FN_MC!H102="","*",FN_MC!H102)</f>
        <v>PUD</v>
      </c>
      <c r="F99" s="137" t="str">
        <f>IF(FN_MC!M102="","*",FN_MC!M102)</f>
        <v>PIT-K97</v>
      </c>
      <c r="G99" s="121" t="str">
        <f>IF(FN_MC!I102="","*",FN_MC!I102)</f>
        <v>PIT</v>
      </c>
      <c r="H99" s="121" t="str">
        <f>IF(FN_MC!AB102="","*",FN_MC!AB102)</f>
        <v>FIXO</v>
      </c>
      <c r="I99" s="121" t="str">
        <f>IF(FN_MC!AC102="","*",FN_MC!AC102)</f>
        <v>-</v>
      </c>
      <c r="J99" s="122">
        <f>IF(FN_MC!AA102="","*",FN_MC!AA102)</f>
        <v>1</v>
      </c>
      <c r="K99" s="134">
        <f>IF(FN_MC!AD102="","*",FN_MC!AD102)</f>
        <v>0.29166666666666669</v>
      </c>
    </row>
    <row r="100" spans="2:11" s="123" customFormat="1" hidden="1">
      <c r="B100" s="120" t="str">
        <f>IF(FN_MC!Y103="","*",FN_MC!Y103)</f>
        <v>*</v>
      </c>
      <c r="C100" s="121" t="str">
        <f>IF(FN_MC!B103="","*",FN_MC!B103)</f>
        <v>*</v>
      </c>
      <c r="D100" s="121" t="str">
        <f>IF(FN_MC!D103="","*",FN_MC!D103)</f>
        <v>*</v>
      </c>
      <c r="E100" s="121" t="str">
        <f>IF(FN_MC!H103="","*",FN_MC!H103)</f>
        <v>*</v>
      </c>
      <c r="F100" s="137" t="str">
        <f>IF(FN_MC!M103="","*",FN_MC!M103)</f>
        <v>-</v>
      </c>
      <c r="G100" s="121" t="str">
        <f>IF(FN_MC!I103="","*",FN_MC!I103)</f>
        <v>*</v>
      </c>
      <c r="H100" s="121" t="str">
        <f>IF(FN_MC!AB103="","*",FN_MC!AB103)</f>
        <v>*</v>
      </c>
      <c r="I100" s="121" t="str">
        <f>IF(FN_MC!AC103="","*",FN_MC!AC103)</f>
        <v>*</v>
      </c>
      <c r="J100" s="122" t="str">
        <f>IF(FN_MC!AA103="","*",FN_MC!AA103)</f>
        <v>*</v>
      </c>
      <c r="K100" s="134" t="str">
        <f>IF(FN_MC!AD103="","*",FN_MC!AD103)</f>
        <v>*</v>
      </c>
    </row>
    <row r="101" spans="2:11" s="123" customFormat="1" hidden="1">
      <c r="B101" s="120" t="str">
        <f>IF(FN_MC!Y104="","*",FN_MC!Y104)</f>
        <v>*</v>
      </c>
      <c r="C101" s="121" t="str">
        <f>IF(FN_MC!B104="","*",FN_MC!B104)</f>
        <v>*</v>
      </c>
      <c r="D101" s="121" t="str">
        <f>IF(FN_MC!D104="","*",FN_MC!D104)</f>
        <v>*</v>
      </c>
      <c r="E101" s="121" t="str">
        <f>IF(FN_MC!H104="","*",FN_MC!H104)</f>
        <v>*</v>
      </c>
      <c r="F101" s="137" t="str">
        <f>IF(FN_MC!M104="","*",FN_MC!M104)</f>
        <v>-</v>
      </c>
      <c r="G101" s="121" t="str">
        <f>IF(FN_MC!I104="","*",FN_MC!I104)</f>
        <v>*</v>
      </c>
      <c r="H101" s="121" t="str">
        <f>IF(FN_MC!AB104="","*",FN_MC!AB104)</f>
        <v>*</v>
      </c>
      <c r="I101" s="121" t="str">
        <f>IF(FN_MC!AC104="","*",FN_MC!AC104)</f>
        <v>*</v>
      </c>
      <c r="J101" s="122" t="str">
        <f>IF(FN_MC!AA104="","*",FN_MC!AA104)</f>
        <v>*</v>
      </c>
      <c r="K101" s="134" t="str">
        <f>IF(FN_MC!AD104="","*",FN_MC!AD104)</f>
        <v>*</v>
      </c>
    </row>
    <row r="102" spans="2:11" s="123" customFormat="1" hidden="1">
      <c r="B102" s="120" t="str">
        <f>IF(FN_MC!Y105="","*",FN_MC!Y105)</f>
        <v>*</v>
      </c>
      <c r="C102" s="121">
        <f>IF(FN_MC!B105="","*",FN_MC!B105)</f>
        <v>46000</v>
      </c>
      <c r="D102" s="121" t="str">
        <f>IF(FN_MC!D105="","*",FN_MC!D105)</f>
        <v>W70</v>
      </c>
      <c r="E102" s="121" t="str">
        <f>IF(FN_MC!H105="","*",FN_MC!H105)</f>
        <v>TGR2</v>
      </c>
      <c r="F102" s="137" t="str">
        <f>IF(FN_MC!M105="","*",FN_MC!M105)</f>
        <v>TGR-TBE</v>
      </c>
      <c r="G102" s="121" t="str">
        <f>IF(FN_MC!I105="","*",FN_MC!I105)</f>
        <v>TGR2</v>
      </c>
      <c r="H102" s="121" t="str">
        <f>IF(FN_MC!AB105="","*",FN_MC!AB105)</f>
        <v>FIXO</v>
      </c>
      <c r="I102" s="121" t="str">
        <f>IF(FN_MC!AC105="","*",FN_MC!AC105)</f>
        <v>ACIONAMENTO</v>
      </c>
      <c r="J102" s="122" t="str">
        <f>IF(FN_MC!AA105="","*",FN_MC!AA105)</f>
        <v>2 (Ênio+Daniel)</v>
      </c>
      <c r="K102" s="134">
        <f>IF(FN_MC!AD105="","*",FN_MC!AD105)</f>
        <v>0.35416666666666669</v>
      </c>
    </row>
    <row r="103" spans="2:11" s="123" customFormat="1" hidden="1">
      <c r="B103" s="120" t="str">
        <f>IF(FN_MC!Y106="","*",FN_MC!Y106)</f>
        <v>*</v>
      </c>
      <c r="C103" s="121">
        <f>IF(FN_MC!B106="","*",FN_MC!B106)</f>
        <v>46000</v>
      </c>
      <c r="D103" s="121" t="str">
        <f>IF(FN_MC!D106="","*",FN_MC!D106)</f>
        <v>BRUNO (TF-525)</v>
      </c>
      <c r="E103" s="121" t="str">
        <f>IF(FN_MC!H106="","*",FN_MC!H106)</f>
        <v>440TVL</v>
      </c>
      <c r="F103" s="137" t="str">
        <f>IF(FN_MC!M106="","*",FN_MC!M106)</f>
        <v>TPC-TVL</v>
      </c>
      <c r="G103" s="121" t="str">
        <f>IF(FN_MC!I106="","*",FN_MC!I106)</f>
        <v>-</v>
      </c>
      <c r="H103" s="121" t="str">
        <f>IF(FN_MC!AB106="","*",FN_MC!AB106)</f>
        <v>-</v>
      </c>
      <c r="I103" s="121" t="str">
        <f>IF(FN_MC!AC106="","*",FN_MC!AC106)</f>
        <v>-</v>
      </c>
      <c r="J103" s="122" t="str">
        <f>IF(FN_MC!AA106="","*",FN_MC!AA106)</f>
        <v>-</v>
      </c>
      <c r="K103" s="134" t="str">
        <f>IF(FN_MC!AD106="","*",FN_MC!AD106)</f>
        <v>-</v>
      </c>
    </row>
    <row r="104" spans="2:11" s="123" customFormat="1" hidden="1">
      <c r="B104" s="120" t="str">
        <f>IF(FN_MC!Y107="","*",FN_MC!Y107)</f>
        <v>*</v>
      </c>
      <c r="C104" s="121">
        <f>IF(FN_MC!B107="","*",FN_MC!B107)</f>
        <v>46000</v>
      </c>
      <c r="D104" s="121" t="str">
        <f>IF(FN_MC!D107="","*",FN_MC!D107)</f>
        <v>ELSON (TF-526)</v>
      </c>
      <c r="E104" s="121" t="str">
        <f>IF(FN_MC!H107="","*",FN_MC!H107)</f>
        <v>TMR326</v>
      </c>
      <c r="F104" s="137" t="str">
        <f>IF(FN_MC!M107="","*",FN_MC!M107)</f>
        <v>TMR-TLA</v>
      </c>
      <c r="G104" s="121" t="str">
        <f>IF(FN_MC!I107="","*",FN_MC!I107)</f>
        <v>-</v>
      </c>
      <c r="H104" s="121" t="str">
        <f>IF(FN_MC!AB107="","*",FN_MC!AB107)</f>
        <v>-</v>
      </c>
      <c r="I104" s="121" t="str">
        <f>IF(FN_MC!AC107="","*",FN_MC!AC107)</f>
        <v>-</v>
      </c>
      <c r="J104" s="122" t="str">
        <f>IF(FN_MC!AA107="","*",FN_MC!AA107)</f>
        <v>-</v>
      </c>
      <c r="K104" s="134" t="str">
        <f>IF(FN_MC!AD107="","*",FN_MC!AD107)</f>
        <v>-</v>
      </c>
    </row>
    <row r="105" spans="2:11" s="123" customFormat="1" hidden="1">
      <c r="B105" s="120" t="str">
        <f>IF(FN_MC!Y108="","*",FN_MC!Y108)</f>
        <v>*</v>
      </c>
      <c r="C105" s="121">
        <f>IF(FN_MC!B108="","*",FN_MC!B108)</f>
        <v>46000</v>
      </c>
      <c r="D105" s="121" t="str">
        <f>IF(FN_MC!D108="","*",FN_MC!D108)</f>
        <v>W50</v>
      </c>
      <c r="E105" s="121" t="str">
        <f>IF(FN_MC!H108="","*",FN_MC!H108)</f>
        <v xml:space="preserve">TCS2 </v>
      </c>
      <c r="F105" s="137" t="str">
        <f>IF(FN_MC!M108="","*",FN_MC!M108)</f>
        <v>TID-TVI</v>
      </c>
      <c r="G105" s="121" t="str">
        <f>IF(FN_MC!I108="","*",FN_MC!I108)</f>
        <v>TCS2</v>
      </c>
      <c r="H105" s="121" t="str">
        <f>IF(FN_MC!AB108="","*",FN_MC!AB108)</f>
        <v>FIXO</v>
      </c>
      <c r="I105" s="121" t="str">
        <f>IF(FN_MC!AC108="","*",FN_MC!AC108)</f>
        <v>ACIONAMENTO</v>
      </c>
      <c r="J105" s="122" t="str">
        <f>IF(FN_MC!AA108="","*",FN_MC!AA108)</f>
        <v>2 Alex e Maicon</v>
      </c>
      <c r="K105" s="134">
        <f>IF(FN_MC!AD108="","*",FN_MC!AD108)</f>
        <v>0.29166666666666669</v>
      </c>
    </row>
    <row r="106" spans="2:11" s="123" customFormat="1" hidden="1">
      <c r="B106" s="120" t="str">
        <f>IF(FN_MC!Y109="","*",FN_MC!Y109)</f>
        <v>*</v>
      </c>
      <c r="C106" s="121">
        <f>IF(FN_MC!B109="","*",FN_MC!B109)</f>
        <v>46000</v>
      </c>
      <c r="D106" s="121" t="str">
        <f>IF(FN_MC!D109="","*",FN_MC!D109)</f>
        <v>V86</v>
      </c>
      <c r="E106" s="121" t="str">
        <f>IF(FN_MC!H109="","*",FN_MC!H109)</f>
        <v>TID2</v>
      </c>
      <c r="F106" s="137" t="str">
        <f>IF(FN_MC!M109="","*",FN_MC!M109)</f>
        <v>TID-TVI</v>
      </c>
      <c r="G106" s="121" t="str">
        <f>IF(FN_MC!I109="","*",FN_MC!I109)</f>
        <v>TID2</v>
      </c>
      <c r="H106" s="121" t="str">
        <f>IF(FN_MC!AB109="","*",FN_MC!AB109)</f>
        <v>FIXO</v>
      </c>
      <c r="I106" s="121" t="str">
        <f>IF(FN_MC!AC109="","*",FN_MC!AC109)</f>
        <v>ACIONAMENTO</v>
      </c>
      <c r="J106" s="122">
        <f>IF(FN_MC!AA109="","*",FN_MC!AA109)</f>
        <v>1</v>
      </c>
      <c r="K106" s="134">
        <f>IF(FN_MC!AD109="","*",FN_MC!AD109)</f>
        <v>0.39583333333333331</v>
      </c>
    </row>
    <row r="107" spans="2:11" s="123" customFormat="1" hidden="1">
      <c r="B107" s="120" t="str">
        <f>IF(FN_MC!Y110="","*",FN_MC!Y110)</f>
        <v>*</v>
      </c>
      <c r="C107" s="121">
        <f>IF(FN_MC!B110="","*",FN_MC!B110)</f>
        <v>46000</v>
      </c>
      <c r="D107" s="121" t="str">
        <f>IF(FN_MC!D110="","*",FN_MC!D110)</f>
        <v>FRANCISCO (TF-670)</v>
      </c>
      <c r="E107" s="121" t="str">
        <f>IF(FN_MC!H110="","*",FN_MC!H110)</f>
        <v>TIN1</v>
      </c>
      <c r="F107" s="137" t="str">
        <f>IF(FN_MC!M110="","*",FN_MC!M110)</f>
        <v>TIN</v>
      </c>
      <c r="G107" s="121" t="str">
        <f>IF(FN_MC!I110="","*",FN_MC!I110)</f>
        <v>-</v>
      </c>
      <c r="H107" s="121" t="str">
        <f>IF(FN_MC!AB110="","*",FN_MC!AB110)</f>
        <v>-</v>
      </c>
      <c r="I107" s="121" t="str">
        <f>IF(FN_MC!AC110="","*",FN_MC!AC110)</f>
        <v>-</v>
      </c>
      <c r="J107" s="122" t="str">
        <f>IF(FN_MC!AA110="","*",FN_MC!AA110)</f>
        <v>-</v>
      </c>
      <c r="K107" s="134" t="str">
        <f>IF(FN_MC!AD110="","*",FN_MC!AD110)</f>
        <v>-</v>
      </c>
    </row>
    <row r="108" spans="2:11" s="123" customFormat="1" hidden="1">
      <c r="B108" s="120" t="str">
        <f>IF(FN_MC!Y111="","*",FN_MC!Y111)</f>
        <v>*</v>
      </c>
      <c r="C108" s="121">
        <f>IF(FN_MC!B111="","*",FN_MC!B111)</f>
        <v>46000</v>
      </c>
      <c r="D108" s="121" t="str">
        <f>IF(FN_MC!D111="","*",FN_MC!D111)</f>
        <v>ANISIO (TF-514)</v>
      </c>
      <c r="E108" s="121" t="str">
        <f>IF(FN_MC!H111="","*",FN_MC!H111)</f>
        <v>TAP2</v>
      </c>
      <c r="F108" s="137" t="str">
        <f>IF(FN_MC!M111="","*",FN_MC!M111)</f>
        <v>TAP</v>
      </c>
      <c r="G108" s="121" t="str">
        <f>IF(FN_MC!I111="","*",FN_MC!I111)</f>
        <v>-</v>
      </c>
      <c r="H108" s="121" t="str">
        <f>IF(FN_MC!AB111="","*",FN_MC!AB111)</f>
        <v>-</v>
      </c>
      <c r="I108" s="121" t="str">
        <f>IF(FN_MC!AC111="","*",FN_MC!AC111)</f>
        <v>-</v>
      </c>
      <c r="J108" s="122" t="str">
        <f>IF(FN_MC!AA111="","*",FN_MC!AA111)</f>
        <v>-</v>
      </c>
      <c r="K108" s="134" t="str">
        <f>IF(FN_MC!AD111="","*",FN_MC!AD111)</f>
        <v>-</v>
      </c>
    </row>
    <row r="109" spans="2:11" s="123" customFormat="1" hidden="1">
      <c r="B109" s="120" t="str">
        <f>IF(FN_MC!Y112="","*",FN_MC!Y112)</f>
        <v>*</v>
      </c>
      <c r="C109" s="121">
        <f>IF(FN_MC!B112="","*",FN_MC!B112)</f>
        <v>46000</v>
      </c>
      <c r="D109" s="121" t="str">
        <f>IF(FN_MC!D112="","*",FN_MC!D112)</f>
        <v>E17</v>
      </c>
      <c r="E109" s="121" t="str">
        <f>IF(FN_MC!H112="","*",FN_MC!H112)</f>
        <v>ZDK1</v>
      </c>
      <c r="F109" s="137" t="str">
        <f>IF(FN_MC!M112="","*",FN_MC!M112)</f>
        <v>ZDK-ZVT</v>
      </c>
      <c r="G109" s="121" t="str">
        <f>IF(FN_MC!I112="","*",FN_MC!I112)</f>
        <v>ZDK1</v>
      </c>
      <c r="H109" s="121" t="str">
        <f>IF(FN_MC!AB112="","*",FN_MC!AB112)</f>
        <v>-</v>
      </c>
      <c r="I109" s="121" t="str">
        <f>IF(FN_MC!AC112="","*",FN_MC!AC112)</f>
        <v>-</v>
      </c>
      <c r="J109" s="122" t="str">
        <f>IF(FN_MC!AA112="","*",FN_MC!AA112)</f>
        <v>-</v>
      </c>
      <c r="K109" s="134" t="str">
        <f>IF(FN_MC!AD112="","*",FN_MC!AD112)</f>
        <v>-</v>
      </c>
    </row>
    <row r="110" spans="2:11" s="123" customFormat="1" hidden="1">
      <c r="B110" s="120" t="str">
        <f>IF(FN_MC!Y113="","*",FN_MC!Y113)</f>
        <v>*</v>
      </c>
      <c r="C110" s="121">
        <f>IF(FN_MC!B113="","*",FN_MC!B113)</f>
        <v>46000</v>
      </c>
      <c r="D110" s="121" t="str">
        <f>IF(FN_MC!D113="","*",FN_MC!D113)</f>
        <v>A74</v>
      </c>
      <c r="E110" s="121" t="str">
        <f>IF(FN_MC!H113="","*",FN_MC!H113)</f>
        <v>ZTP</v>
      </c>
      <c r="F110" s="137" t="str">
        <f>IF(FN_MC!M113="","*",FN_MC!M113)</f>
        <v>ZTP-ZBO</v>
      </c>
      <c r="G110" s="121" t="str">
        <f>IF(FN_MC!I113="","*",FN_MC!I113)</f>
        <v>ZBO</v>
      </c>
      <c r="H110" s="121" t="str">
        <f>IF(FN_MC!AB113="","*",FN_MC!AB113)</f>
        <v>*</v>
      </c>
      <c r="I110" s="121" t="str">
        <f>IF(FN_MC!AC113="","*",FN_MC!AC113)</f>
        <v>-</v>
      </c>
      <c r="J110" s="122" t="str">
        <f>IF(FN_MC!AA113="","*",FN_MC!AA113)</f>
        <v>-</v>
      </c>
      <c r="K110" s="134" t="str">
        <f>IF(FN_MC!AD113="","*",FN_MC!AD113)</f>
        <v>-</v>
      </c>
    </row>
    <row r="111" spans="2:11" s="123" customFormat="1" hidden="1">
      <c r="B111" s="120" t="str">
        <f>IF(FN_MC!Y114="","*",FN_MC!Y114)</f>
        <v>*</v>
      </c>
      <c r="C111" s="121">
        <f>IF(FN_MC!B114="","*",FN_MC!B114)</f>
        <v>46000</v>
      </c>
      <c r="D111" s="121" t="str">
        <f>IF(FN_MC!D114="","*",FN_MC!D114)</f>
        <v>A10</v>
      </c>
      <c r="E111" s="121" t="str">
        <f>IF(FN_MC!H114="","*",FN_MC!H114)</f>
        <v>PNN2</v>
      </c>
      <c r="F111" s="137" t="str">
        <f>IF(FN_MC!M114="","*",FN_MC!M114)</f>
        <v>PNN-PCB</v>
      </c>
      <c r="G111" s="121" t="str">
        <f>IF(FN_MC!I114="","*",FN_MC!I114)</f>
        <v>PNN</v>
      </c>
      <c r="H111" s="121" t="str">
        <f>IF(FN_MC!AB114="","*",FN_MC!AB114)</f>
        <v>FIXO</v>
      </c>
      <c r="I111" s="121" t="str">
        <f>IF(FN_MC!AC114="","*",FN_MC!AC114)</f>
        <v>ACIONAMENTO</v>
      </c>
      <c r="J111" s="122">
        <f>IF(FN_MC!AA114="","*",FN_MC!AA114)</f>
        <v>1</v>
      </c>
      <c r="K111" s="134">
        <f>IF(FN_MC!AD114="","*",FN_MC!AD114)</f>
        <v>0.29166666666666669</v>
      </c>
    </row>
    <row r="112" spans="2:11" s="123" customFormat="1" hidden="1">
      <c r="B112" s="120" t="str">
        <f>IF(FN_MC!Y115="","*",FN_MC!Y115)</f>
        <v>*</v>
      </c>
      <c r="C112" s="121" t="str">
        <f>IF(FN_MC!B115="","*",FN_MC!B115)</f>
        <v>*</v>
      </c>
      <c r="D112" s="121" t="str">
        <f>IF(FN_MC!D115="","*",FN_MC!D115)</f>
        <v>A13</v>
      </c>
      <c r="E112" s="121" t="str">
        <f>IF(FN_MC!H115="","*",FN_MC!H115)</f>
        <v>*</v>
      </c>
      <c r="F112" s="137" t="str">
        <f>IF(FN_MC!M115="","*",FN_MC!M115)</f>
        <v>-</v>
      </c>
      <c r="G112" s="121" t="str">
        <f>IF(FN_MC!I115="","*",FN_MC!I115)</f>
        <v>*</v>
      </c>
      <c r="H112" s="121" t="str">
        <f>IF(FN_MC!AB115="","*",FN_MC!AB115)</f>
        <v>*</v>
      </c>
      <c r="I112" s="121" t="str">
        <f>IF(FN_MC!AC115="","*",FN_MC!AC115)</f>
        <v>*</v>
      </c>
      <c r="J112" s="122" t="str">
        <f>IF(FN_MC!AA115="","*",FN_MC!AA115)</f>
        <v>*</v>
      </c>
      <c r="K112" s="134" t="str">
        <f>IF(FN_MC!AD115="","*",FN_MC!AD115)</f>
        <v>*</v>
      </c>
    </row>
    <row r="113" spans="2:11" s="123" customFormat="1" hidden="1">
      <c r="B113" s="120" t="str">
        <f>IF(FN_MC!Y116="","*",FN_MC!Y116)</f>
        <v>*</v>
      </c>
      <c r="C113" s="121" t="str">
        <f>IF(FN_MC!B116="","*",FN_MC!B116)</f>
        <v>*</v>
      </c>
      <c r="D113" s="121" t="str">
        <f>IF(FN_MC!D116="","*",FN_MC!D116)</f>
        <v>*</v>
      </c>
      <c r="E113" s="121" t="str">
        <f>IF(FN_MC!H116="","*",FN_MC!H116)</f>
        <v>*</v>
      </c>
      <c r="F113" s="137" t="str">
        <f>IF(FN_MC!M116="","*",FN_MC!M116)</f>
        <v>-</v>
      </c>
      <c r="G113" s="121" t="str">
        <f>IF(FN_MC!I116="","*",FN_MC!I116)</f>
        <v>*</v>
      </c>
      <c r="H113" s="121" t="str">
        <f>IF(FN_MC!AB116="","*",FN_MC!AB116)</f>
        <v>*</v>
      </c>
      <c r="I113" s="121" t="str">
        <f>IF(FN_MC!AC116="","*",FN_MC!AC116)</f>
        <v>*</v>
      </c>
      <c r="J113" s="122" t="str">
        <f>IF(FN_MC!AA116="","*",FN_MC!AA116)</f>
        <v>*</v>
      </c>
      <c r="K113" s="134" t="str">
        <f>IF(FN_MC!AD116="","*",FN_MC!AD116)</f>
        <v>*</v>
      </c>
    </row>
    <row r="114" spans="2:11" s="123" customFormat="1" hidden="1">
      <c r="B114" s="120" t="str">
        <f>IF(FN_MC!Y117="","*",FN_MC!Y117)</f>
        <v>*</v>
      </c>
      <c r="C114" s="121" t="str">
        <f>IF(FN_MC!B117="","*",FN_MC!B117)</f>
        <v>*</v>
      </c>
      <c r="D114" s="121" t="str">
        <f>IF(FN_MC!D117="","*",FN_MC!D117)</f>
        <v>*</v>
      </c>
      <c r="E114" s="121" t="str">
        <f>IF(FN_MC!H117="","*",FN_MC!H117)</f>
        <v>*</v>
      </c>
      <c r="F114" s="137" t="str">
        <f>IF(FN_MC!M117="","*",FN_MC!M117)</f>
        <v>-</v>
      </c>
      <c r="G114" s="121" t="str">
        <f>IF(FN_MC!I117="","*",FN_MC!I117)</f>
        <v>*</v>
      </c>
      <c r="H114" s="121" t="str">
        <f>IF(FN_MC!AB117="","*",FN_MC!AB117)</f>
        <v>*</v>
      </c>
      <c r="I114" s="121" t="str">
        <f>IF(FN_MC!AC117="","*",FN_MC!AC117)</f>
        <v>*</v>
      </c>
      <c r="J114" s="122" t="str">
        <f>IF(FN_MC!AA117="","*",FN_MC!AA117)</f>
        <v>*</v>
      </c>
      <c r="K114" s="134" t="str">
        <f>IF(FN_MC!AD117="","*",FN_MC!AD117)</f>
        <v>*</v>
      </c>
    </row>
    <row r="115" spans="2:11" s="123" customFormat="1" hidden="1">
      <c r="B115" s="120" t="str">
        <f>IF(FN_MC!Y118="","*",FN_MC!Y118)</f>
        <v>*</v>
      </c>
      <c r="C115" s="121" t="str">
        <f>IF(FN_MC!B118="","*",FN_MC!B118)</f>
        <v>*</v>
      </c>
      <c r="D115" s="121" t="str">
        <f>IF(FN_MC!D118="","*",FN_MC!D118)</f>
        <v>*</v>
      </c>
      <c r="E115" s="121" t="str">
        <f>IF(FN_MC!H118="","*",FN_MC!H118)</f>
        <v>*</v>
      </c>
      <c r="F115" s="137" t="str">
        <f>IF(FN_MC!M118="","*",FN_MC!M118)</f>
        <v>-</v>
      </c>
      <c r="G115" s="121" t="str">
        <f>IF(FN_MC!I118="","*",FN_MC!I118)</f>
        <v>*</v>
      </c>
      <c r="H115" s="121" t="str">
        <f>IF(FN_MC!AB118="","*",FN_MC!AB118)</f>
        <v>*</v>
      </c>
      <c r="I115" s="121" t="str">
        <f>IF(FN_MC!AC118="","*",FN_MC!AC118)</f>
        <v>*</v>
      </c>
      <c r="J115" s="122" t="str">
        <f>IF(FN_MC!AA118="","*",FN_MC!AA118)</f>
        <v>*</v>
      </c>
      <c r="K115" s="134" t="str">
        <f>IF(FN_MC!AD118="","*",FN_MC!AD118)</f>
        <v>*</v>
      </c>
    </row>
    <row r="116" spans="2:11" s="123" customFormat="1" hidden="1">
      <c r="B116" s="120" t="str">
        <f>IF(FN_MC!Y119="","*",FN_MC!Y119)</f>
        <v>*</v>
      </c>
      <c r="C116" s="121" t="str">
        <f>IF(FN_MC!B119="","*",FN_MC!B119)</f>
        <v>*</v>
      </c>
      <c r="D116" s="121" t="str">
        <f>IF(FN_MC!D119="","*",FN_MC!D119)</f>
        <v>*</v>
      </c>
      <c r="E116" s="121" t="str">
        <f>IF(FN_MC!H119="","*",FN_MC!H119)</f>
        <v>*</v>
      </c>
      <c r="F116" s="137" t="str">
        <f>IF(FN_MC!M119="","*",FN_MC!M119)</f>
        <v>-</v>
      </c>
      <c r="G116" s="121" t="str">
        <f>IF(FN_MC!I119="","*",FN_MC!I119)</f>
        <v>*</v>
      </c>
      <c r="H116" s="121" t="str">
        <f>IF(FN_MC!AB119="","*",FN_MC!AB119)</f>
        <v>*</v>
      </c>
      <c r="I116" s="121" t="str">
        <f>IF(FN_MC!AC119="","*",FN_MC!AC119)</f>
        <v>*</v>
      </c>
      <c r="J116" s="122" t="str">
        <f>IF(FN_MC!AA119="","*",FN_MC!AA119)</f>
        <v>*</v>
      </c>
      <c r="K116" s="134" t="str">
        <f>IF(FN_MC!AD119="","*",FN_MC!AD119)</f>
        <v>*</v>
      </c>
    </row>
    <row r="117" spans="2:11" s="123" customFormat="1" hidden="1">
      <c r="B117" s="120" t="str">
        <f>IF(FN_MC!Y120="","*",FN_MC!Y120)</f>
        <v>*</v>
      </c>
      <c r="C117" s="121" t="str">
        <f>IF(FN_MC!B120="","*",FN_MC!B120)</f>
        <v>*</v>
      </c>
      <c r="D117" s="121" t="str">
        <f>IF(FN_MC!D120="","*",FN_MC!D120)</f>
        <v>*</v>
      </c>
      <c r="E117" s="121" t="str">
        <f>IF(FN_MC!H120="","*",FN_MC!H120)</f>
        <v>*</v>
      </c>
      <c r="F117" s="137" t="str">
        <f>IF(FN_MC!M120="","*",FN_MC!M120)</f>
        <v>-</v>
      </c>
      <c r="G117" s="121" t="str">
        <f>IF(FN_MC!I120="","*",FN_MC!I120)</f>
        <v>*</v>
      </c>
      <c r="H117" s="121" t="str">
        <f>IF(FN_MC!AB120="","*",FN_MC!AB120)</f>
        <v>*</v>
      </c>
      <c r="I117" s="121" t="str">
        <f>IF(FN_MC!AC120="","*",FN_MC!AC120)</f>
        <v>*</v>
      </c>
      <c r="J117" s="122" t="str">
        <f>IF(FN_MC!AA120="","*",FN_MC!AA120)</f>
        <v>*</v>
      </c>
      <c r="K117" s="134" t="str">
        <f>IF(FN_MC!AD120="","*",FN_MC!AD120)</f>
        <v>*</v>
      </c>
    </row>
    <row r="118" spans="2:11" s="123" customFormat="1" hidden="1">
      <c r="B118" s="120" t="str">
        <f>IF(FN_MC!Y121="","*",FN_MC!Y121)</f>
        <v>*</v>
      </c>
      <c r="C118" s="121" t="str">
        <f>IF(FN_MC!B121="","*",FN_MC!B121)</f>
        <v>*</v>
      </c>
      <c r="D118" s="121" t="str">
        <f>IF(FN_MC!D121="","*",FN_MC!D121)</f>
        <v>*</v>
      </c>
      <c r="E118" s="121" t="str">
        <f>IF(FN_MC!H121="","*",FN_MC!H121)</f>
        <v>*</v>
      </c>
      <c r="F118" s="137" t="str">
        <f>IF(FN_MC!M121="","*",FN_MC!M121)</f>
        <v>-</v>
      </c>
      <c r="G118" s="121" t="str">
        <f>IF(FN_MC!I121="","*",FN_MC!I121)</f>
        <v>*</v>
      </c>
      <c r="H118" s="121" t="str">
        <f>IF(FN_MC!AB121="","*",FN_MC!AB121)</f>
        <v>*</v>
      </c>
      <c r="I118" s="121" t="str">
        <f>IF(FN_MC!AC121="","*",FN_MC!AC121)</f>
        <v>*</v>
      </c>
      <c r="J118" s="122" t="str">
        <f>IF(FN_MC!AA121="","*",FN_MC!AA121)</f>
        <v>*</v>
      </c>
      <c r="K118" s="134" t="str">
        <f>IF(FN_MC!AD121="","*",FN_MC!AD121)</f>
        <v>*</v>
      </c>
    </row>
    <row r="119" spans="2:11" s="123" customFormat="1" hidden="1">
      <c r="B119" s="120" t="str">
        <f>IF(FN_MC!Y122="","*",FN_MC!Y122)</f>
        <v>*</v>
      </c>
      <c r="C119" s="121" t="str">
        <f>IF(FN_MC!B122="","*",FN_MC!B122)</f>
        <v>*</v>
      </c>
      <c r="D119" s="121" t="str">
        <f>IF(FN_MC!D122="","*",FN_MC!D122)</f>
        <v>*</v>
      </c>
      <c r="E119" s="121" t="str">
        <f>IF(FN_MC!H122="","*",FN_MC!H122)</f>
        <v>*</v>
      </c>
      <c r="F119" s="137" t="str">
        <f>IF(FN_MC!M122="","*",FN_MC!M122)</f>
        <v>-</v>
      </c>
      <c r="G119" s="121" t="str">
        <f>IF(FN_MC!I122="","*",FN_MC!I122)</f>
        <v>*</v>
      </c>
      <c r="H119" s="121" t="str">
        <f>IF(FN_MC!AB122="","*",FN_MC!AB122)</f>
        <v>*</v>
      </c>
      <c r="I119" s="121" t="str">
        <f>IF(FN_MC!AC122="","*",FN_MC!AC122)</f>
        <v>*</v>
      </c>
      <c r="J119" s="122" t="str">
        <f>IF(FN_MC!AA122="","*",FN_MC!AA122)</f>
        <v>*</v>
      </c>
      <c r="K119" s="134" t="str">
        <f>IF(FN_MC!AD122="","*",FN_MC!AD122)</f>
        <v>*</v>
      </c>
    </row>
    <row r="120" spans="2:11" s="123" customFormat="1" hidden="1">
      <c r="B120" s="120" t="str">
        <f>IF(FN_MC!Y123="","*",FN_MC!Y123)</f>
        <v>*</v>
      </c>
      <c r="C120" s="121" t="str">
        <f>IF(FN_MC!B123="","*",FN_MC!B123)</f>
        <v>*</v>
      </c>
      <c r="D120" s="121" t="str">
        <f>IF(FN_MC!D123="","*",FN_MC!D123)</f>
        <v>*</v>
      </c>
      <c r="E120" s="121" t="str">
        <f>IF(FN_MC!H123="","*",FN_MC!H123)</f>
        <v>*</v>
      </c>
      <c r="F120" s="137" t="str">
        <f>IF(FN_MC!M123="","*",FN_MC!M123)</f>
        <v>-</v>
      </c>
      <c r="G120" s="121" t="str">
        <f>IF(FN_MC!I123="","*",FN_MC!I123)</f>
        <v>*</v>
      </c>
      <c r="H120" s="121" t="str">
        <f>IF(FN_MC!AB123="","*",FN_MC!AB123)</f>
        <v>*</v>
      </c>
      <c r="I120" s="121" t="str">
        <f>IF(FN_MC!AC123="","*",FN_MC!AC123)</f>
        <v>*</v>
      </c>
      <c r="J120" s="122" t="str">
        <f>IF(FN_MC!AA123="","*",FN_MC!AA123)</f>
        <v>*</v>
      </c>
      <c r="K120" s="134" t="str">
        <f>IF(FN_MC!AD123="","*",FN_MC!AD123)</f>
        <v>*</v>
      </c>
    </row>
    <row r="121" spans="2:11" s="123" customFormat="1" hidden="1">
      <c r="B121" s="120" t="str">
        <f>IF(FN_MC!Y124="","*",FN_MC!Y124)</f>
        <v>*</v>
      </c>
      <c r="C121" s="121" t="str">
        <f>IF(FN_MC!B124="","*",FN_MC!B124)</f>
        <v>*</v>
      </c>
      <c r="D121" s="121" t="str">
        <f>IF(FN_MC!D124="","*",FN_MC!D124)</f>
        <v>*</v>
      </c>
      <c r="E121" s="121" t="str">
        <f>IF(FN_MC!H124="","*",FN_MC!H124)</f>
        <v>*</v>
      </c>
      <c r="F121" s="137" t="str">
        <f>IF(FN_MC!M124="","*",FN_MC!M124)</f>
        <v>-</v>
      </c>
      <c r="G121" s="121" t="str">
        <f>IF(FN_MC!I124="","*",FN_MC!I124)</f>
        <v>*</v>
      </c>
      <c r="H121" s="121" t="str">
        <f>IF(FN_MC!AB124="","*",FN_MC!AB124)</f>
        <v>*</v>
      </c>
      <c r="I121" s="121" t="str">
        <f>IF(FN_MC!AC124="","*",FN_MC!AC124)</f>
        <v>*</v>
      </c>
      <c r="J121" s="122" t="str">
        <f>IF(FN_MC!AA124="","*",FN_MC!AA124)</f>
        <v>*</v>
      </c>
      <c r="K121" s="134" t="str">
        <f>IF(FN_MC!AD124="","*",FN_MC!AD124)</f>
        <v>*</v>
      </c>
    </row>
    <row r="122" spans="2:11" s="123" customFormat="1" hidden="1">
      <c r="B122" s="120" t="str">
        <f>IF(FN_MC!Y125="","*",FN_MC!Y125)</f>
        <v>*</v>
      </c>
      <c r="C122" s="121" t="str">
        <f>IF(FN_MC!B125="","*",FN_MC!B125)</f>
        <v>*</v>
      </c>
      <c r="D122" s="121" t="str">
        <f>IF(FN_MC!D125="","*",FN_MC!D125)</f>
        <v>*</v>
      </c>
      <c r="E122" s="121" t="str">
        <f>IF(FN_MC!H125="","*",FN_MC!H125)</f>
        <v>*</v>
      </c>
      <c r="F122" s="137" t="str">
        <f>IF(FN_MC!M125="","*",FN_MC!M125)</f>
        <v>-</v>
      </c>
      <c r="G122" s="121" t="str">
        <f>IF(FN_MC!I125="","*",FN_MC!I125)</f>
        <v>*</v>
      </c>
      <c r="H122" s="121" t="str">
        <f>IF(FN_MC!AB125="","*",FN_MC!AB125)</f>
        <v>*</v>
      </c>
      <c r="I122" s="121" t="str">
        <f>IF(FN_MC!AC125="","*",FN_MC!AC125)</f>
        <v>*</v>
      </c>
      <c r="J122" s="122" t="str">
        <f>IF(FN_MC!AA125="","*",FN_MC!AA125)</f>
        <v>*</v>
      </c>
      <c r="K122" s="134" t="str">
        <f>IF(FN_MC!AD125="","*",FN_MC!AD125)</f>
        <v>*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*</v>
      </c>
      <c r="C127" s="121" t="str">
        <f>IF(FN_MC!B130="","*",FN_MC!B130)</f>
        <v>*</v>
      </c>
      <c r="D127" s="121" t="str">
        <f>IF(FN_MC!D130="","*",FN_MC!D130)</f>
        <v>*</v>
      </c>
      <c r="E127" s="121" t="str">
        <f>IF(FN_MC!H130="","*",FN_MC!H130)</f>
        <v>*</v>
      </c>
      <c r="F127" s="137" t="str">
        <f>IF(FN_MC!M130="","*",FN_MC!M130)</f>
        <v>-</v>
      </c>
      <c r="G127" s="121" t="str">
        <f>IF(FN_MC!I130="","*",FN_MC!I130)</f>
        <v>*</v>
      </c>
      <c r="H127" s="121" t="str">
        <f>IF(FN_MC!AB130="","*",FN_MC!AB130)</f>
        <v>*</v>
      </c>
      <c r="I127" s="121" t="str">
        <f>IF(FN_MC!AC130="","*",FN_MC!AC130)</f>
        <v>*</v>
      </c>
      <c r="J127" s="122" t="str">
        <f>IF(FN_MC!AA130="","*",FN_MC!AA130)</f>
        <v>*</v>
      </c>
      <c r="K127" s="134" t="str">
        <f>IF(FN_MC!AD130="","*",FN_MC!AD130)</f>
        <v>*</v>
      </c>
    </row>
    <row r="128" spans="2:11" s="123" customFormat="1" hidden="1">
      <c r="B128" s="120" t="str">
        <f>IF(FN_MC!Y131="","*",FN_MC!Y131)</f>
        <v>*</v>
      </c>
      <c r="C128" s="121" t="str">
        <f>IF(FN_MC!B131="","*",FN_MC!B131)</f>
        <v>*</v>
      </c>
      <c r="D128" s="121" t="str">
        <f>IF(FN_MC!D131="","*",FN_MC!D131)</f>
        <v>*</v>
      </c>
      <c r="E128" s="121" t="str">
        <f>IF(FN_MC!H131="","*",FN_MC!H131)</f>
        <v>*</v>
      </c>
      <c r="F128" s="137" t="str">
        <f>IF(FN_MC!M131="","*",FN_MC!M131)</f>
        <v>-</v>
      </c>
      <c r="G128" s="121" t="str">
        <f>IF(FN_MC!I131="","*",FN_MC!I131)</f>
        <v>*</v>
      </c>
      <c r="H128" s="121" t="str">
        <f>IF(FN_MC!AB131="","*",FN_MC!AB131)</f>
        <v>*</v>
      </c>
      <c r="I128" s="121" t="str">
        <f>IF(FN_MC!AC131="","*",FN_MC!AC131)</f>
        <v>*</v>
      </c>
      <c r="J128" s="122" t="str">
        <f>IF(FN_MC!AA131="","*",FN_MC!AA131)</f>
        <v>*</v>
      </c>
      <c r="K128" s="134" t="str">
        <f>IF(FN_MC!AD131="","*",FN_MC!AD131)</f>
        <v>*</v>
      </c>
    </row>
    <row r="129" spans="2:11" s="123" customFormat="1" hidden="1">
      <c r="B129" s="120" t="str">
        <f>IF(FN_MC!Y132="","*",FN_MC!Y132)</f>
        <v>*</v>
      </c>
      <c r="C129" s="121" t="str">
        <f>IF(FN_MC!B132="","*",FN_MC!B132)</f>
        <v>*</v>
      </c>
      <c r="D129" s="121" t="str">
        <f>IF(FN_MC!D132="","*",FN_MC!D132)</f>
        <v>*</v>
      </c>
      <c r="E129" s="121" t="str">
        <f>IF(FN_MC!H132="","*",FN_MC!H132)</f>
        <v>*</v>
      </c>
      <c r="F129" s="137" t="str">
        <f>IF(FN_MC!M132="","*",FN_MC!M132)</f>
        <v>-</v>
      </c>
      <c r="G129" s="121" t="str">
        <f>IF(FN_MC!I132="","*",FN_MC!I132)</f>
        <v>*</v>
      </c>
      <c r="H129" s="121" t="str">
        <f>IF(FN_MC!AB132="","*",FN_MC!AB132)</f>
        <v>*</v>
      </c>
      <c r="I129" s="121" t="str">
        <f>IF(FN_MC!AC132="","*",FN_MC!AC132)</f>
        <v>*</v>
      </c>
      <c r="J129" s="122" t="str">
        <f>IF(FN_MC!AA132="","*",FN_MC!AA132)</f>
        <v>*</v>
      </c>
      <c r="K129" s="134" t="str">
        <f>IF(FN_MC!AD132="","*",FN_MC!AD132)</f>
        <v>*</v>
      </c>
    </row>
    <row r="130" spans="2:11" s="123" customFormat="1" hidden="1">
      <c r="B130" s="120" t="str">
        <f>IF(FN_MC!Y133="","*",FN_MC!Y133)</f>
        <v>*</v>
      </c>
      <c r="C130" s="121" t="str">
        <f>IF(FN_MC!B133="","*",FN_MC!B133)</f>
        <v>*</v>
      </c>
      <c r="D130" s="121" t="str">
        <f>IF(FN_MC!D133="","*",FN_MC!D133)</f>
        <v>*</v>
      </c>
      <c r="E130" s="121" t="str">
        <f>IF(FN_MC!H133="","*",FN_MC!H133)</f>
        <v>*</v>
      </c>
      <c r="F130" s="137" t="str">
        <f>IF(FN_MC!M133="","*",FN_MC!M133)</f>
        <v>-</v>
      </c>
      <c r="G130" s="121" t="str">
        <f>IF(FN_MC!I133="","*",FN_MC!I133)</f>
        <v>*</v>
      </c>
      <c r="H130" s="121" t="str">
        <f>IF(FN_MC!AB133="","*",FN_MC!AB133)</f>
        <v>*</v>
      </c>
      <c r="I130" s="121" t="str">
        <f>IF(FN_MC!AC133="","*",FN_MC!AC133)</f>
        <v>*</v>
      </c>
      <c r="J130" s="122" t="str">
        <f>IF(FN_MC!AA133="","*",FN_MC!AA133)</f>
        <v>*</v>
      </c>
      <c r="K130" s="134" t="str">
        <f>IF(FN_MC!AD133="","*",FN_MC!AD133)</f>
        <v>*</v>
      </c>
    </row>
    <row r="131" spans="2:11" s="123" customFormat="1" hidden="1">
      <c r="B131" s="120" t="str">
        <f>IF(FN_MC!Y134="","*",FN_MC!Y134)</f>
        <v>*</v>
      </c>
      <c r="C131" s="121" t="str">
        <f>IF(FN_MC!B134="","*",FN_MC!B134)</f>
        <v>*</v>
      </c>
      <c r="D131" s="121" t="str">
        <f>IF(FN_MC!D134="","*",FN_MC!D134)</f>
        <v>*</v>
      </c>
      <c r="E131" s="121" t="str">
        <f>IF(FN_MC!H134="","*",FN_MC!H134)</f>
        <v>*</v>
      </c>
      <c r="F131" s="137" t="str">
        <f>IF(FN_MC!M134="","*",FN_MC!M134)</f>
        <v>-</v>
      </c>
      <c r="G131" s="121" t="str">
        <f>IF(FN_MC!I134="","*",FN_MC!I134)</f>
        <v>*</v>
      </c>
      <c r="H131" s="121" t="str">
        <f>IF(FN_MC!AB134="","*",FN_MC!AB134)</f>
        <v>*</v>
      </c>
      <c r="I131" s="121" t="str">
        <f>IF(FN_MC!AC134="","*",FN_MC!AC134)</f>
        <v>*</v>
      </c>
      <c r="J131" s="122" t="str">
        <f>IF(FN_MC!AA134="","*",FN_MC!AA134)</f>
        <v>*</v>
      </c>
      <c r="K131" s="134" t="str">
        <f>IF(FN_MC!AD134="","*",FN_MC!AD134)</f>
        <v>*</v>
      </c>
    </row>
    <row r="132" spans="2:11" s="123" customFormat="1" hidden="1">
      <c r="B132" s="120" t="str">
        <f>IF(FN_MC!Y135="","*",FN_MC!Y135)</f>
        <v>*</v>
      </c>
      <c r="C132" s="121" t="str">
        <f>IF(FN_MC!B135="","*",FN_MC!B135)</f>
        <v>*</v>
      </c>
      <c r="D132" s="121" t="str">
        <f>IF(FN_MC!D135="","*",FN_MC!D135)</f>
        <v>*</v>
      </c>
      <c r="E132" s="121" t="str">
        <f>IF(FN_MC!H135="","*",FN_MC!H135)</f>
        <v>*</v>
      </c>
      <c r="F132" s="137" t="str">
        <f>IF(FN_MC!M135="","*",FN_MC!M135)</f>
        <v>-</v>
      </c>
      <c r="G132" s="121" t="str">
        <f>IF(FN_MC!I135="","*",FN_MC!I135)</f>
        <v>*</v>
      </c>
      <c r="H132" s="121" t="str">
        <f>IF(FN_MC!AB135="","*",FN_MC!AB135)</f>
        <v>*</v>
      </c>
      <c r="I132" s="121" t="str">
        <f>IF(FN_MC!AC135="","*",FN_MC!AC135)</f>
        <v>*</v>
      </c>
      <c r="J132" s="122" t="str">
        <f>IF(FN_MC!AA135="","*",FN_MC!AA135)</f>
        <v>*</v>
      </c>
      <c r="K132" s="134" t="str">
        <f>IF(FN_MC!AD135="","*",FN_MC!AD135)</f>
        <v>*</v>
      </c>
    </row>
    <row r="133" spans="2:11" s="123" customFormat="1" hidden="1">
      <c r="B133" s="120" t="str">
        <f>IF(FN_MC!Y136="","*",FN_MC!Y136)</f>
        <v>*</v>
      </c>
      <c r="C133" s="121" t="str">
        <f>IF(FN_MC!B136="","*",FN_MC!B136)</f>
        <v>*</v>
      </c>
      <c r="D133" s="121" t="str">
        <f>IF(FN_MC!D136="","*",FN_MC!D136)</f>
        <v>*</v>
      </c>
      <c r="E133" s="121" t="str">
        <f>IF(FN_MC!H136="","*",FN_MC!H136)</f>
        <v>*</v>
      </c>
      <c r="F133" s="137" t="str">
        <f>IF(FN_MC!M136="","*",FN_MC!M136)</f>
        <v>-</v>
      </c>
      <c r="G133" s="121" t="str">
        <f>IF(FN_MC!I136="","*",FN_MC!I136)</f>
        <v>*</v>
      </c>
      <c r="H133" s="121" t="str">
        <f>IF(FN_MC!AB136="","*",FN_MC!AB136)</f>
        <v>*</v>
      </c>
      <c r="I133" s="121" t="str">
        <f>IF(FN_MC!AC136="","*",FN_MC!AC136)</f>
        <v>*</v>
      </c>
      <c r="J133" s="122" t="str">
        <f>IF(FN_MC!AA136="","*",FN_MC!AA136)</f>
        <v>*</v>
      </c>
      <c r="K133" s="134" t="str">
        <f>IF(FN_MC!AD136="","*",FN_MC!AD136)</f>
        <v>*</v>
      </c>
    </row>
    <row r="134" spans="2:11" s="123" customFormat="1" hidden="1">
      <c r="B134" s="120" t="str">
        <f>IF(FN_MC!Y137="","*",FN_MC!Y137)</f>
        <v>*</v>
      </c>
      <c r="C134" s="121" t="str">
        <f>IF(FN_MC!B137="","*",FN_MC!B137)</f>
        <v>*</v>
      </c>
      <c r="D134" s="121" t="str">
        <f>IF(FN_MC!D137="","*",FN_MC!D137)</f>
        <v>*</v>
      </c>
      <c r="E134" s="121" t="str">
        <f>IF(FN_MC!H137="","*",FN_MC!H137)</f>
        <v>*</v>
      </c>
      <c r="F134" s="137" t="str">
        <f>IF(FN_MC!M137="","*",FN_MC!M137)</f>
        <v>-</v>
      </c>
      <c r="G134" s="121" t="str">
        <f>IF(FN_MC!I137="","*",FN_MC!I137)</f>
        <v>*</v>
      </c>
      <c r="H134" s="121" t="str">
        <f>IF(FN_MC!AB137="","*",FN_MC!AB137)</f>
        <v>*</v>
      </c>
      <c r="I134" s="121" t="str">
        <f>IF(FN_MC!AC137="","*",FN_MC!AC137)</f>
        <v>*</v>
      </c>
      <c r="J134" s="122" t="str">
        <f>IF(FN_MC!AA137="","*",FN_MC!AA137)</f>
        <v>*</v>
      </c>
      <c r="K134" s="134" t="str">
        <f>IF(FN_MC!AD137="","*",FN_MC!AD137)</f>
        <v>*</v>
      </c>
    </row>
    <row r="135" spans="2:11" s="123" customFormat="1" hidden="1">
      <c r="B135" s="120" t="str">
        <f>IF(FN_MC!Y138="","*",FN_MC!Y138)</f>
        <v>*</v>
      </c>
      <c r="C135" s="121" t="str">
        <f>IF(FN_MC!B138="","*",FN_MC!B138)</f>
        <v>*</v>
      </c>
      <c r="D135" s="121" t="str">
        <f>IF(FN_MC!D138="","*",FN_MC!D138)</f>
        <v>*</v>
      </c>
      <c r="E135" s="121" t="str">
        <f>IF(FN_MC!H138="","*",FN_MC!H138)</f>
        <v>*</v>
      </c>
      <c r="F135" s="137" t="str">
        <f>IF(FN_MC!M138="","*",FN_MC!M138)</f>
        <v>-</v>
      </c>
      <c r="G135" s="121" t="str">
        <f>IF(FN_MC!I138="","*",FN_MC!I138)</f>
        <v>*</v>
      </c>
      <c r="H135" s="121" t="str">
        <f>IF(FN_MC!AB138="","*",FN_MC!AB138)</f>
        <v>*</v>
      </c>
      <c r="I135" s="121" t="str">
        <f>IF(FN_MC!AC138="","*",FN_MC!AC138)</f>
        <v>*</v>
      </c>
      <c r="J135" s="122" t="str">
        <f>IF(FN_MC!AA138="","*",FN_MC!AA138)</f>
        <v>*</v>
      </c>
      <c r="K135" s="134" t="str">
        <f>IF(FN_MC!AD138="","*",FN_MC!AD138)</f>
        <v>*</v>
      </c>
    </row>
    <row r="136" spans="2:11" s="123" customFormat="1" hidden="1">
      <c r="B136" s="120" t="str">
        <f>IF(FN_MC!Y139="","*",FN_MC!Y139)</f>
        <v>*</v>
      </c>
      <c r="C136" s="121" t="str">
        <f>IF(FN_MC!B139="","*",FN_MC!B139)</f>
        <v>*</v>
      </c>
      <c r="D136" s="121" t="str">
        <f>IF(FN_MC!D139="","*",FN_MC!D139)</f>
        <v>*</v>
      </c>
      <c r="E136" s="121" t="str">
        <f>IF(FN_MC!H139="","*",FN_MC!H139)</f>
        <v>*</v>
      </c>
      <c r="F136" s="137" t="str">
        <f>IF(FN_MC!M139="","*",FN_MC!M139)</f>
        <v>-</v>
      </c>
      <c r="G136" s="121" t="str">
        <f>IF(FN_MC!I139="","*",FN_MC!I139)</f>
        <v>*</v>
      </c>
      <c r="H136" s="121" t="str">
        <f>IF(FN_MC!AB139="","*",FN_MC!AB139)</f>
        <v>*</v>
      </c>
      <c r="I136" s="121" t="str">
        <f>IF(FN_MC!AC139="","*",FN_MC!AC139)</f>
        <v>*</v>
      </c>
      <c r="J136" s="122" t="str">
        <f>IF(FN_MC!AA139="","*",FN_MC!AA139)</f>
        <v>*</v>
      </c>
      <c r="K136" s="134" t="str">
        <f>IF(FN_MC!AD139="","*",FN_MC!AD139)</f>
        <v>*</v>
      </c>
    </row>
    <row r="137" spans="2:11" s="123" customFormat="1" hidden="1">
      <c r="B137" s="120" t="str">
        <f>IF(FN_MC!Y140="","*",FN_MC!Y140)</f>
        <v>*</v>
      </c>
      <c r="C137" s="121" t="str">
        <f>IF(FN_MC!B140="","*",FN_MC!B140)</f>
        <v>*</v>
      </c>
      <c r="D137" s="121" t="str">
        <f>IF(FN_MC!D140="","*",FN_MC!D140)</f>
        <v>*</v>
      </c>
      <c r="E137" s="121" t="str">
        <f>IF(FN_MC!H140="","*",FN_MC!H140)</f>
        <v>*</v>
      </c>
      <c r="F137" s="137" t="str">
        <f>IF(FN_MC!M140="","*",FN_MC!M140)</f>
        <v>-</v>
      </c>
      <c r="G137" s="121" t="str">
        <f>IF(FN_MC!I140="","*",FN_MC!I140)</f>
        <v>*</v>
      </c>
      <c r="H137" s="121" t="str">
        <f>IF(FN_MC!AB140="","*",FN_MC!AB140)</f>
        <v>*</v>
      </c>
      <c r="I137" s="121" t="str">
        <f>IF(FN_MC!AC140="","*",FN_MC!AC140)</f>
        <v>*</v>
      </c>
      <c r="J137" s="122" t="str">
        <f>IF(FN_MC!AA140="","*",FN_MC!AA140)</f>
        <v>*</v>
      </c>
      <c r="K137" s="134" t="str">
        <f>IF(FN_MC!AD140="","*",FN_MC!AD140)</f>
        <v>*</v>
      </c>
    </row>
    <row r="138" spans="2:11" s="123" customFormat="1" hidden="1">
      <c r="B138" s="120" t="str">
        <f>IF(FN_MC!Y141="","*",FN_MC!Y141)</f>
        <v>*</v>
      </c>
      <c r="C138" s="121" t="str">
        <f>IF(FN_MC!B141="","*",FN_MC!B141)</f>
        <v>*</v>
      </c>
      <c r="D138" s="121" t="str">
        <f>IF(FN_MC!D141="","*",FN_MC!D141)</f>
        <v>*</v>
      </c>
      <c r="E138" s="121" t="str">
        <f>IF(FN_MC!H141="","*",FN_MC!H141)</f>
        <v>*</v>
      </c>
      <c r="F138" s="137" t="str">
        <f>IF(FN_MC!M141="","*",FN_MC!M141)</f>
        <v>-</v>
      </c>
      <c r="G138" s="121" t="str">
        <f>IF(FN_MC!I141="","*",FN_MC!I141)</f>
        <v>*</v>
      </c>
      <c r="H138" s="121" t="str">
        <f>IF(FN_MC!AB141="","*",FN_MC!AB141)</f>
        <v>*</v>
      </c>
      <c r="I138" s="121" t="str">
        <f>IF(FN_MC!AC141="","*",FN_MC!AC141)</f>
        <v>*</v>
      </c>
      <c r="J138" s="122" t="str">
        <f>IF(FN_MC!AA141="","*",FN_MC!AA141)</f>
        <v>*</v>
      </c>
      <c r="K138" s="134" t="str">
        <f>IF(FN_MC!AD141="","*",FN_MC!AD141)</f>
        <v>*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*</v>
      </c>
      <c r="C140" s="121" t="str">
        <f>IF(FN_MC!B143="","*",FN_MC!B143)</f>
        <v>*</v>
      </c>
      <c r="D140" s="121" t="str">
        <f>IF(FN_MC!D143="","*",FN_MC!D143)</f>
        <v>*</v>
      </c>
      <c r="E140" s="121" t="str">
        <f>IF(FN_MC!H143="","*",FN_MC!H143)</f>
        <v>*</v>
      </c>
      <c r="F140" s="137" t="str">
        <f>IF(FN_MC!M143="","*",FN_MC!M143)</f>
        <v>-</v>
      </c>
      <c r="G140" s="121" t="str">
        <f>IF(FN_MC!I143="","*",FN_MC!I143)</f>
        <v>*</v>
      </c>
      <c r="H140" s="121" t="str">
        <f>IF(FN_MC!AB143="","*",FN_MC!AB143)</f>
        <v>*</v>
      </c>
      <c r="I140" s="121" t="str">
        <f>IF(FN_MC!AC143="","*",FN_MC!AC143)</f>
        <v>*</v>
      </c>
      <c r="J140" s="122" t="str">
        <f>IF(FN_MC!AA143="","*",FN_MC!AA143)</f>
        <v>*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*</v>
      </c>
      <c r="C141" s="121" t="str">
        <f>IF(FN_MC!B144="","*",FN_MC!B144)</f>
        <v>*</v>
      </c>
      <c r="D141" s="121" t="str">
        <f>IF(FN_MC!D144="","*",FN_MC!D144)</f>
        <v>*</v>
      </c>
      <c r="E141" s="121" t="str">
        <f>IF(FN_MC!H144="","*",FN_MC!H144)</f>
        <v>*</v>
      </c>
      <c r="F141" s="137" t="str">
        <f>IF(FN_MC!M144="","*",FN_MC!M144)</f>
        <v>-</v>
      </c>
      <c r="G141" s="121" t="str">
        <f>IF(FN_MC!I144="","*",FN_MC!I144)</f>
        <v>*</v>
      </c>
      <c r="H141" s="121" t="str">
        <f>IF(FN_MC!AB144="","*",FN_MC!AB144)</f>
        <v>*</v>
      </c>
      <c r="I141" s="121" t="str">
        <f>IF(FN_MC!AC144="","*",FN_MC!AC144)</f>
        <v>*</v>
      </c>
      <c r="J141" s="122" t="str">
        <f>IF(FN_MC!AA144="","*",FN_MC!AA144)</f>
        <v>*</v>
      </c>
      <c r="K141" s="134" t="str">
        <f>IF(FN_MC!AD144="","*",FN_MC!AD144)</f>
        <v>*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 t="str">
        <f>IF(FN_MC!B149="","*",FN_MC!B149)</f>
        <v>*</v>
      </c>
      <c r="D144" s="121" t="str">
        <f>IF(FN_MC!D149="","*",FN_MC!D149)</f>
        <v>*</v>
      </c>
      <c r="E144" s="121" t="str">
        <f>IF(FN_MC!H149="","*",FN_MC!H149)</f>
        <v>*</v>
      </c>
      <c r="F144" s="137" t="str">
        <f>IF(FN_MC!M149="","*",FN_MC!M149)</f>
        <v>-</v>
      </c>
      <c r="G144" s="121" t="str">
        <f>IF(FN_MC!I149="","*",FN_MC!I149)</f>
        <v>*</v>
      </c>
      <c r="H144" s="121" t="str">
        <f>IF(FN_MC!AB149="","*",FN_MC!AB149)</f>
        <v>*</v>
      </c>
      <c r="I144" s="121" t="str">
        <f>IF(FN_MC!AC149="","*",FN_MC!AC149)</f>
        <v>*</v>
      </c>
      <c r="J144" s="122" t="str">
        <f>IF(FN_MC!AA149="","*",FN_MC!AA149)</f>
        <v>*</v>
      </c>
      <c r="K144" s="134" t="str">
        <f>IF(FN_MC!AD149="","*",FN_MC!AD149)</f>
        <v>*</v>
      </c>
    </row>
    <row r="145" spans="2:11" s="123" customFormat="1" hidden="1">
      <c r="B145" s="120" t="str">
        <f>IF(FN_MC!Y150="","*",FN_MC!Y150)</f>
        <v>*</v>
      </c>
      <c r="C145" s="121" t="str">
        <f>IF(FN_MC!B150="","*",FN_MC!B150)</f>
        <v>*</v>
      </c>
      <c r="D145" s="121" t="str">
        <f>IF(FN_MC!D150="","*",FN_MC!D150)</f>
        <v>*</v>
      </c>
      <c r="E145" s="121" t="str">
        <f>IF(FN_MC!H150="","*",FN_MC!H150)</f>
        <v>*</v>
      </c>
      <c r="F145" s="137" t="str">
        <f>IF(FN_MC!M150="","*",FN_MC!M150)</f>
        <v>-</v>
      </c>
      <c r="G145" s="121" t="str">
        <f>IF(FN_MC!I150="","*",FN_MC!I150)</f>
        <v>*</v>
      </c>
      <c r="H145" s="121" t="str">
        <f>IF(FN_MC!AB150="","*",FN_MC!AB150)</f>
        <v>*</v>
      </c>
      <c r="I145" s="121" t="str">
        <f>IF(FN_MC!AC150="","*",FN_MC!AC150)</f>
        <v>*</v>
      </c>
      <c r="J145" s="122" t="str">
        <f>IF(FN_MC!AA150="","*",FN_MC!AA150)</f>
        <v>*</v>
      </c>
      <c r="K145" s="134" t="str">
        <f>IF(FN_MC!AD150="","*",FN_MC!AD150)</f>
        <v>*</v>
      </c>
    </row>
    <row r="146" spans="2:11" s="123" customFormat="1" hidden="1">
      <c r="B146" s="120" t="str">
        <f>IF(FN_MC!Y151="","*",FN_MC!Y151)</f>
        <v>*</v>
      </c>
      <c r="C146" s="121" t="str">
        <f>IF(FN_MC!B151="","*",FN_MC!B151)</f>
        <v>*</v>
      </c>
      <c r="D146" s="121" t="str">
        <f>IF(FN_MC!D151="","*",FN_MC!D151)</f>
        <v>*</v>
      </c>
      <c r="E146" s="121" t="str">
        <f>IF(FN_MC!H151="","*",FN_MC!H151)</f>
        <v>*</v>
      </c>
      <c r="F146" s="137" t="str">
        <f>IF(FN_MC!M151="","*",FN_MC!M151)</f>
        <v>-</v>
      </c>
      <c r="G146" s="121" t="str">
        <f>IF(FN_MC!I151="","*",FN_MC!I151)</f>
        <v>*</v>
      </c>
      <c r="H146" s="121" t="str">
        <f>IF(FN_MC!AB151="","*",FN_MC!AB151)</f>
        <v>*</v>
      </c>
      <c r="I146" s="121" t="str">
        <f>IF(FN_MC!AC151="","*",FN_MC!AC151)</f>
        <v>*</v>
      </c>
      <c r="J146" s="122" t="str">
        <f>IF(FN_MC!AA151="","*",FN_MC!AA151)</f>
        <v>*</v>
      </c>
      <c r="K146" s="134" t="str">
        <f>IF(FN_MC!AD151="","*",FN_MC!AD151)</f>
        <v>*</v>
      </c>
    </row>
    <row r="147" spans="2:11" s="123" customFormat="1" hidden="1">
      <c r="B147" s="120" t="str">
        <f>IF(FN_MC!Y152="","*",FN_MC!Y152)</f>
        <v>*</v>
      </c>
      <c r="C147" s="121" t="str">
        <f>IF(FN_MC!B152="","*",FN_MC!B152)</f>
        <v>*</v>
      </c>
      <c r="D147" s="121" t="str">
        <f>IF(FN_MC!D152="","*",FN_MC!D152)</f>
        <v>*</v>
      </c>
      <c r="E147" s="121" t="str">
        <f>IF(FN_MC!H152="","*",FN_MC!H152)</f>
        <v>*</v>
      </c>
      <c r="F147" s="137" t="str">
        <f>IF(FN_MC!M152="","*",FN_MC!M152)</f>
        <v>-</v>
      </c>
      <c r="G147" s="121" t="str">
        <f>IF(FN_MC!I152="","*",FN_MC!I152)</f>
        <v>*</v>
      </c>
      <c r="H147" s="121" t="str">
        <f>IF(FN_MC!AB152="","*",FN_MC!AB152)</f>
        <v>*</v>
      </c>
      <c r="I147" s="121" t="str">
        <f>IF(FN_MC!AC152="","*",FN_MC!AC152)</f>
        <v>*</v>
      </c>
      <c r="J147" s="122" t="str">
        <f>IF(FN_MC!AA152="","*",FN_MC!AA152)</f>
        <v>*</v>
      </c>
      <c r="K147" s="134" t="str">
        <f>IF(FN_MC!AD152="","*",FN_MC!AD152)</f>
        <v>*</v>
      </c>
    </row>
    <row r="148" spans="2:11" s="123" customFormat="1" hidden="1">
      <c r="B148" s="120" t="str">
        <f>IF(FN_MC!Y153="","*",FN_MC!Y153)</f>
        <v>*</v>
      </c>
      <c r="C148" s="121" t="str">
        <f>IF(FN_MC!B153="","*",FN_MC!B153)</f>
        <v>*</v>
      </c>
      <c r="D148" s="121" t="str">
        <f>IF(FN_MC!D153="","*",FN_MC!D153)</f>
        <v>*</v>
      </c>
      <c r="E148" s="121" t="str">
        <f>IF(FN_MC!H153="","*",FN_MC!H153)</f>
        <v>*</v>
      </c>
      <c r="F148" s="137" t="str">
        <f>IF(FN_MC!M153="","*",FN_MC!M153)</f>
        <v>-</v>
      </c>
      <c r="G148" s="121" t="str">
        <f>IF(FN_MC!I153="","*",FN_MC!I153)</f>
        <v>*</v>
      </c>
      <c r="H148" s="121" t="str">
        <f>IF(FN_MC!AB153="","*",FN_MC!AB153)</f>
        <v>*</v>
      </c>
      <c r="I148" s="121" t="str">
        <f>IF(FN_MC!AC153="","*",FN_MC!AC153)</f>
        <v>*</v>
      </c>
      <c r="J148" s="122" t="str">
        <f>IF(FN_MC!AA153="","*",FN_MC!AA153)</f>
        <v>*</v>
      </c>
      <c r="K148" s="134" t="str">
        <f>IF(FN_MC!AD153="","*",FN_MC!AD153)</f>
        <v>*</v>
      </c>
    </row>
    <row r="149" spans="2:11" s="123" customFormat="1" hidden="1">
      <c r="B149" s="120" t="str">
        <f>IF(FN_MC!Y154="","*",FN_MC!Y154)</f>
        <v>*</v>
      </c>
      <c r="C149" s="121" t="str">
        <f>IF(FN_MC!B154="","*",FN_MC!B154)</f>
        <v>*</v>
      </c>
      <c r="D149" s="121" t="str">
        <f>IF(FN_MC!D154="","*",FN_MC!D154)</f>
        <v>*</v>
      </c>
      <c r="E149" s="121" t="str">
        <f>IF(FN_MC!H154="","*",FN_MC!H154)</f>
        <v>*</v>
      </c>
      <c r="F149" s="137" t="str">
        <f>IF(FN_MC!M154="","*",FN_MC!M154)</f>
        <v>-</v>
      </c>
      <c r="G149" s="121" t="str">
        <f>IF(FN_MC!I154="","*",FN_MC!I154)</f>
        <v>*</v>
      </c>
      <c r="H149" s="121" t="str">
        <f>IF(FN_MC!AB154="","*",FN_MC!AB154)</f>
        <v>*</v>
      </c>
      <c r="I149" s="121" t="str">
        <f>IF(FN_MC!AC154="","*",FN_MC!AC154)</f>
        <v>*</v>
      </c>
      <c r="J149" s="122" t="str">
        <f>IF(FN_MC!AA154="","*",FN_MC!AA154)</f>
        <v>*</v>
      </c>
      <c r="K149" s="134" t="str">
        <f>IF(FN_MC!AD154="","*",FN_MC!AD154)</f>
        <v>*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*</v>
      </c>
      <c r="C153" s="121" t="str">
        <f>IF(FN_MC!B158="","*",FN_MC!B158)</f>
        <v>*</v>
      </c>
      <c r="D153" s="121" t="str">
        <f>IF(FN_MC!D158="","*",FN_MC!D158)</f>
        <v>*</v>
      </c>
      <c r="E153" s="121" t="str">
        <f>IF(FN_MC!H158="","*",FN_MC!H158)</f>
        <v>*</v>
      </c>
      <c r="F153" s="137" t="str">
        <f>IF(FN_MC!M158="","*",FN_MC!M158)</f>
        <v>-</v>
      </c>
      <c r="G153" s="121" t="str">
        <f>IF(FN_MC!I158="","*",FN_MC!I158)</f>
        <v>*</v>
      </c>
      <c r="H153" s="121" t="str">
        <f>IF(FN_MC!AB158="","*",FN_MC!AB158)</f>
        <v>*</v>
      </c>
      <c r="I153" s="121" t="str">
        <f>IF(FN_MC!AC158="","*",FN_MC!AC158)</f>
        <v>*</v>
      </c>
      <c r="J153" s="122" t="str">
        <f>IF(FN_MC!AA158="","*",FN_MC!AA158)</f>
        <v>*</v>
      </c>
      <c r="K153" s="134" t="str">
        <f>IF(FN_MC!AD158="","*",FN_MC!AD158)</f>
        <v>*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 t="str">
        <f>IF(FN_MC!B162="","*",FN_MC!B162)</f>
        <v>*</v>
      </c>
      <c r="D156" s="121" t="str">
        <f>IF(FN_MC!D162="","*",FN_MC!D162)</f>
        <v>*</v>
      </c>
      <c r="E156" s="121" t="str">
        <f>IF(FN_MC!H162="","*",FN_MC!H162)</f>
        <v>*</v>
      </c>
      <c r="F156" s="137" t="str">
        <f>IF(FN_MC!M162="","*",FN_MC!M162)</f>
        <v>-</v>
      </c>
      <c r="G156" s="121" t="str">
        <f>IF(FN_MC!I162="","*",FN_MC!I162)</f>
        <v>*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 t="str">
        <f>IF(FN_MC!B163="","*",FN_MC!B163)</f>
        <v>*</v>
      </c>
      <c r="D157" s="121" t="str">
        <f>IF(FN_MC!D163="","*",FN_MC!D163)</f>
        <v>*</v>
      </c>
      <c r="E157" s="121" t="str">
        <f>IF(FN_MC!H163="","*",FN_MC!H163)</f>
        <v>*</v>
      </c>
      <c r="F157" s="137" t="str">
        <f>IF(FN_MC!M163="","*",FN_MC!M163)</f>
        <v>-</v>
      </c>
      <c r="G157" s="121" t="str">
        <f>IF(FN_MC!I163="","*",FN_MC!I163)</f>
        <v>*</v>
      </c>
      <c r="H157" s="121" t="str">
        <f>IF(FN_MC!AB163="","*",FN_MC!AB163)</f>
        <v>*</v>
      </c>
      <c r="I157" s="121" t="str">
        <f>IF(FN_MC!AC163="","*",FN_MC!AC163)</f>
        <v>*</v>
      </c>
      <c r="J157" s="122" t="str">
        <f>IF(FN_MC!AA163="","*",FN_MC!AA163)</f>
        <v>*</v>
      </c>
      <c r="K157" s="134" t="str">
        <f>IF(FN_MC!AD163="","*",FN_MC!AD163)</f>
        <v>*</v>
      </c>
    </row>
    <row r="158" spans="2:11" s="123" customFormat="1" hidden="1">
      <c r="B158" s="120" t="str">
        <f>IF(FN_MC!Y165="","*",FN_MC!Y165)</f>
        <v>*</v>
      </c>
      <c r="C158" s="121" t="str">
        <f>IF(FN_MC!B165="","*",FN_MC!B165)</f>
        <v>*</v>
      </c>
      <c r="D158" s="121" t="str">
        <f>IF(FN_MC!D165="","*",FN_MC!D165)</f>
        <v>*</v>
      </c>
      <c r="E158" s="121" t="str">
        <f>IF(FN_MC!H165="","*",FN_MC!H165)</f>
        <v>*</v>
      </c>
      <c r="F158" s="137" t="str">
        <f>IF(FN_MC!M165="","*",FN_MC!M165)</f>
        <v>-</v>
      </c>
      <c r="G158" s="121" t="str">
        <f>IF(FN_MC!I165="","*",FN_MC!I165)</f>
        <v>*</v>
      </c>
      <c r="H158" s="121" t="str">
        <f>IF(FN_MC!AB165="","*",FN_MC!AB165)</f>
        <v>*</v>
      </c>
      <c r="I158" s="121" t="str">
        <f>IF(FN_MC!AC165="","*",FN_MC!AC165)</f>
        <v>*</v>
      </c>
      <c r="J158" s="122" t="str">
        <f>IF(FN_MC!AA165="","*",FN_MC!AA165)</f>
        <v>*</v>
      </c>
      <c r="K158" s="134" t="str">
        <f>IF(FN_MC!AD165="","*",FN_MC!AD165)</f>
        <v>*</v>
      </c>
    </row>
    <row r="159" spans="2:11" s="123" customFormat="1" hidden="1">
      <c r="B159" s="120" t="str">
        <f>IF(FN_MC!Y166="","*",FN_MC!Y166)</f>
        <v>*</v>
      </c>
      <c r="C159" s="121" t="str">
        <f>IF(FN_MC!B166="","*",FN_MC!B166)</f>
        <v>*</v>
      </c>
      <c r="D159" s="121" t="str">
        <f>IF(FN_MC!D166="","*",FN_MC!D166)</f>
        <v>*</v>
      </c>
      <c r="E159" s="121" t="str">
        <f>IF(FN_MC!H166="","*",FN_MC!H166)</f>
        <v>*</v>
      </c>
      <c r="F159" s="137" t="str">
        <f>IF(FN_MC!M166="","*",FN_MC!M166)</f>
        <v>-</v>
      </c>
      <c r="G159" s="121" t="str">
        <f>IF(FN_MC!I166="","*",FN_MC!I166)</f>
        <v>*</v>
      </c>
      <c r="H159" s="121" t="str">
        <f>IF(FN_MC!AB166="","*",FN_MC!AB166)</f>
        <v>*</v>
      </c>
      <c r="I159" s="121" t="str">
        <f>IF(FN_MC!AC166="","*",FN_MC!AC166)</f>
        <v>*</v>
      </c>
      <c r="J159" s="122" t="str">
        <f>IF(FN_MC!AA166="","*",FN_MC!AA166)</f>
        <v>*</v>
      </c>
      <c r="K159" s="134" t="str">
        <f>IF(FN_MC!AD166="","*",FN_MC!AD166)</f>
        <v>*</v>
      </c>
    </row>
    <row r="160" spans="2:11" s="123" customFormat="1" hidden="1">
      <c r="B160" s="120" t="str">
        <f>IF(FN_MC!Y167="","*",FN_MC!Y167)</f>
        <v>*</v>
      </c>
      <c r="C160" s="121" t="str">
        <f>IF(FN_MC!B167="","*",FN_MC!B167)</f>
        <v>*</v>
      </c>
      <c r="D160" s="121" t="str">
        <f>IF(FN_MC!D167="","*",FN_MC!D167)</f>
        <v>*</v>
      </c>
      <c r="E160" s="121" t="str">
        <f>IF(FN_MC!H167="","*",FN_MC!H167)</f>
        <v>*</v>
      </c>
      <c r="F160" s="137" t="str">
        <f>IF(FN_MC!M167="","*",FN_MC!M167)</f>
        <v>-</v>
      </c>
      <c r="G160" s="121" t="str">
        <f>IF(FN_MC!I167="","*",FN_MC!I167)</f>
        <v>*</v>
      </c>
      <c r="H160" s="121" t="str">
        <f>IF(FN_MC!AB167="","*",FN_MC!AB167)</f>
        <v>*</v>
      </c>
      <c r="I160" s="121" t="str">
        <f>IF(FN_MC!AC167="","*",FN_MC!AC167)</f>
        <v>*</v>
      </c>
      <c r="J160" s="122" t="str">
        <f>IF(FN_MC!AA167="","*",FN_MC!AA167)</f>
        <v>*</v>
      </c>
      <c r="K160" s="134" t="str">
        <f>IF(FN_MC!AD167="","*",FN_MC!AD167)</f>
        <v>*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 t="str">
        <f>IF(FN_MC!B169="","*",FN_MC!B169)</f>
        <v>*</v>
      </c>
      <c r="D162" s="121" t="str">
        <f>IF(FN_MC!D169="","*",FN_MC!D169)</f>
        <v>*</v>
      </c>
      <c r="E162" s="121" t="str">
        <f>IF(FN_MC!H169="","*",FN_MC!H169)</f>
        <v>*</v>
      </c>
      <c r="F162" s="137" t="str">
        <f>IF(FN_MC!M169="","*",FN_MC!M169)</f>
        <v>-</v>
      </c>
      <c r="G162" s="121" t="str">
        <f>IF(FN_MC!I169="","*",FN_MC!I169)</f>
        <v>*</v>
      </c>
      <c r="H162" s="121" t="str">
        <f>IF(FN_MC!AB169="","*",FN_MC!AB169)</f>
        <v>*</v>
      </c>
      <c r="I162" s="121" t="str">
        <f>IF(FN_MC!AC169="","*",FN_MC!AC169)</f>
        <v>*</v>
      </c>
      <c r="J162" s="122" t="str">
        <f>IF(FN_MC!AA169="","*",FN_MC!AA169)</f>
        <v>*</v>
      </c>
      <c r="K162" s="134" t="str">
        <f>IF(FN_MC!AD169="","*",FN_MC!AD169)</f>
        <v>*</v>
      </c>
    </row>
    <row r="163" spans="2:11" s="123" customFormat="1" hidden="1">
      <c r="B163" s="120" t="str">
        <f>IF(FN_MC!Y170="","*",FN_MC!Y170)</f>
        <v>*</v>
      </c>
      <c r="C163" s="121" t="str">
        <f>IF(FN_MC!B170="","*",FN_MC!B170)</f>
        <v>*</v>
      </c>
      <c r="D163" s="121" t="str">
        <f>IF(FN_MC!D170="","*",FN_MC!D170)</f>
        <v>*</v>
      </c>
      <c r="E163" s="121" t="str">
        <f>IF(FN_MC!H170="","*",FN_MC!H170)</f>
        <v>*</v>
      </c>
      <c r="F163" s="137" t="str">
        <f>IF(FN_MC!M170="","*",FN_MC!M170)</f>
        <v>-</v>
      </c>
      <c r="G163" s="121" t="str">
        <f>IF(FN_MC!I170="","*",FN_MC!I170)</f>
        <v>*</v>
      </c>
      <c r="H163" s="121" t="str">
        <f>IF(FN_MC!AB170="","*",FN_MC!AB170)</f>
        <v>*</v>
      </c>
      <c r="I163" s="121" t="str">
        <f>IF(FN_MC!AC170="","*",FN_MC!AC170)</f>
        <v>*</v>
      </c>
      <c r="J163" s="122" t="str">
        <f>IF(FN_MC!AA170="","*",FN_MC!AA170)</f>
        <v>*</v>
      </c>
      <c r="K163" s="134" t="str">
        <f>IF(FN_MC!AD170="","*",FN_MC!AD170)</f>
        <v>*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 t="str">
        <f>IF(FN_MC!B175="","*",FN_MC!B175)</f>
        <v>*</v>
      </c>
      <c r="D166" s="121" t="str">
        <f>IF(FN_MC!D175="","*",FN_MC!D175)</f>
        <v>*</v>
      </c>
      <c r="E166" s="121" t="str">
        <f>IF(FN_MC!H175="","*",FN_MC!H175)</f>
        <v>*</v>
      </c>
      <c r="F166" s="137" t="str">
        <f>IF(FN_MC!M175="","*",FN_MC!M175)</f>
        <v>-</v>
      </c>
      <c r="G166" s="121" t="str">
        <f>IF(FN_MC!I175="","*",FN_MC!I175)</f>
        <v>*</v>
      </c>
      <c r="H166" s="121" t="str">
        <f>IF(FN_MC!AB175="","*",FN_MC!AB175)</f>
        <v>*</v>
      </c>
      <c r="I166" s="121" t="str">
        <f>IF(FN_MC!AC175="","*",FN_MC!AC175)</f>
        <v>*</v>
      </c>
      <c r="J166" s="122" t="str">
        <f>IF(FN_MC!AA175="","*",FN_MC!AA175)</f>
        <v>*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*</v>
      </c>
      <c r="C167" s="121" t="str">
        <f>IF(FN_MC!B176="","*",FN_MC!B176)</f>
        <v>*</v>
      </c>
      <c r="D167" s="121" t="str">
        <f>IF(FN_MC!D176="","*",FN_MC!D176)</f>
        <v>*</v>
      </c>
      <c r="E167" s="121" t="str">
        <f>IF(FN_MC!H176="","*",FN_MC!H176)</f>
        <v>*</v>
      </c>
      <c r="F167" s="137" t="str">
        <f>IF(FN_MC!M176="","*",FN_MC!M176)</f>
        <v>-</v>
      </c>
      <c r="G167" s="121" t="str">
        <f>IF(FN_MC!I176="","*",FN_MC!I176)</f>
        <v>*</v>
      </c>
      <c r="H167" s="121" t="str">
        <f>IF(FN_MC!AB176="","*",FN_MC!AB176)</f>
        <v>*</v>
      </c>
      <c r="I167" s="121" t="str">
        <f>IF(FN_MC!AC176="","*",FN_MC!AC176)</f>
        <v>*</v>
      </c>
      <c r="J167" s="122" t="str">
        <f>IF(FN_MC!AA176="","*",FN_MC!AA176)</f>
        <v>*</v>
      </c>
      <c r="K167" s="134" t="str">
        <f>IF(FN_MC!AD176="","*",FN_MC!AD176)</f>
        <v>*</v>
      </c>
    </row>
    <row r="168" spans="2:11" s="123" customFormat="1" hidden="1">
      <c r="B168" s="120" t="str">
        <f>IF(FN_MC!Y177="","*",FN_MC!Y177)</f>
        <v>*</v>
      </c>
      <c r="C168" s="121" t="str">
        <f>IF(FN_MC!B177="","*",FN_MC!B177)</f>
        <v>*</v>
      </c>
      <c r="D168" s="121" t="str">
        <f>IF(FN_MC!D177="","*",FN_MC!D177)</f>
        <v>*</v>
      </c>
      <c r="E168" s="121" t="str">
        <f>IF(FN_MC!H177="","*",FN_MC!H177)</f>
        <v>*</v>
      </c>
      <c r="F168" s="137" t="str">
        <f>IF(FN_MC!M177="","*",FN_MC!M177)</f>
        <v>-</v>
      </c>
      <c r="G168" s="121" t="str">
        <f>IF(FN_MC!I177="","*",FN_MC!I177)</f>
        <v>*</v>
      </c>
      <c r="H168" s="121" t="str">
        <f>IF(FN_MC!AB177="","*",FN_MC!AB177)</f>
        <v>*</v>
      </c>
      <c r="I168" s="121" t="str">
        <f>IF(FN_MC!AC177="","*",FN_MC!AC177)</f>
        <v>*</v>
      </c>
      <c r="J168" s="122" t="str">
        <f>IF(FN_MC!AA177="","*",FN_MC!AA177)</f>
        <v>*</v>
      </c>
      <c r="K168" s="134" t="str">
        <f>IF(FN_MC!AD177="","*",FN_MC!AD177)</f>
        <v>*</v>
      </c>
    </row>
    <row r="169" spans="2:11" s="123" customFormat="1" hidden="1">
      <c r="B169" s="120" t="str">
        <f>IF(FN_MC!Y179="","*",FN_MC!Y179)</f>
        <v>*</v>
      </c>
      <c r="C169" s="121" t="str">
        <f>IF(FN_MC!B179="","*",FN_MC!B179)</f>
        <v>*</v>
      </c>
      <c r="D169" s="121" t="str">
        <f>IF(FN_MC!D179="","*",FN_MC!D179)</f>
        <v>*</v>
      </c>
      <c r="E169" s="121" t="str">
        <f>IF(FN_MC!H179="","*",FN_MC!H179)</f>
        <v>*</v>
      </c>
      <c r="F169" s="137" t="str">
        <f>IF(FN_MC!M179="","*",FN_MC!M179)</f>
        <v>-</v>
      </c>
      <c r="G169" s="121" t="str">
        <f>IF(FN_MC!I179="","*",FN_MC!I179)</f>
        <v>*</v>
      </c>
      <c r="H169" s="121" t="str">
        <f>IF(FN_MC!AB179="","*",FN_MC!AB179)</f>
        <v>*</v>
      </c>
      <c r="I169" s="121" t="str">
        <f>IF(FN_MC!AC179="","*",FN_MC!AC179)</f>
        <v>*</v>
      </c>
      <c r="J169" s="122" t="str">
        <f>IF(FN_MC!AA179="","*",FN_MC!AA179)</f>
        <v>*</v>
      </c>
      <c r="K169" s="134" t="str">
        <f>IF(FN_MC!AD179="","*",FN_MC!AD179)</f>
        <v>*</v>
      </c>
    </row>
    <row r="170" spans="2:11" s="123" customFormat="1" hidden="1">
      <c r="B170" s="120" t="str">
        <f>IF(FN_MC!Y180="","*",FN_MC!Y180)</f>
        <v>*</v>
      </c>
      <c r="C170" s="121" t="str">
        <f>IF(FN_MC!B180="","*",FN_MC!B180)</f>
        <v>*</v>
      </c>
      <c r="D170" s="121" t="str">
        <f>IF(FN_MC!D180="","*",FN_MC!D180)</f>
        <v>*</v>
      </c>
      <c r="E170" s="121" t="str">
        <f>IF(FN_MC!H180="","*",FN_MC!H180)</f>
        <v>*</v>
      </c>
      <c r="F170" s="137" t="str">
        <f>IF(FN_MC!M180="","*",FN_MC!M180)</f>
        <v>-</v>
      </c>
      <c r="G170" s="121" t="str">
        <f>IF(FN_MC!I180="","*",FN_MC!I180)</f>
        <v>*</v>
      </c>
      <c r="H170" s="121" t="str">
        <f>IF(FN_MC!AB180="","*",FN_MC!AB180)</f>
        <v>*</v>
      </c>
      <c r="I170" s="121" t="str">
        <f>IF(FN_MC!AC180="","*",FN_MC!AC180)</f>
        <v>*</v>
      </c>
      <c r="J170" s="122" t="str">
        <f>IF(FN_MC!AA180="","*",FN_MC!AA180)</f>
        <v>*</v>
      </c>
      <c r="K170" s="134" t="str">
        <f>IF(FN_MC!AD180="","*",FN_MC!AD180)</f>
        <v>*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*</v>
      </c>
      <c r="E171" s="121" t="str">
        <f>IF(FN_MC!H181="","*",FN_MC!H181)</f>
        <v>*</v>
      </c>
      <c r="F171" s="137" t="str">
        <f>IF(FN_MC!M181="","*",FN_MC!M181)</f>
        <v>-</v>
      </c>
      <c r="G171" s="121" t="str">
        <f>IF(FN_MC!I181="","*",FN_MC!I181)</f>
        <v>*</v>
      </c>
      <c r="H171" s="121" t="str">
        <f>IF(FN_MC!AB181="","*",FN_MC!AB181)</f>
        <v>*</v>
      </c>
      <c r="I171" s="121" t="str">
        <f>IF(FN_MC!AC181="","*",FN_MC!AC181)</f>
        <v>*</v>
      </c>
      <c r="J171" s="122" t="str">
        <f>IF(FN_MC!AA181="","*",FN_MC!AA181)</f>
        <v>*</v>
      </c>
      <c r="K171" s="134" t="str">
        <f>IF(FN_MC!AD181="","*",FN_MC!AD181)</f>
        <v>*</v>
      </c>
    </row>
    <row r="172" spans="2:11" s="123" customFormat="1" hidden="1">
      <c r="B172" s="120" t="str">
        <f>IF(FN_MC!Y182="","*",FN_MC!Y182)</f>
        <v>*</v>
      </c>
      <c r="C172" s="121" t="str">
        <f>IF(FN_MC!B182="","*",FN_MC!B182)</f>
        <v>*</v>
      </c>
      <c r="D172" s="121" t="str">
        <f>IF(FN_MC!D182="","*",FN_MC!D182)</f>
        <v>*</v>
      </c>
      <c r="E172" s="121" t="str">
        <f>IF(FN_MC!H182="","*",FN_MC!H182)</f>
        <v>*</v>
      </c>
      <c r="F172" s="137" t="str">
        <f>IF(FN_MC!M182="","*",FN_MC!M182)</f>
        <v>-</v>
      </c>
      <c r="G172" s="121" t="str">
        <f>IF(FN_MC!I182="","*",FN_MC!I182)</f>
        <v>*</v>
      </c>
      <c r="H172" s="121" t="str">
        <f>IF(FN_MC!AB182="","*",FN_MC!AB182)</f>
        <v>*</v>
      </c>
      <c r="I172" s="121" t="str">
        <f>IF(FN_MC!AC182="","*",FN_MC!AC182)</f>
        <v>*</v>
      </c>
      <c r="J172" s="122" t="str">
        <f>IF(FN_MC!AA182="","*",FN_MC!AA182)</f>
        <v>*</v>
      </c>
      <c r="K172" s="134" t="str">
        <f>IF(FN_MC!AD182="","*",FN_MC!AD182)</f>
        <v>*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*</v>
      </c>
      <c r="C175" s="121" t="str">
        <f>IF(FN_MC!B187="","*",FN_MC!B187)</f>
        <v>*</v>
      </c>
      <c r="D175" s="121" t="str">
        <f>IF(FN_MC!D187="","*",FN_MC!D187)</f>
        <v>*</v>
      </c>
      <c r="E175" s="121" t="str">
        <f>IF(FN_MC!H187="","*",FN_MC!H187)</f>
        <v>*</v>
      </c>
      <c r="F175" s="137" t="str">
        <f>IF(FN_MC!M187="","*",FN_MC!M187)</f>
        <v>-</v>
      </c>
      <c r="G175" s="121" t="str">
        <f>IF(FN_MC!I187="","*",FN_MC!I187)</f>
        <v>*</v>
      </c>
      <c r="H175" s="121" t="str">
        <f>IF(FN_MC!AB187="","*",FN_MC!AB187)</f>
        <v>*</v>
      </c>
      <c r="I175" s="121" t="str">
        <f>IF(FN_MC!AC187="","*",FN_MC!AC187)</f>
        <v>*</v>
      </c>
      <c r="J175" s="122" t="str">
        <f>IF(FN_MC!AA187="","*",FN_MC!AA187)</f>
        <v>*</v>
      </c>
      <c r="K175" s="134" t="str">
        <f>IF(FN_MC!AD187="","*",FN_MC!AD187)</f>
        <v>*</v>
      </c>
    </row>
    <row r="176" spans="2:11" s="123" customFormat="1" hidden="1">
      <c r="B176" s="120" t="str">
        <f>IF(FN_MC!Y188="","*",FN_MC!Y188)</f>
        <v>*</v>
      </c>
      <c r="C176" s="121" t="str">
        <f>IF(FN_MC!B188="","*",FN_MC!B188)</f>
        <v>*</v>
      </c>
      <c r="D176" s="121" t="str">
        <f>IF(FN_MC!D188="","*",FN_MC!D188)</f>
        <v>*</v>
      </c>
      <c r="E176" s="121" t="str">
        <f>IF(FN_MC!H188="","*",FN_MC!H188)</f>
        <v>*</v>
      </c>
      <c r="F176" s="137" t="str">
        <f>IF(FN_MC!M188="","*",FN_MC!M188)</f>
        <v>-</v>
      </c>
      <c r="G176" s="121" t="str">
        <f>IF(FN_MC!I188="","*",FN_MC!I188)</f>
        <v>*</v>
      </c>
      <c r="H176" s="121" t="str">
        <f>IF(FN_MC!AB188="","*",FN_MC!AB188)</f>
        <v>*</v>
      </c>
      <c r="I176" s="121" t="str">
        <f>IF(FN_MC!AC188="","*",FN_MC!AC188)</f>
        <v>*</v>
      </c>
      <c r="J176" s="122" t="str">
        <f>IF(FN_MC!AA188="","*",FN_MC!AA188)</f>
        <v>*</v>
      </c>
      <c r="K176" s="134" t="str">
        <f>IF(FN_MC!AD188="","*",FN_MC!AD188)</f>
        <v>*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*</v>
      </c>
      <c r="E177" s="121" t="str">
        <f>IF(FN_MC!H189="","*",FN_MC!H189)</f>
        <v>*</v>
      </c>
      <c r="F177" s="137" t="str">
        <f>IF(FN_MC!M189="","*",FN_MC!M189)</f>
        <v>-</v>
      </c>
      <c r="G177" s="121" t="str">
        <f>IF(FN_MC!I189="","*",FN_MC!I189)</f>
        <v>*</v>
      </c>
      <c r="H177" s="121" t="str">
        <f>IF(FN_MC!AB189="","*",FN_MC!AB189)</f>
        <v>*</v>
      </c>
      <c r="I177" s="121" t="str">
        <f>IF(FN_MC!AC189="","*",FN_MC!AC189)</f>
        <v>*</v>
      </c>
      <c r="J177" s="122" t="str">
        <f>IF(FN_MC!AA189="","*",FN_MC!AA189)</f>
        <v>*</v>
      </c>
      <c r="K177" s="134" t="str">
        <f>IF(FN_MC!AD189="","*",FN_MC!AD189)</f>
        <v>*</v>
      </c>
    </row>
    <row r="178" spans="2:11" s="123" customFormat="1" hidden="1">
      <c r="B178" s="120" t="str">
        <f>IF(FN_MC!Y190="","*",FN_MC!Y190)</f>
        <v>*</v>
      </c>
      <c r="C178" s="121" t="str">
        <f>IF(FN_MC!B190="","*",FN_MC!B190)</f>
        <v>*</v>
      </c>
      <c r="D178" s="121" t="str">
        <f>IF(FN_MC!D190="","*",FN_MC!D190)</f>
        <v>*</v>
      </c>
      <c r="E178" s="121" t="str">
        <f>IF(FN_MC!H190="","*",FN_MC!H190)</f>
        <v>*</v>
      </c>
      <c r="F178" s="137" t="str">
        <f>IF(FN_MC!M190="","*",FN_MC!M190)</f>
        <v>-</v>
      </c>
      <c r="G178" s="121" t="str">
        <f>IF(FN_MC!I190="","*",FN_MC!I190)</f>
        <v>*</v>
      </c>
      <c r="H178" s="121" t="str">
        <f>IF(FN_MC!AB190="","*",FN_MC!AB190)</f>
        <v>*</v>
      </c>
      <c r="I178" s="121" t="str">
        <f>IF(FN_MC!AC190="","*",FN_MC!AC190)</f>
        <v>*</v>
      </c>
      <c r="J178" s="122" t="str">
        <f>IF(FN_MC!AA190="","*",FN_MC!AA190)</f>
        <v>*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*</v>
      </c>
      <c r="C179" s="121" t="str">
        <f>IF(FN_MC!B191="","*",FN_MC!B191)</f>
        <v>*</v>
      </c>
      <c r="D179" s="121" t="str">
        <f>IF(FN_MC!D191="","*",FN_MC!D191)</f>
        <v>*</v>
      </c>
      <c r="E179" s="121" t="str">
        <f>IF(FN_MC!H191="","*",FN_MC!H191)</f>
        <v>*</v>
      </c>
      <c r="F179" s="137" t="str">
        <f>IF(FN_MC!M191="","*",FN_MC!M191)</f>
        <v>-</v>
      </c>
      <c r="G179" s="121" t="str">
        <f>IF(FN_MC!I191="","*",FN_MC!I191)</f>
        <v>*</v>
      </c>
      <c r="H179" s="121" t="str">
        <f>IF(FN_MC!AB191="","*",FN_MC!AB191)</f>
        <v>*</v>
      </c>
      <c r="I179" s="121" t="str">
        <f>IF(FN_MC!AC191="","*",FN_MC!AC191)</f>
        <v>*</v>
      </c>
      <c r="J179" s="122" t="str">
        <f>IF(FN_MC!AA191="","*",FN_MC!AA191)</f>
        <v>*</v>
      </c>
      <c r="K179" s="134" t="str">
        <f>IF(FN_MC!AD191="","*",FN_MC!AD191)</f>
        <v>*</v>
      </c>
    </row>
    <row r="180" spans="2:11" s="123" customFormat="1" hidden="1">
      <c r="B180" s="120" t="str">
        <f>IF(FN_MC!Y193="","*",FN_MC!Y193)</f>
        <v>*</v>
      </c>
      <c r="C180" s="121" t="str">
        <f>IF(FN_MC!B193="","*",FN_MC!B193)</f>
        <v>*</v>
      </c>
      <c r="D180" s="121" t="str">
        <f>IF(FN_MC!D193="","*",FN_MC!D193)</f>
        <v>*</v>
      </c>
      <c r="E180" s="121" t="str">
        <f>IF(FN_MC!H193="","*",FN_MC!H193)</f>
        <v>*</v>
      </c>
      <c r="F180" s="137" t="str">
        <f>IF(FN_MC!M193="","*",FN_MC!M193)</f>
        <v>-</v>
      </c>
      <c r="G180" s="121" t="str">
        <f>IF(FN_MC!I193="","*",FN_MC!I193)</f>
        <v>*</v>
      </c>
      <c r="H180" s="121" t="str">
        <f>IF(FN_MC!AB193="","*",FN_MC!AB193)</f>
        <v>*</v>
      </c>
      <c r="I180" s="121" t="str">
        <f>IF(FN_MC!AC193="","*",FN_MC!AC193)</f>
        <v>*</v>
      </c>
      <c r="J180" s="122" t="str">
        <f>IF(FN_MC!AA193="","*",FN_MC!AA193)</f>
        <v>*</v>
      </c>
      <c r="K180" s="134" t="str">
        <f>IF(FN_MC!AD193="","*",FN_MC!AD193)</f>
        <v>*</v>
      </c>
    </row>
    <row r="181" spans="2:11" s="123" customFormat="1" hidden="1">
      <c r="B181" s="120" t="str">
        <f>IF(FN_MC!Y195="","*",FN_MC!Y195)</f>
        <v>*</v>
      </c>
      <c r="C181" s="121" t="str">
        <f>IF(FN_MC!B195="","*",FN_MC!B195)</f>
        <v>*</v>
      </c>
      <c r="D181" s="121" t="str">
        <f>IF(FN_MC!D195="","*",FN_MC!D195)</f>
        <v>*</v>
      </c>
      <c r="E181" s="121" t="str">
        <f>IF(FN_MC!H195="","*",FN_MC!H195)</f>
        <v>*</v>
      </c>
      <c r="F181" s="137" t="str">
        <f>IF(FN_MC!M195="","*",FN_MC!M195)</f>
        <v>-</v>
      </c>
      <c r="G181" s="121" t="str">
        <f>IF(FN_MC!I195="","*",FN_MC!I195)</f>
        <v>*</v>
      </c>
      <c r="H181" s="121" t="str">
        <f>IF(FN_MC!AB195="","*",FN_MC!AB195)</f>
        <v>*</v>
      </c>
      <c r="I181" s="121" t="str">
        <f>IF(FN_MC!AC195="","*",FN_MC!AC195)</f>
        <v>*</v>
      </c>
      <c r="J181" s="122" t="str">
        <f>IF(FN_MC!AA195="","*",FN_MC!AA195)</f>
        <v>*</v>
      </c>
      <c r="K181" s="134" t="str">
        <f>IF(FN_MC!AD195="","*",FN_MC!AD195)</f>
        <v>*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*</v>
      </c>
      <c r="C183" s="121" t="str">
        <f>IF(FN_MC!B197="","*",FN_MC!B197)</f>
        <v>*</v>
      </c>
      <c r="D183" s="121" t="str">
        <f>IF(FN_MC!D197="","*",FN_MC!D197)</f>
        <v>*</v>
      </c>
      <c r="E183" s="121" t="str">
        <f>IF(FN_MC!H197="","*",FN_MC!H197)</f>
        <v>*</v>
      </c>
      <c r="F183" s="137" t="str">
        <f>IF(FN_MC!M197="","*",FN_MC!M197)</f>
        <v>-</v>
      </c>
      <c r="G183" s="121" t="str">
        <f>IF(FN_MC!I197="","*",FN_MC!I197)</f>
        <v>*</v>
      </c>
      <c r="H183" s="121" t="str">
        <f>IF(FN_MC!AB197="","*",FN_MC!AB197)</f>
        <v>*</v>
      </c>
      <c r="I183" s="121" t="str">
        <f>IF(FN_MC!AC197="","*",FN_MC!AC197)</f>
        <v>*</v>
      </c>
      <c r="J183" s="122" t="str">
        <f>IF(FN_MC!AA197="","*",FN_MC!AA197)</f>
        <v>*</v>
      </c>
      <c r="K183" s="134" t="str">
        <f>IF(FN_MC!AD197="","*",FN_MC!AD197)</f>
        <v>*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*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*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*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*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*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*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*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2" day="6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B6" sqref="B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68" t="s">
        <v>1451</v>
      </c>
      <c r="C2" s="368"/>
      <c r="D2" s="368"/>
      <c r="E2" s="368"/>
      <c r="F2" s="368"/>
      <c r="G2" s="368"/>
      <c r="H2" s="192"/>
    </row>
    <row r="3" spans="1:8" ht="15" customHeight="1">
      <c r="A3" s="192"/>
      <c r="B3" s="369"/>
      <c r="C3" s="369"/>
      <c r="D3" s="369"/>
      <c r="E3" s="369"/>
      <c r="F3" s="369"/>
      <c r="G3" s="369"/>
      <c r="H3" s="192"/>
    </row>
    <row r="4" spans="1:8" ht="40.5">
      <c r="A4" s="192"/>
      <c r="B4" s="322" t="s">
        <v>1452</v>
      </c>
      <c r="C4" s="322" t="s">
        <v>1453</v>
      </c>
      <c r="D4" s="322" t="s">
        <v>1454</v>
      </c>
      <c r="E4" s="322" t="s">
        <v>1455</v>
      </c>
      <c r="F4" s="322" t="s">
        <v>6</v>
      </c>
      <c r="G4" s="322" t="s">
        <v>1456</v>
      </c>
      <c r="H4" s="192"/>
    </row>
    <row r="5" spans="1:8">
      <c r="A5" s="192"/>
      <c r="B5" s="323" t="s">
        <v>1457</v>
      </c>
      <c r="C5" s="323">
        <v>309525</v>
      </c>
      <c r="D5" s="323" t="s">
        <v>1458</v>
      </c>
      <c r="E5" s="323" t="s">
        <v>835</v>
      </c>
      <c r="F5" s="323" t="s">
        <v>1459</v>
      </c>
      <c r="G5" s="324">
        <v>46296</v>
      </c>
      <c r="H5" s="192"/>
    </row>
    <row r="6" spans="1:8">
      <c r="A6" s="192"/>
      <c r="B6" s="323" t="s">
        <v>1460</v>
      </c>
      <c r="C6" s="323">
        <v>256875</v>
      </c>
      <c r="D6" s="323" t="s">
        <v>1461</v>
      </c>
      <c r="E6" s="323" t="s">
        <v>835</v>
      </c>
      <c r="F6" s="323" t="s">
        <v>1459</v>
      </c>
      <c r="G6" s="324">
        <v>46296</v>
      </c>
      <c r="H6" s="192"/>
    </row>
    <row r="7" spans="1:8">
      <c r="A7" s="192"/>
      <c r="B7" s="323" t="s">
        <v>1462</v>
      </c>
      <c r="C7" s="323">
        <v>257278</v>
      </c>
      <c r="D7" s="323" t="s">
        <v>1463</v>
      </c>
      <c r="E7" s="323" t="s">
        <v>826</v>
      </c>
      <c r="F7" s="323" t="s">
        <v>1310</v>
      </c>
      <c r="G7" s="324">
        <v>46235</v>
      </c>
      <c r="H7" s="192"/>
    </row>
    <row r="8" spans="1:8">
      <c r="A8" s="192"/>
      <c r="B8" s="323" t="s">
        <v>1464</v>
      </c>
      <c r="C8" s="323">
        <v>261794</v>
      </c>
      <c r="D8" s="323" t="s">
        <v>1465</v>
      </c>
      <c r="E8" s="323" t="s">
        <v>826</v>
      </c>
      <c r="F8" s="323" t="s">
        <v>1310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E8" sqref="E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70" t="s">
        <v>1466</v>
      </c>
      <c r="D1" s="370"/>
      <c r="E1" s="370"/>
      <c r="F1" s="370"/>
      <c r="G1" s="370"/>
      <c r="H1" s="370"/>
    </row>
    <row r="2" spans="3:8" ht="15" customHeight="1">
      <c r="C2" s="370"/>
      <c r="D2" s="370"/>
      <c r="E2" s="370"/>
      <c r="F2" s="370"/>
      <c r="G2" s="370"/>
      <c r="H2" s="370"/>
    </row>
    <row r="3" spans="3:8" ht="15" customHeight="1">
      <c r="C3" s="319" t="s">
        <v>701</v>
      </c>
      <c r="D3" s="319" t="s">
        <v>1467</v>
      </c>
      <c r="E3" s="319" t="s">
        <v>1468</v>
      </c>
      <c r="F3" s="319" t="s">
        <v>1469</v>
      </c>
      <c r="G3" s="319" t="s">
        <v>1470</v>
      </c>
      <c r="H3" s="319" t="s">
        <v>1471</v>
      </c>
    </row>
    <row r="4" spans="3:8" ht="15" customHeight="1">
      <c r="C4" s="320" t="s">
        <v>826</v>
      </c>
      <c r="D4" s="320">
        <v>9322</v>
      </c>
      <c r="E4" s="325">
        <v>45995</v>
      </c>
      <c r="F4" s="320">
        <v>11500</v>
      </c>
      <c r="G4" s="320"/>
      <c r="H4" s="320"/>
    </row>
    <row r="5" spans="3:8">
      <c r="C5" s="320" t="s">
        <v>826</v>
      </c>
      <c r="D5" s="320">
        <v>7671</v>
      </c>
      <c r="E5" s="325">
        <v>45995</v>
      </c>
      <c r="F5" s="320">
        <v>11000</v>
      </c>
      <c r="G5" s="320"/>
      <c r="H5" s="320"/>
    </row>
    <row r="6" spans="3:8">
      <c r="C6" s="320" t="s">
        <v>826</v>
      </c>
      <c r="D6" s="320">
        <v>7672</v>
      </c>
      <c r="E6" s="325">
        <v>45995</v>
      </c>
      <c r="F6" s="320"/>
      <c r="G6" s="320"/>
      <c r="H6" s="320"/>
    </row>
    <row r="7" spans="3:8">
      <c r="C7" s="320" t="s">
        <v>835</v>
      </c>
      <c r="D7" s="320">
        <v>7632</v>
      </c>
      <c r="E7" s="325">
        <v>45996</v>
      </c>
      <c r="F7" s="320">
        <v>11000</v>
      </c>
      <c r="G7" s="320"/>
      <c r="H7" s="320"/>
    </row>
    <row r="8" spans="3:8">
      <c r="C8" s="320" t="s">
        <v>835</v>
      </c>
      <c r="D8" s="320">
        <v>9414</v>
      </c>
      <c r="E8" s="325">
        <v>45996</v>
      </c>
      <c r="F8" s="320">
        <v>6000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F35B8057-A6FC-48F0-8540-A0EDDC75B87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2025-12-08T16:26:40Z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