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3" documentId="8_{B6337239-1A00-434D-AAD0-422EA1FEB5AE}" xr6:coauthVersionLast="47" xr6:coauthVersionMax="47" xr10:uidLastSave="{E02A8F39-0348-4D26-A2EB-904B3B9900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" l="1" a="1"/>
  <c r="M20" i="1" s="1"/>
  <c r="H22" i="1" a="1"/>
  <c r="H22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AJ358" i="1"/>
  <c r="AK358" i="1"/>
  <c r="AL358" i="1"/>
  <c r="AO358" i="1"/>
  <c r="BE358" i="1" s="1"/>
  <c r="AP358" i="1"/>
  <c r="AQ358" i="1"/>
  <c r="AY358" i="1"/>
  <c r="BB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D124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105" i="12"/>
  <c r="E249" i="12"/>
  <c r="D249" i="12"/>
  <c r="E106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D297" i="12"/>
  <c r="E296" i="12"/>
  <c r="E295" i="12"/>
  <c r="D295" i="12"/>
  <c r="E294" i="12"/>
  <c r="D294" i="12"/>
  <c r="D293" i="12"/>
  <c r="E292" i="12"/>
  <c r="D292" i="12"/>
  <c r="D291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2" i="12"/>
  <c r="D137" i="12"/>
  <c r="D135" i="12"/>
  <c r="D133" i="12"/>
  <c r="D130" i="12"/>
  <c r="D122" i="12"/>
  <c r="D117" i="12"/>
  <c r="D116" i="12"/>
  <c r="D115" i="12"/>
  <c r="D114" i="12"/>
  <c r="D112" i="12"/>
  <c r="D109" i="12"/>
  <c r="D108" i="12"/>
  <c r="E107" i="12"/>
  <c r="D107" i="12"/>
  <c r="D103" i="12"/>
  <c r="E102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27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" i="1" l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N17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95" i="11" l="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<sst xmlns="http://schemas.openxmlformats.org/spreadsheetml/2006/main" count="4621" uniqueCount="1274">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</sst>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40" tableBorderDxfId="3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8"/>
    <tableColumn id="8" xr3:uid="{69D5AC3B-4F64-4F8F-AD2A-0AD158918DDD}" name="CORRELATO" dataDxfId="3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" activePane="bottomRight" state="frozen"/>
      <selection pane="bottomRight" activeCell="J19" sqref="J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 xml:space="preserve">TURMA FIXA VIA </v>
      </c>
      <c r="B19" s="172"/>
      <c r="C19" s="8" t="str">
        <f>IF(BS_CONTROLE[[#This Row],[DATA]]="","",WEEKNUM(BS_CONTROLE[[#This Row],[DATA]]))</f>
        <v/>
      </c>
      <c r="D19" s="52" t="s">
        <v>853</v>
      </c>
      <c r="E19" s="321">
        <v>14</v>
      </c>
      <c r="F19" s="173" t="s">
        <v>766</v>
      </c>
      <c r="G19" s="9" t="str">
        <f>IF(D19="","*",VLOOKUP(F19,BS_ATIVIDADE[#All],3,FALSE))</f>
        <v>AMV</v>
      </c>
      <c r="H19" s="174" t="s">
        <v>609</v>
      </c>
      <c r="I19" s="174" t="s">
        <v>609</v>
      </c>
      <c r="J19" s="218">
        <v>98</v>
      </c>
      <c r="K19" s="218"/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Nº DE PEÇAS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ALTO ARAGUAIA - RONDONOPOLIS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PDM - AMV - JACARÉ</v>
      </c>
      <c r="AJ19" s="9" t="str">
        <f>IF(D19="","*",VLOOKUP(AI19,BS_ATIVIDADE[#Data],3,FALSE))</f>
        <v>AMV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>
        <f>IF(BS_CONTROLE[[#This Row],[SUB]]=0, "-", BS_CONTROLE[[#This Row],[SUB]])</f>
        <v>98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Nº DE PEÇAS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ALTO ARAGUAIA - RONDONOPOLIS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1248</v>
      </c>
      <c r="I20" s="174" t="s">
        <v>1248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1249</v>
      </c>
      <c r="W20" s="174" t="s">
        <v>1250</v>
      </c>
      <c r="X20" s="219" t="s">
        <v>957</v>
      </c>
      <c r="Y20" s="159"/>
      <c r="Z20" s="159" t="s">
        <v>953</v>
      </c>
      <c r="AA20" s="84" t="s">
        <v>1251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1252</v>
      </c>
      <c r="W21" s="174" t="s">
        <v>1253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ELSON (TF-526)45993</v>
      </c>
      <c r="B22" s="172">
        <v>45993</v>
      </c>
      <c r="C22" s="8">
        <f>IF(BS_CONTROLE[[#This Row],[DATA]]="","",WEEKNUM(BS_CONTROLE[[#This Row],[DATA]]))</f>
        <v>49</v>
      </c>
      <c r="D22" s="52" t="s">
        <v>886</v>
      </c>
      <c r="E22" s="321">
        <v>396</v>
      </c>
      <c r="F22" s="173" t="s">
        <v>792</v>
      </c>
      <c r="G22" s="9" t="str">
        <f>IF(D22="","*",VLOOKUP(F22,BS_ATIVIDADE[#All],3,FALSE))</f>
        <v>SOLDA</v>
      </c>
      <c r="H22" s="205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2" s="174" t="s">
        <v>609</v>
      </c>
      <c r="J22" s="218">
        <v>74</v>
      </c>
      <c r="K22" s="218">
        <v>311.89999999999998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2" s="174">
        <v>0.375</v>
      </c>
      <c r="P22" s="174">
        <v>6.25E-2</v>
      </c>
      <c r="Q22" s="84">
        <v>1</v>
      </c>
      <c r="R22" s="10" t="str">
        <f>IFERROR(_xlfn.XLOOKUP(F22, BS_ATIVIDADE[ATIVIDADE],BS_ATIVIDADE[UNIDADE] ), "*")</f>
        <v>Nº DE SOLDA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1221</v>
      </c>
      <c r="W22" s="174" t="s">
        <v>1222</v>
      </c>
      <c r="X22" s="219" t="s">
        <v>957</v>
      </c>
      <c r="Y22" s="159"/>
      <c r="Z22" s="159" t="s">
        <v>958</v>
      </c>
      <c r="AA22" s="84" t="s">
        <v>609</v>
      </c>
      <c r="AB22" s="71" t="s">
        <v>609</v>
      </c>
      <c r="AC22" s="71" t="s">
        <v>609</v>
      </c>
      <c r="AD22" s="174" t="s">
        <v>609</v>
      </c>
      <c r="AE22" s="84" t="s">
        <v>609</v>
      </c>
      <c r="AF22" s="84" t="s">
        <v>609</v>
      </c>
      <c r="AG22" s="84" t="s">
        <v>609</v>
      </c>
      <c r="AH22" s="49"/>
      <c r="AI22" s="143" t="str">
        <f>IF(BS_CONTROLE[[#This Row],[Atividade]]=0, "-", BS_CONTROLE[[#This Row],[Atividade]])</f>
        <v>PDM - SOLDA</v>
      </c>
      <c r="AJ22" s="9" t="str">
        <f>IF(D22="","*",VLOOKUP(AI22,BS_ATIVIDADE[#Data],3,FALSE))</f>
        <v>SOLDA</v>
      </c>
      <c r="AK22" s="285" t="str">
        <f>IF(BS_CONTROLE[[#This Row],[Local - Partida]]=0, "-", BS_CONTROLE[[#This Row],[Local - Partida]])</f>
        <v>309TMR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THE-TMR</v>
      </c>
      <c r="AN22" s="285" t="str">
        <f>IF(BS_CONTROLE[[#This Row],[SB]]=0, "-", BS_CONTROLE[[#This Row],[SB]])</f>
        <v>309TMR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311.89999999999998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Nº DE SOLDA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elton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19 J408:K450 J21:K400" name="Range1_8_1"/>
    <protectedRange sqref="O15:Q19 O408:Q450 O21:Q400" name="Range1_9_1"/>
    <protectedRange sqref="V15:Y19 V408:Y450 Y6:Y12 X13:Y14 V23:Y400 Y22 V21:Y21 Y20" name="Range1_11_1"/>
    <protectedRange sqref="Z16:AD19 Z408:AD450 Z6:Z15 Z23:AD400 Z22 Z21:AD21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 V22:X22" name="Range1_11_1_1"/>
    <protectedRange sqref="Z401:AD403 Z405:AD407 AA6:AD8 AA10:AD13 AA22:AD22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6" priority="18556" operator="equal">
      <formula>"ERRO"</formula>
    </cfRule>
  </conditionalFormatting>
  <conditionalFormatting sqref="X4 Y475:Y550 Y408:Z474 Y1:Z19 Y21:Z400">
    <cfRule type="cellIs" dxfId="335" priority="18545" operator="equal">
      <formula>"OPORTUNIDADE"</formula>
    </cfRule>
  </conditionalFormatting>
  <conditionalFormatting sqref="AZ6:AZ522">
    <cfRule type="expression" dxfId="334" priority="18540">
      <formula>$BU6=1</formula>
    </cfRule>
  </conditionalFormatting>
  <conditionalFormatting sqref="BQ6:BQ599">
    <cfRule type="cellIs" dxfId="333" priority="18551" operator="equal">
      <formula>"Produção e Intervalo"</formula>
    </cfRule>
    <cfRule type="cellIs" dxfId="332" priority="18552" operator="equal">
      <formula>"Aderente"</formula>
    </cfRule>
    <cfRule type="cellIs" dxfId="331" priority="18553" operator="equal">
      <formula>"Intervalo"</formula>
    </cfRule>
    <cfRule type="cellIs" dxfId="330" priority="18554" operator="equal">
      <formula>"Produção"</formula>
    </cfRule>
    <cfRule type="cellIs" dxfId="329" priority="18555" operator="equal">
      <formula>"ERRO"</formula>
    </cfRule>
  </conditionalFormatting>
  <conditionalFormatting sqref="BR6:BS552">
    <cfRule type="cellIs" dxfId="328" priority="18533" operator="equal">
      <formula>"*"</formula>
    </cfRule>
    <cfRule type="cellIs" dxfId="327" priority="18534" operator="greaterThanOrEqual">
      <formula>1</formula>
    </cfRule>
    <cfRule type="cellIs" dxfId="326" priority="18535" operator="lessThan">
      <formula>1</formula>
    </cfRule>
  </conditionalFormatting>
  <conditionalFormatting sqref="X475:X522 Y475:Y550 Y408:Z474 Y6:Z19 Y21:Z400">
    <cfRule type="cellIs" dxfId="325" priority="18481" operator="equal">
      <formula>"NÃO"</formula>
    </cfRule>
    <cfRule type="cellIs" dxfId="324" priority="18482" operator="equal">
      <formula>"SIM"</formula>
    </cfRule>
  </conditionalFormatting>
  <conditionalFormatting sqref="X475:X522">
    <cfRule type="cellIs" dxfId="323" priority="18480" operator="equal">
      <formula>"OPORTUNIDADE"</formula>
    </cfRule>
  </conditionalFormatting>
  <conditionalFormatting sqref="Z475:Z522">
    <cfRule type="cellIs" dxfId="322" priority="18478" operator="equal">
      <formula>"NÃO"</formula>
    </cfRule>
    <cfRule type="cellIs" dxfId="321" priority="18479" operator="equal">
      <formula>"SIM"</formula>
    </cfRule>
  </conditionalFormatting>
  <conditionalFormatting sqref="Z475:Z522">
    <cfRule type="cellIs" dxfId="320" priority="18477" operator="equal">
      <formula>"OPORTUNIDADE"</formula>
    </cfRule>
  </conditionalFormatting>
  <conditionalFormatting sqref="Y1048575:Y1048576">
    <cfRule type="cellIs" dxfId="319" priority="18362" operator="equal">
      <formula>"OPORTUNIDADE"</formula>
    </cfRule>
  </conditionalFormatting>
  <conditionalFormatting sqref="Y1048575:Y1048576">
    <cfRule type="cellIs" dxfId="318" priority="18360" operator="equal">
      <formula>"NÃO"</formula>
    </cfRule>
    <cfRule type="cellIs" dxfId="317" priority="18361" operator="equal">
      <formula>"SIM"</formula>
    </cfRule>
  </conditionalFormatting>
  <conditionalFormatting sqref="Z523:Z548">
    <cfRule type="cellIs" dxfId="316" priority="18097" operator="equal">
      <formula>"OPORTUNIDADE"</formula>
    </cfRule>
  </conditionalFormatting>
  <conditionalFormatting sqref="Z523:Z548">
    <cfRule type="cellIs" dxfId="315" priority="18095" operator="equal">
      <formula>"NÃO"</formula>
    </cfRule>
    <cfRule type="cellIs" dxfId="314" priority="18096" operator="equal">
      <formula>"SIM"</formula>
    </cfRule>
  </conditionalFormatting>
  <conditionalFormatting sqref="X549">
    <cfRule type="cellIs" dxfId="313" priority="18083" operator="equal">
      <formula>"NÃO"</formula>
    </cfRule>
    <cfRule type="cellIs" dxfId="312" priority="18084" operator="equal">
      <formula>"SIM"</formula>
    </cfRule>
  </conditionalFormatting>
  <conditionalFormatting sqref="X549">
    <cfRule type="cellIs" dxfId="311" priority="18082" operator="equal">
      <formula>"OPORTUNIDADE"</formula>
    </cfRule>
  </conditionalFormatting>
  <conditionalFormatting sqref="Z549">
    <cfRule type="cellIs" dxfId="310" priority="18080" operator="equal">
      <formula>"NÃO"</formula>
    </cfRule>
    <cfRule type="cellIs" dxfId="309" priority="18081" operator="equal">
      <formula>"SIM"</formula>
    </cfRule>
  </conditionalFormatting>
  <conditionalFormatting sqref="Z549">
    <cfRule type="cellIs" dxfId="308" priority="18079" operator="equal">
      <formula>"OPORTUNIDADE"</formula>
    </cfRule>
  </conditionalFormatting>
  <conditionalFormatting sqref="BI549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9">
      <iconSet showValue="0">
        <cfvo type="percent" val="0"/>
        <cfvo type="num" val="1"/>
        <cfvo type="num" val="1" gte="0"/>
      </iconSet>
    </cfRule>
    <cfRule type="iconSet" priority="18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7" priority="18699">
      <formula>$BU492=1</formula>
    </cfRule>
  </conditionalFormatting>
  <conditionalFormatting sqref="AZ525:AZ549">
    <cfRule type="expression" dxfId="306" priority="18859">
      <formula>$BU497=1</formula>
    </cfRule>
  </conditionalFormatting>
  <conditionalFormatting sqref="BI523:BI548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62">
      <iconSet showValue="0">
        <cfvo type="percent" val="0"/>
        <cfvo type="num" val="1"/>
        <cfvo type="num" val="1" gte="0"/>
      </iconSet>
    </cfRule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05" priority="13494" operator="equal">
      <formula>"*"</formula>
    </cfRule>
    <cfRule type="cellIs" dxfId="304" priority="13495" operator="greaterThanOrEqual">
      <formula>1</formula>
    </cfRule>
    <cfRule type="cellIs" dxfId="303" priority="13496" operator="lessThan">
      <formula>1</formula>
    </cfRule>
  </conditionalFormatting>
  <conditionalFormatting sqref="BI6:BI522">
    <cfRule type="iconSet" priority="18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84">
      <iconSet showValue="0">
        <cfvo type="percent" val="0"/>
        <cfvo type="num" val="1"/>
        <cfvo type="num" val="1" gte="0"/>
      </iconSet>
    </cfRule>
    <cfRule type="iconSet" priority="188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0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02" priority="202" operator="equal">
      <formula>"OPORTUNIDADE"</formula>
    </cfRule>
  </conditionalFormatting>
  <conditionalFormatting sqref="Y401: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4">
    <cfRule type="cellIs" dxfId="299" priority="199" operator="equal">
      <formula>"OPORTUNIDADE"</formula>
    </cfRule>
  </conditionalFormatting>
  <conditionalFormatting sqref="Z404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4">
    <cfRule type="cellIs" dxfId="296" priority="196" operator="equal">
      <formula>"OPORTUNIDADE"</formula>
    </cfRule>
  </conditionalFormatting>
  <conditionalFormatting sqref="Z404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4">
    <cfRule type="cellIs" dxfId="293" priority="193" operator="equal">
      <formula>"OPORTUNIDADE"</formula>
    </cfRule>
  </conditionalFormatting>
  <conditionalFormatting sqref="Z40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4">
    <cfRule type="cellIs" dxfId="290" priority="190" operator="equal">
      <formula>"OPORTUNIDADE"</formula>
    </cfRule>
  </conditionalFormatting>
  <conditionalFormatting sqref="Z404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4">
    <cfRule type="cellIs" dxfId="287" priority="187" operator="equal">
      <formula>"OPORTUNIDADE"</formula>
    </cfRule>
  </conditionalFormatting>
  <conditionalFormatting sqref="Z404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4">
    <cfRule type="cellIs" dxfId="284" priority="184" operator="equal">
      <formula>"OPORTUNIDADE"</formula>
    </cfRule>
  </conditionalFormatting>
  <conditionalFormatting sqref="Z404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4">
    <cfRule type="cellIs" dxfId="281" priority="181" operator="equal">
      <formula>"OPORTUNIDADE"</formula>
    </cfRule>
  </conditionalFormatting>
  <conditionalFormatting sqref="Z404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4">
    <cfRule type="cellIs" dxfId="278" priority="178" operator="equal">
      <formula>"OPORTUNIDADE"</formula>
    </cfRule>
  </conditionalFormatting>
  <conditionalFormatting sqref="Z404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4">
    <cfRule type="cellIs" dxfId="275" priority="175" operator="equal">
      <formula>"OPORTUNIDADE"</formula>
    </cfRule>
  </conditionalFormatting>
  <conditionalFormatting sqref="Z404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4">
    <cfRule type="cellIs" dxfId="272" priority="172" operator="equal">
      <formula>"OPORTUNIDADE"</formula>
    </cfRule>
  </conditionalFormatting>
  <conditionalFormatting sqref="Z404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4">
    <cfRule type="cellIs" dxfId="269" priority="169" operator="equal">
      <formula>"OPORTUNIDADE"</formula>
    </cfRule>
  </conditionalFormatting>
  <conditionalFormatting sqref="Z404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4">
    <cfRule type="cellIs" dxfId="266" priority="166" operator="equal">
      <formula>"OPORTUNIDADE"</formula>
    </cfRule>
  </conditionalFormatting>
  <conditionalFormatting sqref="Z404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4">
    <cfRule type="cellIs" dxfId="263" priority="163" operator="equal">
      <formula>"OPORTUNIDADE"</formula>
    </cfRule>
  </conditionalFormatting>
  <conditionalFormatting sqref="Z404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4">
    <cfRule type="cellIs" dxfId="260" priority="160" operator="equal">
      <formula>"OPORTUNIDADE"</formula>
    </cfRule>
  </conditionalFormatting>
  <conditionalFormatting sqref="Z404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404">
    <cfRule type="cellIs" dxfId="257" priority="157" operator="equal">
      <formula>"OPORTUNIDADE"</formula>
    </cfRule>
  </conditionalFormatting>
  <conditionalFormatting sqref="Z404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404">
    <cfRule type="cellIs" dxfId="254" priority="154" operator="equal">
      <formula>"OPORTUNIDADE"</formula>
    </cfRule>
  </conditionalFormatting>
  <conditionalFormatting sqref="Z404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404">
    <cfRule type="cellIs" dxfId="251" priority="151" operator="equal">
      <formula>"OPORTUNIDADE"</formula>
    </cfRule>
  </conditionalFormatting>
  <conditionalFormatting sqref="Z404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404">
    <cfRule type="cellIs" dxfId="248" priority="148" operator="equal">
      <formula>"OPORTUNIDADE"</formula>
    </cfRule>
  </conditionalFormatting>
  <conditionalFormatting sqref="Z404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404">
    <cfRule type="cellIs" dxfId="245" priority="145" operator="equal">
      <formula>"OPORTUNIDADE"</formula>
    </cfRule>
  </conditionalFormatting>
  <conditionalFormatting sqref="Z404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404">
    <cfRule type="cellIs" dxfId="242" priority="142" operator="equal">
      <formula>"OPORTUNIDADE"</formula>
    </cfRule>
  </conditionalFormatting>
  <conditionalFormatting sqref="Z404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404">
    <cfRule type="cellIs" dxfId="239" priority="139" operator="equal">
      <formula>"OPORTUNIDADE"</formula>
    </cfRule>
  </conditionalFormatting>
  <conditionalFormatting sqref="Z404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404">
    <cfRule type="cellIs" dxfId="236" priority="136" operator="equal">
      <formula>"OPORTUNIDADE"</formula>
    </cfRule>
  </conditionalFormatting>
  <conditionalFormatting sqref="Z404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404">
    <cfRule type="cellIs" dxfId="233" priority="133" operator="equal">
      <formula>"OPORTUNIDADE"</formula>
    </cfRule>
  </conditionalFormatting>
  <conditionalFormatting sqref="Z404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404">
    <cfRule type="cellIs" dxfId="230" priority="130" operator="equal">
      <formula>"OPORTUNIDADE"</formula>
    </cfRule>
  </conditionalFormatting>
  <conditionalFormatting sqref="Z404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4">
    <cfRule type="cellIs" dxfId="227" priority="127" operator="equal">
      <formula>"OPORTUNIDADE"</formula>
    </cfRule>
  </conditionalFormatting>
  <conditionalFormatting sqref="Y404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4">
    <cfRule type="cellIs" dxfId="224" priority="124" operator="equal">
      <formula>"OPORTUNIDADE"</formula>
    </cfRule>
  </conditionalFormatting>
  <conditionalFormatting sqref="Y404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4">
    <cfRule type="cellIs" dxfId="221" priority="121" operator="equal">
      <formula>"OPORTUNIDADE"</formula>
    </cfRule>
  </conditionalFormatting>
  <conditionalFormatting sqref="Y404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4">
    <cfRule type="cellIs" dxfId="218" priority="118" operator="equal">
      <formula>"OPORTUNIDADE"</formula>
    </cfRule>
  </conditionalFormatting>
  <conditionalFormatting sqref="Y404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4">
    <cfRule type="cellIs" dxfId="215" priority="115" operator="equal">
      <formula>"OPORTUNIDADE"</formula>
    </cfRule>
  </conditionalFormatting>
  <conditionalFormatting sqref="Y404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4">
    <cfRule type="cellIs" dxfId="212" priority="112" operator="equal">
      <formula>"OPORTUNIDADE"</formula>
    </cfRule>
  </conditionalFormatting>
  <conditionalFormatting sqref="Y404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4">
    <cfRule type="cellIs" dxfId="209" priority="109" operator="equal">
      <formula>"OPORTUNIDADE"</formula>
    </cfRule>
  </conditionalFormatting>
  <conditionalFormatting sqref="Y404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4">
    <cfRule type="cellIs" dxfId="206" priority="106" operator="equal">
      <formula>"OPORTUNIDADE"</formula>
    </cfRule>
  </conditionalFormatting>
  <conditionalFormatting sqref="Y404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4">
    <cfRule type="cellIs" dxfId="203" priority="103" operator="equal">
      <formula>"OPORTUNIDADE"</formula>
    </cfRule>
  </conditionalFormatting>
  <conditionalFormatting sqref="Y404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4">
    <cfRule type="cellIs" dxfId="200" priority="100" operator="equal">
      <formula>"OPORTUNIDADE"</formula>
    </cfRule>
  </conditionalFormatting>
  <conditionalFormatting sqref="Y404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4">
    <cfRule type="cellIs" dxfId="197" priority="97" operator="equal">
      <formula>"OPORTUNIDADE"</formula>
    </cfRule>
  </conditionalFormatting>
  <conditionalFormatting sqref="Y404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4">
    <cfRule type="cellIs" dxfId="194" priority="94" operator="equal">
      <formula>"OPORTUNIDADE"</formula>
    </cfRule>
  </conditionalFormatting>
  <conditionalFormatting sqref="Y404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4">
    <cfRule type="cellIs" dxfId="191" priority="91" operator="equal">
      <formula>"OPORTUNIDADE"</formula>
    </cfRule>
  </conditionalFormatting>
  <conditionalFormatting sqref="Y404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4">
    <cfRule type="cellIs" dxfId="188" priority="88" operator="equal">
      <formula>"OPORTUNIDADE"</formula>
    </cfRule>
  </conditionalFormatting>
  <conditionalFormatting sqref="Y404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4">
    <cfRule type="cellIs" dxfId="185" priority="85" operator="equal">
      <formula>"OPORTUNIDADE"</formula>
    </cfRule>
  </conditionalFormatting>
  <conditionalFormatting sqref="Y404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4">
    <cfRule type="cellIs" dxfId="182" priority="82" operator="equal">
      <formula>"OPORTUNIDADE"</formula>
    </cfRule>
  </conditionalFormatting>
  <conditionalFormatting sqref="Y404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4">
    <cfRule type="cellIs" dxfId="179" priority="79" operator="equal">
      <formula>"OPORTUNIDADE"</formula>
    </cfRule>
  </conditionalFormatting>
  <conditionalFormatting sqref="Y404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4">
    <cfRule type="cellIs" dxfId="176" priority="76" operator="equal">
      <formula>"OPORTUNIDADE"</formula>
    </cfRule>
  </conditionalFormatting>
  <conditionalFormatting sqref="Y404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4">
    <cfRule type="cellIs" dxfId="173" priority="73" operator="equal">
      <formula>"OPORTUNIDADE"</formula>
    </cfRule>
  </conditionalFormatting>
  <conditionalFormatting sqref="Y404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4">
    <cfRule type="cellIs" dxfId="170" priority="70" operator="equal">
      <formula>"OPORTUNIDADE"</formula>
    </cfRule>
  </conditionalFormatting>
  <conditionalFormatting sqref="Y404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4">
    <cfRule type="cellIs" dxfId="167" priority="67" operator="equal">
      <formula>"OPORTUNIDADE"</formula>
    </cfRule>
  </conditionalFormatting>
  <conditionalFormatting sqref="Y404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4">
    <cfRule type="cellIs" dxfId="164" priority="64" operator="equal">
      <formula>"OPORTUNIDADE"</formula>
    </cfRule>
  </conditionalFormatting>
  <conditionalFormatting sqref="Y40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4">
    <cfRule type="cellIs" dxfId="161" priority="61" operator="equal">
      <formula>"OPORTUNIDADE"</formula>
    </cfRule>
  </conditionalFormatting>
  <conditionalFormatting sqref="Y40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404">
    <cfRule type="cellIs" dxfId="158" priority="58" operator="equal">
      <formula>"OPORTUNIDADE"</formula>
    </cfRule>
  </conditionalFormatting>
  <conditionalFormatting sqref="Y40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404">
    <cfRule type="cellIs" dxfId="155" priority="55" operator="equal">
      <formula>"OPORTUNIDADE"</formula>
    </cfRule>
  </conditionalFormatting>
  <conditionalFormatting sqref="Y40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404">
    <cfRule type="cellIs" dxfId="152" priority="52" operator="equal">
      <formula>"OPORTUNIDADE"</formula>
    </cfRule>
  </conditionalFormatting>
  <conditionalFormatting sqref="Y40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404">
    <cfRule type="cellIs" dxfId="149" priority="49" operator="equal">
      <formula>"OPORTUNIDADE"</formula>
    </cfRule>
  </conditionalFormatting>
  <conditionalFormatting sqref="Y40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404">
    <cfRule type="cellIs" dxfId="146" priority="46" operator="equal">
      <formula>"OPORTUNIDADE"</formula>
    </cfRule>
  </conditionalFormatting>
  <conditionalFormatting sqref="Y40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404">
    <cfRule type="cellIs" dxfId="143" priority="43" operator="equal">
      <formula>"OPORTUNIDADE"</formula>
    </cfRule>
  </conditionalFormatting>
  <conditionalFormatting sqref="Y40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404">
    <cfRule type="cellIs" dxfId="140" priority="40" operator="equal">
      <formula>"OPORTUNIDADE"</formula>
    </cfRule>
  </conditionalFormatting>
  <conditionalFormatting sqref="Y40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404">
    <cfRule type="cellIs" dxfId="137" priority="37" operator="equal">
      <formula>"OPORTUNIDADE"</formula>
    </cfRule>
  </conditionalFormatting>
  <conditionalFormatting sqref="Y40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404">
    <cfRule type="cellIs" dxfId="134" priority="34" operator="equal">
      <formula>"OPORTUNIDADE"</formula>
    </cfRule>
  </conditionalFormatting>
  <conditionalFormatting sqref="Y40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404">
    <cfRule type="cellIs" dxfId="131" priority="31" operator="equal">
      <formula>"OPORTUNIDADE"</formula>
    </cfRule>
  </conditionalFormatting>
  <conditionalFormatting sqref="Y40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407">
    <cfRule type="cellIs" dxfId="128" priority="28" operator="equal">
      <formula>"OPORTUNIDADE"</formula>
    </cfRule>
  </conditionalFormatting>
  <conditionalFormatting sqref="Y4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407">
    <cfRule type="cellIs" dxfId="125" priority="25" operator="equal">
      <formula>"OPORTUNIDADE"</formula>
    </cfRule>
  </conditionalFormatting>
  <conditionalFormatting sqref="Z4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407">
    <cfRule type="cellIs" dxfId="122" priority="22" operator="equal">
      <formula>"OPORTUNIDADE"</formula>
    </cfRule>
  </conditionalFormatting>
  <conditionalFormatting sqref="Z4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07">
    <cfRule type="cellIs" dxfId="119" priority="19" operator="equal">
      <formula>"OPORTUNIDADE"</formula>
    </cfRule>
  </conditionalFormatting>
  <conditionalFormatting sqref="Z407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07">
    <cfRule type="cellIs" dxfId="116" priority="16" operator="equal">
      <formula>"OPORTUNIDADE"</formula>
    </cfRule>
  </conditionalFormatting>
  <conditionalFormatting sqref="Z407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07">
    <cfRule type="cellIs" dxfId="113" priority="13" operator="equal">
      <formula>"OPORTUNIDADE"</formula>
    </cfRule>
  </conditionalFormatting>
  <conditionalFormatting sqref="Z40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10" priority="6" operator="equal">
      <formula>"OPORTUNIDADE"</formula>
    </cfRule>
  </conditionalFormatting>
  <conditionalFormatting sqref="Z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">
    <cfRule type="cellIs" dxfId="107" priority="3" operator="equal">
      <formula>"OPORTUNIDADE"</formula>
    </cfRule>
  </conditionalFormatting>
  <conditionalFormatting sqref="Y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1254</v>
      </c>
      <c r="D5" s="352"/>
      <c r="E5" s="352"/>
      <c r="F5" s="352"/>
      <c r="G5" s="352"/>
      <c r="H5" s="352"/>
      <c r="I5" s="352"/>
      <c r="J5" s="353"/>
      <c r="K5" s="354" t="s">
        <v>1255</v>
      </c>
      <c r="L5" s="355"/>
      <c r="M5" s="355"/>
      <c r="N5" s="355"/>
      <c r="O5" s="356" t="s">
        <v>1256</v>
      </c>
      <c r="P5" s="357"/>
      <c r="Q5" s="358"/>
    </row>
    <row r="6" spans="1:17" s="94" customFormat="1" ht="15.75" customHeight="1">
      <c r="A6" s="88" t="s">
        <v>1257</v>
      </c>
      <c r="B6" s="95" t="s">
        <v>1258</v>
      </c>
      <c r="C6" s="96" t="s">
        <v>1163</v>
      </c>
      <c r="D6" s="97" t="s">
        <v>1164</v>
      </c>
      <c r="E6" s="96" t="s">
        <v>1259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1260</v>
      </c>
      <c r="M6" s="140" t="s">
        <v>628</v>
      </c>
      <c r="N6" s="141" t="s">
        <v>1158</v>
      </c>
      <c r="O6" s="247" t="s">
        <v>1201</v>
      </c>
      <c r="P6" s="158"/>
      <c r="Q6" s="194" t="s">
        <v>1261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 xml:space="preserve">TURMA FIXA VIA </v>
      </c>
      <c r="F21" s="100" t="str">
        <f>IF(FN_MC!H19="","*",FN_MC!H19)</f>
        <v>-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ELSON (TF-526)</v>
      </c>
      <c r="F24" s="100" t="str">
        <f>IF(FN_MC!H22="","*",FN_MC!H22)</f>
        <v>309TMR</v>
      </c>
      <c r="G24" s="100" t="str">
        <f>IF(FN_MC!M22="","*",FN_MC!M22)</f>
        <v>THE-TMR</v>
      </c>
      <c r="H24" s="155">
        <f>IF(FN_MC!K22="","*",FN_MC!K22)</f>
        <v>311.89999999999998</v>
      </c>
      <c r="I24" s="133">
        <f>IF(FN_MC!O22="","*",FN_MC!O22)</f>
        <v>0.375</v>
      </c>
      <c r="J24" s="133">
        <f>IF(FN_MC!P22="","*",FN_MC!P22)</f>
        <v>6.25E-2</v>
      </c>
      <c r="K24" s="142" t="str">
        <f>IF(FN_MC!AK22="","*",FN_MC!AK22)</f>
        <v>309TMR</v>
      </c>
      <c r="L24" s="142" t="str">
        <f>IF(FN_MC!AM22="","*",FN_MC!AM22)</f>
        <v>THE-TMR</v>
      </c>
      <c r="M24" s="142">
        <f>IF(FN_MC!AP22="","*",FN_MC!AP22)</f>
        <v>311.89999999999998</v>
      </c>
      <c r="N24" s="142" t="str">
        <f>IF(FN_MC!AM22="","*",FN_MC!AM22)</f>
        <v>THE-TMR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1262</v>
      </c>
      <c r="W1" s="364"/>
      <c r="X1" s="364"/>
      <c r="Y1" s="105"/>
    </row>
    <row r="2" spans="1:25" s="101" customFormat="1" ht="11.25" customHeight="1">
      <c r="A2" s="106" t="s">
        <v>1263</v>
      </c>
      <c r="B2" s="106" t="s">
        <v>1258</v>
      </c>
      <c r="C2" s="106" t="s">
        <v>605</v>
      </c>
      <c r="D2" s="107" t="s">
        <v>1163</v>
      </c>
      <c r="E2" s="107" t="s">
        <v>1164</v>
      </c>
      <c r="F2" s="107" t="s">
        <v>1257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1264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 xml:space="preserve">TURMA FIXA VIA </v>
      </c>
      <c r="H17" s="111" t="str">
        <f>IF(FN_MC!F19="","*",FN_MC!F19)</f>
        <v>PDM - AMV - JACARÉ</v>
      </c>
      <c r="I17" s="111" t="str">
        <f>IF(FN_MC!H19="","*",FN_MC!H19)</f>
        <v>-</v>
      </c>
      <c r="J17" s="111" t="str">
        <f>IF(FN_MC!I19="","*",FN_MC!I19)</f>
        <v>-</v>
      </c>
      <c r="K17" s="111" t="str">
        <f>IF(FN_MC!M19="","*",FN_MC!M19)</f>
        <v>-</v>
      </c>
      <c r="L17" s="111" t="str">
        <f>IF(FN_MC!N19="","*",FN_MC!N19)</f>
        <v>-</v>
      </c>
      <c r="M17" s="112">
        <f>IF(FN_MC!J19="","*",FN_MC!J19)</f>
        <v>98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P1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ELSON (TF-526)</v>
      </c>
      <c r="H20" s="111" t="str">
        <f>IF(FN_MC!F22="","*",FN_MC!F22)</f>
        <v>PDM - SOLDA</v>
      </c>
      <c r="I20" s="111" t="str">
        <f>IF(FN_MC!H22="","*",FN_MC!H22)</f>
        <v>309TMR</v>
      </c>
      <c r="J20" s="111" t="str">
        <f>IF(FN_MC!I22="","*",FN_MC!I22)</f>
        <v>-</v>
      </c>
      <c r="K20" s="111" t="str">
        <f>IF(FN_MC!M22="","*",FN_MC!M22)</f>
        <v>THE-TMR</v>
      </c>
      <c r="L20" s="111" t="str">
        <f>IF(FN_MC!N22="","*",FN_MC!N22)</f>
        <v>309TMR</v>
      </c>
      <c r="M20" s="112">
        <f>IF(FN_MC!J22="","*",FN_MC!J22)</f>
        <v>74</v>
      </c>
      <c r="N20" s="297">
        <f>IF(FN_MC!K22="","*",FN_MC!K22)</f>
        <v>311.89999999999998</v>
      </c>
      <c r="O20" s="297" t="str">
        <f>IF(FN_MC!L22="","*",FN_MC!L22)</f>
        <v>-</v>
      </c>
      <c r="P20" s="112"/>
      <c r="Q20" s="129">
        <f>IF(FN_MC!O22="","*",FN_MC!O22)</f>
        <v>0.375</v>
      </c>
      <c r="R20" s="129">
        <f>IF(FN_MC!P22="","*",FN_MC!P22)</f>
        <v>6.25E-2</v>
      </c>
      <c r="S20" s="111" t="str">
        <f>IF(FN_MC!Q22="","*",CONCATENATE(FN_MC!Q22," ",FN_MC!R22))</f>
        <v>1 Nº DE SOLDA</v>
      </c>
      <c r="T20" s="111" t="str">
        <f>IF(FN_MC!V22="","*",FN_MC!V22)</f>
        <v>elton</v>
      </c>
      <c r="U20" s="111" t="str">
        <f>IF(FN_MC!W22="","*",FN_MC!W22)</f>
        <v xml:space="preserve">Execução de solda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1265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1266</v>
      </c>
      <c r="C2" s="96" t="s">
        <v>1148</v>
      </c>
      <c r="D2" s="96" t="s">
        <v>1150</v>
      </c>
      <c r="E2" s="96" t="s">
        <v>1267</v>
      </c>
      <c r="F2" s="96" t="s">
        <v>1268</v>
      </c>
      <c r="G2" s="96" t="s">
        <v>1269</v>
      </c>
      <c r="H2" s="96" t="s">
        <v>1270</v>
      </c>
      <c r="I2" s="96" t="s">
        <v>1271</v>
      </c>
      <c r="J2" s="96" t="s">
        <v>1272</v>
      </c>
      <c r="K2" s="132" t="s">
        <v>1273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 xml:space="preserve">TURMA FIXA VIA </v>
      </c>
      <c r="E17" s="122" t="str">
        <f>IF(FN_MC!H19="","*",FN_MC!H19)</f>
        <v>-</v>
      </c>
      <c r="F17" s="138" t="str">
        <f>IF(FN_MC!M19="","*",FN_MC!M19)</f>
        <v>-</v>
      </c>
      <c r="G17" s="122" t="str">
        <f>IF(FN_MC!I19="","*",FN_MC!I19)</f>
        <v>-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ELSON (TF-526)</v>
      </c>
      <c r="E20" s="122" t="str">
        <f>IF(FN_MC!H22="","*",FN_MC!H22)</f>
        <v>309TMR</v>
      </c>
      <c r="F20" s="138" t="str">
        <f>IF(FN_MC!M22="","*",FN_MC!M22)</f>
        <v>THE-TMR</v>
      </c>
      <c r="G20" s="122" t="str">
        <f>IF(FN_MC!I22="","*",FN_MC!I22)</f>
        <v>-</v>
      </c>
      <c r="H20" s="122" t="str">
        <f>IF(FN_MC!AB22="","*",FN_MC!AB22)</f>
        <v>-</v>
      </c>
      <c r="I20" s="122" t="str">
        <f>IF(FN_MC!AC22="","*",FN_MC!AC22)</f>
        <v>-</v>
      </c>
      <c r="J20" s="123" t="str">
        <f>IF(FN_MC!AA22="","*",FN_MC!AA22)</f>
        <v>-</v>
      </c>
      <c r="K20" s="135" t="str">
        <f>IF(FN_MC!AD22="","*",FN_MC!AD22)</f>
        <v>-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