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86" documentId="8_{B6337239-1A00-434D-AAD0-422EA1FEB5AE}" xr6:coauthVersionLast="47" xr6:coauthVersionMax="47" xr10:uidLastSave="{022CBB7C-0366-43FD-B33D-509C300933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9" i="1" l="1" a="1"/>
  <c r="N239" i="1"/>
  <c r="N240" i="1" a="1"/>
  <c r="N240" i="1"/>
  <c r="N241" i="1" a="1"/>
  <c r="N241" i="1"/>
  <c r="N242" i="1" a="1"/>
  <c r="N242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M239" i="1" a="1"/>
  <c r="M239" i="1"/>
  <c r="N238" i="1" a="1"/>
  <c r="N238" i="1" s="1"/>
  <c r="M238" i="1" a="1"/>
  <c r="M238" i="1" s="1"/>
  <c r="N234" i="1" a="1"/>
  <c r="N234" i="1"/>
  <c r="M234" i="1" a="1"/>
  <c r="M234" i="1"/>
  <c r="M235" i="1" a="1"/>
  <c r="M235" i="1" s="1"/>
  <c r="N233" i="1" a="1"/>
  <c r="N233" i="1" s="1"/>
  <c r="M233" i="1" a="1"/>
  <c r="M233" i="1" s="1"/>
  <c r="N232" i="1" a="1"/>
  <c r="N232" i="1" s="1"/>
  <c r="M232" i="1" a="1"/>
  <c r="M232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AN240" i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9" i="1" l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<sst xmlns="http://schemas.openxmlformats.org/spreadsheetml/2006/main" count="6817" uniqueCount="1348">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</sst>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28" activePane="bottomRight" state="frozen"/>
      <selection pane="bottomRight" activeCell="N238" sqref="N238:N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Produção</v>
      </c>
      <c r="BR199" s="19">
        <f t="shared" si="21"/>
        <v>1.0000000000000004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1275</v>
      </c>
      <c r="BK214" s="17" t="s">
        <v>1275</v>
      </c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1276</v>
      </c>
      <c r="BK215" s="17" t="s">
        <v>1277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1279</v>
      </c>
      <c r="N224" s="204" t="s">
        <v>1280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</v>
      </c>
      <c r="B232" s="171"/>
      <c r="C232" s="8" t="str">
        <f>IF(BS_CONTROLE[[#This Row],[DATA]]="","",WEEKNUM(BS_CONTROLE[[#This Row],[DATA]]))</f>
        <v/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</v>
      </c>
      <c r="B233" s="171"/>
      <c r="C233" s="8" t="str">
        <f>IF(BS_CONTROLE[[#This Row],[DATA]]="","",WEEKNUM(BS_CONTROLE[[#This Row],[DATA]]))</f>
        <v/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</v>
      </c>
      <c r="B234" s="171"/>
      <c r="C234" s="8" t="str">
        <f>IF(BS_CONTROLE[[#This Row],[DATA]]="","",WEEKNUM(BS_CONTROLE[[#This Row],[DATA]]))</f>
        <v/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1281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</v>
      </c>
      <c r="B238" s="171"/>
      <c r="C238" s="8" t="str">
        <f>IF(BS_CONTROLE[[#This Row],[DATA]]="","",WEEKNUM(BS_CONTROLE[[#This Row],[DATA]]))</f>
        <v/>
      </c>
      <c r="D238" s="52" t="s">
        <v>579</v>
      </c>
      <c r="E238" s="29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>A84</v>
      </c>
      <c r="B239" s="171"/>
      <c r="C239" s="8" t="str">
        <f>IF(BS_CONTROLE[[#This Row],[DATA]]="","",WEEKNUM(BS_CONTROLE[[#This Row],[DATA]]))</f>
        <v/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109-ZPT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109ZPT</v>
      </c>
      <c r="O239" s="173"/>
      <c r="P239" s="173"/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109-ZPT</v>
      </c>
      <c r="AN239" s="258" t="str">
        <f>IF(BS_CONTROLE[[#This Row],[SB]]=0, "-", BS_CONTROLE[[#This Row],[SB]])</f>
        <v>109ZPT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" name="Range1_16_2_2"/>
    <protectedRange sqref="O48:Q48 O127:Q12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1283</v>
      </c>
      <c r="C4" s="331" t="s">
        <v>1284</v>
      </c>
      <c r="D4" s="331" t="s">
        <v>1285</v>
      </c>
      <c r="E4" s="331" t="s">
        <v>1286</v>
      </c>
      <c r="F4" s="331" t="s">
        <v>8</v>
      </c>
      <c r="G4" s="331" t="s">
        <v>1287</v>
      </c>
    </row>
    <row r="5" spans="2:8">
      <c r="B5" s="334" t="s">
        <v>1147</v>
      </c>
      <c r="C5" s="334">
        <v>314978</v>
      </c>
      <c r="D5" s="334" t="s">
        <v>1288</v>
      </c>
      <c r="E5" s="334" t="s">
        <v>537</v>
      </c>
      <c r="F5" s="334" t="s">
        <v>101</v>
      </c>
      <c r="G5" s="335">
        <v>46143</v>
      </c>
    </row>
    <row r="6" spans="2:8">
      <c r="B6" s="334" t="s">
        <v>1289</v>
      </c>
      <c r="C6" s="334">
        <v>256790</v>
      </c>
      <c r="D6" s="334" t="s">
        <v>1290</v>
      </c>
      <c r="E6" s="334" t="s">
        <v>537</v>
      </c>
      <c r="F6" s="334" t="s">
        <v>1291</v>
      </c>
      <c r="G6" s="335">
        <v>45992</v>
      </c>
    </row>
    <row r="7" spans="2:8">
      <c r="B7" s="334" t="s">
        <v>1292</v>
      </c>
      <c r="C7" s="334">
        <v>265193</v>
      </c>
      <c r="D7" s="334" t="s">
        <v>1293</v>
      </c>
      <c r="E7" s="334" t="s">
        <v>538</v>
      </c>
      <c r="F7" s="334" t="s">
        <v>1294</v>
      </c>
      <c r="G7" s="334" t="s">
        <v>1295</v>
      </c>
    </row>
    <row r="8" spans="2:8">
      <c r="B8" s="334" t="s">
        <v>1296</v>
      </c>
      <c r="C8" s="334">
        <v>293716</v>
      </c>
      <c r="D8" s="334" t="s">
        <v>1297</v>
      </c>
      <c r="E8" s="334" t="s">
        <v>538</v>
      </c>
      <c r="F8" s="334" t="s">
        <v>1294</v>
      </c>
      <c r="G8" s="335">
        <v>46204</v>
      </c>
    </row>
    <row r="9" spans="2:8">
      <c r="B9" s="334" t="s">
        <v>1298</v>
      </c>
      <c r="C9" s="334">
        <v>257258</v>
      </c>
      <c r="D9" s="334" t="s">
        <v>1299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1300</v>
      </c>
      <c r="C10" s="334">
        <v>371147</v>
      </c>
      <c r="D10" s="334" t="s">
        <v>1301</v>
      </c>
      <c r="E10" s="334" t="s">
        <v>539</v>
      </c>
      <c r="F10" s="334" t="s">
        <v>144</v>
      </c>
      <c r="G10" s="334" t="s">
        <v>1295</v>
      </c>
    </row>
    <row r="11" spans="2:8">
      <c r="B11" s="334" t="s">
        <v>1302</v>
      </c>
      <c r="C11" s="334">
        <v>259230</v>
      </c>
      <c r="D11" s="334" t="s">
        <v>1303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1304</v>
      </c>
      <c r="C12" s="334">
        <v>370705</v>
      </c>
      <c r="D12" s="334"/>
      <c r="E12" s="334" t="s">
        <v>539</v>
      </c>
      <c r="F12" s="334" t="s">
        <v>144</v>
      </c>
      <c r="G12" s="334" t="s">
        <v>1295</v>
      </c>
    </row>
    <row r="13" spans="2:8">
      <c r="B13" s="334" t="s">
        <v>1305</v>
      </c>
      <c r="C13" s="334">
        <v>258542</v>
      </c>
      <c r="D13" s="334" t="s">
        <v>1306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1307</v>
      </c>
      <c r="C14" s="334">
        <v>257050</v>
      </c>
      <c r="D14" s="334" t="s">
        <v>1308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1310</v>
      </c>
      <c r="E3" s="326" t="s">
        <v>1311</v>
      </c>
      <c r="F3" s="326" t="s">
        <v>1312</v>
      </c>
      <c r="G3" s="331" t="s">
        <v>1313</v>
      </c>
      <c r="H3" s="326" t="s">
        <v>1314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1315</v>
      </c>
      <c r="H4" s="329"/>
    </row>
    <row r="5" spans="3:8" ht="29.25">
      <c r="C5" s="327" t="s">
        <v>537</v>
      </c>
      <c r="D5" s="327" t="s">
        <v>1316</v>
      </c>
      <c r="E5" s="328">
        <v>46000</v>
      </c>
      <c r="F5" s="327">
        <v>9000</v>
      </c>
      <c r="G5" s="332" t="s">
        <v>1317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1319</v>
      </c>
      <c r="G7" s="333" t="s">
        <v>1320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1321</v>
      </c>
      <c r="H8" s="327"/>
    </row>
    <row r="9" spans="3:8">
      <c r="C9" s="327" t="s">
        <v>464</v>
      </c>
      <c r="D9" s="327" t="s">
        <v>1322</v>
      </c>
      <c r="E9" s="328">
        <v>45993</v>
      </c>
      <c r="F9" s="327">
        <v>12000</v>
      </c>
      <c r="G9" s="332" t="s">
        <v>1323</v>
      </c>
      <c r="H9" s="327"/>
    </row>
    <row r="10" spans="3:8" ht="29.25">
      <c r="C10" s="327" t="s">
        <v>464</v>
      </c>
      <c r="D10" s="327" t="s">
        <v>1324</v>
      </c>
      <c r="E10" s="328">
        <v>45993</v>
      </c>
      <c r="F10" s="327">
        <v>9000</v>
      </c>
      <c r="G10" s="332" t="s">
        <v>1325</v>
      </c>
      <c r="H10" s="327"/>
    </row>
    <row r="11" spans="3:8" ht="29.25">
      <c r="C11" s="327" t="s">
        <v>464</v>
      </c>
      <c r="D11" s="327" t="s">
        <v>1326</v>
      </c>
      <c r="E11" s="328">
        <v>45993</v>
      </c>
      <c r="F11" s="327">
        <v>10000</v>
      </c>
      <c r="G11" s="332" t="s">
        <v>1325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1328</v>
      </c>
      <c r="W1" s="396"/>
      <c r="X1" s="396"/>
      <c r="Y1" s="104"/>
    </row>
    <row r="2" spans="1:25" s="101" customFormat="1" ht="11.25" customHeight="1">
      <c r="A2" s="105" t="s">
        <v>1329</v>
      </c>
      <c r="B2" s="105" t="s">
        <v>1330</v>
      </c>
      <c r="C2" s="105" t="s">
        <v>313</v>
      </c>
      <c r="D2" s="106" t="s">
        <v>869</v>
      </c>
      <c r="E2" s="106" t="s">
        <v>870</v>
      </c>
      <c r="F2" s="106" t="s">
        <v>1331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1332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 t="str">
        <f>IF(SP_SUL!B232="","*",SP_SUL!B232)</f>
        <v>*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 t="str">
        <f>IF(SP_SUL!B233="","*",SP_SUL!B233)</f>
        <v>*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 t="str">
        <f>IF(SP_SUL!B234="","*",SP_SUL!B234)</f>
        <v>*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 t="str">
        <f>IF(SP_SUL!B238="","*",SP_SUL!B238)</f>
        <v>*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 t="str">
        <f>IF(SP_SUL!B239="","*",SP_SUL!B239)</f>
        <v>*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109-ZPT</v>
      </c>
      <c r="L237" s="339" t="str">
        <f>IF(SP_SUL!N239="","*",SP_SUL!N239)</f>
        <v>109ZPT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1334</v>
      </c>
      <c r="D5" s="398"/>
      <c r="E5" s="398"/>
      <c r="F5" s="398"/>
      <c r="G5" s="398"/>
      <c r="H5" s="398"/>
      <c r="I5" s="398"/>
      <c r="J5" s="399"/>
      <c r="K5" s="400" t="s">
        <v>1335</v>
      </c>
      <c r="L5" s="401"/>
      <c r="M5" s="401"/>
      <c r="N5" s="401"/>
      <c r="O5" s="402" t="s">
        <v>1336</v>
      </c>
      <c r="P5" s="403"/>
      <c r="Q5" s="404"/>
    </row>
    <row r="6" spans="1:17" s="94" customFormat="1" ht="15.75" customHeight="1">
      <c r="A6" s="88" t="s">
        <v>1331</v>
      </c>
      <c r="B6" s="95" t="s">
        <v>1330</v>
      </c>
      <c r="C6" s="96" t="s">
        <v>869</v>
      </c>
      <c r="D6" s="97" t="s">
        <v>870</v>
      </c>
      <c r="E6" s="96" t="s">
        <v>1337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1338</v>
      </c>
      <c r="M6" s="139" t="s">
        <v>335</v>
      </c>
      <c r="N6" s="140" t="s">
        <v>864</v>
      </c>
      <c r="O6" s="246" t="s">
        <v>907</v>
      </c>
      <c r="P6" s="157"/>
      <c r="Q6" s="193" t="s">
        <v>1339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V85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W62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109-ZPT</v>
      </c>
      <c r="H239" s="154">
        <f>IF(SP_SUL!K239="","*",SP_SUL!K239)</f>
        <v>108.4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109ZPT</v>
      </c>
      <c r="L239" s="141" t="str">
        <f>IF(SP_SUL!AM239="","*",SP_SUL!AM239)</f>
        <v>109-ZPT</v>
      </c>
      <c r="M239" s="141">
        <f>IF(SP_SUL!AP239="","*",SP_SUL!AP239)</f>
        <v>108.4</v>
      </c>
      <c r="N239" s="141" t="str">
        <f>IF(SP_SUL!AM239="","*",SP_SUL!AM239)</f>
        <v>109-ZPT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1340</v>
      </c>
      <c r="C2" s="96" t="s">
        <v>854</v>
      </c>
      <c r="D2" s="96" t="s">
        <v>856</v>
      </c>
      <c r="E2" s="96" t="s">
        <v>1341</v>
      </c>
      <c r="F2" s="96" t="s">
        <v>1342</v>
      </c>
      <c r="G2" s="96" t="s">
        <v>1343</v>
      </c>
      <c r="H2" s="96" t="s">
        <v>1344</v>
      </c>
      <c r="I2" s="96" t="s">
        <v>1345</v>
      </c>
      <c r="J2" s="96" t="s">
        <v>1346</v>
      </c>
      <c r="K2" s="131" t="s">
        <v>1347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109-ZPT</v>
      </c>
      <c r="G222" s="121" t="str">
        <f>IF(SP_SUL!I239="","*",SP_SUL!I239)</f>
        <v>109ZDR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2025-12-09T16:23:11Z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