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02" documentId="120_S{118792C3-22EF-5104-A093-F22BFE3913F3}" xr6:coauthVersionLast="47" xr6:coauthVersionMax="47" xr10:uidLastSave="{1D021BF7-2B36-4A3E-A8B8-EB31278B5D6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<sst xmlns="http://schemas.openxmlformats.org/spreadsheetml/2006/main" count="4774" uniqueCount="1345">
  <si>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</si>
  <si>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</si>
  <si>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</si>
  <si>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</si>
  <si>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</si>
  <si>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</si>
  <si>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</si>
  <si>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</si>
  <si>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</si>
  <si>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</si>
  <si>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</si>
  <si>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</si>
  <si>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</si>
  <si>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</si>
  <si>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</si>
  <si>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</si>
  <si>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</si>
  <si>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</si>
  <si>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</si>
  <si>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</si>
  <si>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</si>
  <si>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</si>
  <si>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</si>
  <si>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</si>
  <si>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</si>
  <si>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</si>
  <si>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</si>
  <si>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</si>
  <si>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</si>
  <si>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</si>
  <si>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</si>
  <si>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</si>
  <si>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</si>
  <si>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</si>
  <si>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</si>
  <si>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</si>
  <si>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</si>
  <si>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</si>
  <si>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</si>
  <si>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</si>
  <si>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</si>
  <si>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</si>
  <si>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</si>
  <si>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</si>
  <si>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</si>
  <si>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</si>
  <si>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</si>
  <si>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</si>
  <si>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</si>
  <si>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</si>
  <si>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</si>
  <si>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</si>
  <si>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</si>
  <si>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</si>
  <si>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</si>
  <si>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</si>
  <si>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</si>
  <si>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</si>
  <si>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</si>
  <si>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</si>
  <si>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</si>
  <si>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</si>
  <si>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</si>
  <si>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</si>
  <si>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</si>
  <si>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</si>
  <si>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</si>
  <si>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</si>
  <si>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</si>
  <si>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</si>
  <si>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</si>
  <si>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</si>
  <si>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</si>
  <si>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</si>
  <si>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</si>
  <si>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</si>
  <si>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</si>
  <si>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</si>
  <si>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</si>
  <si>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</si>
  <si>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</si>
  <si>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</si>
  <si>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</si>
  <si>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</si>
  <si>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</si>
  <si>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</si>
  <si>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</si>
  <si>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</si>
  <si>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</si>
  <si>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</si>
  <si>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</si>
  <si>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</si>
  <si>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</si>
  <si>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</si>
  <si>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</si>
  <si>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</si>
  <si>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</si>
  <si>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</si>
  <si>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</si>
  <si>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</si>
  <si>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</si>
  <si>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</si>
  <si>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</si>
  <si>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</si>
  <si>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</si>
  <si>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</si>
  <si>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</si>
  <si>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</si>
  <si>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</si>
  <si>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</si>
  <si>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</si>
  <si>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</si>
  <si>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</si>
  <si>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</si>
  <si>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</si>
  <si>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</si>
  <si>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</si>
  <si>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</si>
  <si>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</si>
  <si>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</si>
  <si>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</si>
  <si>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</si>
  <si>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</si>
  <si>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</si>
  <si>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</si>
  <si>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</si>
  <si>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</si>
  <si>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</si>
  <si>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</si>
  <si>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</si>
  <si>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</si>
  <si>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</si>
  <si>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</si>
  <si>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</si>
  <si>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</si>
  <si>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</si>
  <si>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</si>
  <si>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</si>
  <si>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</si>
  <si>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</si>
  <si>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</si>
  <si>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</si>
  <si>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</si>
  <si>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</si>
  <si>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</si>
  <si>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</si>
  <si>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</si>
  <si>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</si>
  <si>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</si>
  <si>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</si>
  <si>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</si>
  <si>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</si>
  <si>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</si>
  <si>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</si>
  <si>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</si>
  <si>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</si>
  <si>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</si>
  <si>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</si>
  <si>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</si>
  <si>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</si>
  <si>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</si>
  <si>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</si>
  <si>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</si>
  <si>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</si>
  <si>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</si>
  <si>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</si>
  <si>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</si>
  <si>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</si>
  <si>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</si>
  <si>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</si>
  <si>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</si>
  <si>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</si>
  <si>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</si>
  <si>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</si>
  <si>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</si>
  <si>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</si>
  <si>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</si>
  <si>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</si>
  <si>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</si>
  <si>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</si>
  <si>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</si>
  <si>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</si>
  <si>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</si>
  <si>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</si>
  <si>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</si>
  <si>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</si>
  <si>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</si>
  <si>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</si>
  <si>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</si>
  <si>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</si>
  <si>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</si>
  <si>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</si>
  <si>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</si>
  <si>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</si>
  <si>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</si>
  <si>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</si>
  <si>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</si>
  <si>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</si>
  <si>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</si>
  <si>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</si>
  <si>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</si>
  <si>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</si>
  <si>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</si>
  <si>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</si>
  <si>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</si>
  <si>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</si>
  <si>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</si>
  <si>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</si>
  <si>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</si>
  <si>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</si>
  <si>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</si>
  <si>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</si>
  <si>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</si>
  <si>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</si>
  <si>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</si>
  <si>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</si>
  <si>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</si>
  <si>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</si>
  <si>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</si>
  <si>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</si>
  <si>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</si>
  <si>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</si>
  <si>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</si>
  <si>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</si>
  <si>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</si>
  <si>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</si>
  <si>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</si>
  <si>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</si>
  <si>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</si>
  <si>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</si>
  <si>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</si>
  <si>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</si>
  <si>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</si>
  <si>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</si>
  <si>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</si>
  <si>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</si>
  <si>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</si>
  <si>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</si>
  <si>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</si>
  <si>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</si>
  <si>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</si>
  <si>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</si>
  <si>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</si>
  <si>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</si>
  <si>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</si>
  <si>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</si>
  <si>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</si>
  <si>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</si>
  <si>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</si>
  <si>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</si>
  <si>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</si>
  <si>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</si>
  <si>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</si>
  <si>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</si>
  <si>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</si>
  <si>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</si>
  <si>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</si>
  <si>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</si>
  <si>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</si>
  <si>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</si>
  <si>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</si>
  <si>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</si>
  <si>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</si>
  <si>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</si>
  <si>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</si>
  <si>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</si>
  <si>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</si>
  <si>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</si>
  <si>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</si>
  <si>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</si>
  <si>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</si>
  <si>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</si>
  <si>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</si>
  <si>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</si>
  <si>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</si>
  <si>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</si>
  <si>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</si>
  <si>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</si>
  <si>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</si>
  <si>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</si>
  <si>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</si>
  <si>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</si>
  <si>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</si>
  <si>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</si>
  <si>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</si>
  <si>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</si>
  <si>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</si>
  <si>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</si>
  <si>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</si>
  <si>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</si>
  <si>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</si>
  <si>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</si>
  <si>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</si>
  <si>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</si>
  <si>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</si>
  <si>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</si>
  <si>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</si>
  <si>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</si>
  <si>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</si>
  <si>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</si>
  <si>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</si>
  <si>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</si>
  <si>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</si>
  <si>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</si>
  <si>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</si>
  <si>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</si>
  <si>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</si>
  <si>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</si>
  <si>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</si>
  <si>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</si>
  <si>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</si>
  <si>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</si>
  <si>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</si>
  <si>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</si>
  <si>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</si>
  <si>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</si>
  <si>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</si>
  <si>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</si>
  <si>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</si>
  <si>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</si>
  <si>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</si>
  <si>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</si>
  <si>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</si>
  <si>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</si>
  <si>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</si>
  <si>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</si>
  <si>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</si>
  <si>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</si>
  <si>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</si>
  <si>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</si>
  <si>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</si>
  <si>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</si>
  <si>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</si>
  <si>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</si>
  <si>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</si>
  <si>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</si>
  <si>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</si>
  <si>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</si>
  <si>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</si>
  <si>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</si>
  <si>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</si>
  <si>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</si>
  <si>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</si>
  <si>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</si>
  <si>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</si>
  <si>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</si>
  <si>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</si>
  <si>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</si>
  <si>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</si>
  <si>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</si>
  <si>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</si>
  <si>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</si>
  <si>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</si>
  <si>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</si>
  <si>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</si>
  <si>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</si>
  <si>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</si>
  <si>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</si>
  <si>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</si>
  <si>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</si>
  <si>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</si>
  <si>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</si>
  <si>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</si>
  <si>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</si>
  <si>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</si>
  <si>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</si>
  <si>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</si>
  <si>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</si>
  <si>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</si>
  <si>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</si>
  <si>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</si>
  <si>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</si>
  <si>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</si>
  <si>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</si>
  <si>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</si>
  <si>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</si>
  <si>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</si>
  <si>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</si>
  <si>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</si>
  <si>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</si>
  <si>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</si>
  <si>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</si>
  <si>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</si>
  <si>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</si>
  <si>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</si>
  <si>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</si>
  <si>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</si>
  <si>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</si>
  <si>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</si>
  <si>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</si>
  <si>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</si>
  <si>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</si>
  <si>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</si>
  <si>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</si>
  <si>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</si>
  <si>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</si>
  <si>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</si>
  <si>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</si>
  <si>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</si>
  <si>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</si>
  <si>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</si>
  <si>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</si>
  <si>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</si>
  <si>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</si>
  <si>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</si>
  <si>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</si>
  <si>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</si>
  <si>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</si>
  <si>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</si>
  <si>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</si>
  <si>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</si>
  <si>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</si>
  <si>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</si>
  <si>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</si>
  <si>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</si>
  <si>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</si>
  <si>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</si>
  <si>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</si>
  <si>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</si>
  <si>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</si>
  <si>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</si>
  <si>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</si>
  <si>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</si>
  <si>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</si>
  <si>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</si>
  <si>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</si>
  <si>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</si>
  <si>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</si>
  <si>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</si>
  <si>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</si>
  <si>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</si>
  <si>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</si>
  <si>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</si>
  <si>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</si>
  <si>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</si>
  <si>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</si>
  <si>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</si>
  <si>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</si>
  <si>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</si>
  <si>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</si>
  <si>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</si>
  <si>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</si>
  <si>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</si>
  <si>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</si>
  <si>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</si>
  <si>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</si>
  <si>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</si>
  <si>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</si>
  <si>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</si>
  <si>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</si>
  <si>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</si>
  <si>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</si>
  <si>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</si>
  <si>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</si>
  <si>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</si>
  <si>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</si>
  <si>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</si>
  <si>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</si>
  <si>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</si>
  <si>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</si>
  <si>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</si>
  <si>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</si>
  <si>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</si>
  <si>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</si>
  <si>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</si>
  <si>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</si>
  <si>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</si>
  <si>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</si>
  <si>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</si>
  <si>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</si>
  <si>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</si>
  <si>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</si>
  <si>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</si>
  <si>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</si>
  <si>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</si>
  <si>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</si>
  <si>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</si>
  <si>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</si>
  <si>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</si>
  <si>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</si>
  <si>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</si>
  <si>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</si>
  <si>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</si>
  <si>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</si>
  <si>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</si>
  <si>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</si>
  <si>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</si>
  <si>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</si>
  <si>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</si>
  <si>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</si>
  <si>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</si>
  <si>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</si>
  <si>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</si>
  <si>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</si>
  <si>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</si>
  <si>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</si>
  <si>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</si>
  <si>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</si>
  <si>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</si>
  <si>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</si>
  <si>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</si>
  <si>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</si>
  <si>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</si>
  <si>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</si>
  <si>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</si>
  <si>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</si>
  <si>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</si>
  <si>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</si>
  <si>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</si>
  <si>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</si>
  <si>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</si>
  <si>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</si>
  <si>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</si>
  <si>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</si>
  <si>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</si>
  <si>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</si>
  <si>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</si>
  <si>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</si>
  <si>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</si>
  <si>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</si>
  <si>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</si>
  <si>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</si>
  <si>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</si>
  <si>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</si>
  <si>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</si>
  <si>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</si>
  <si>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</si>
  <si>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</si>
  <si>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</si>
  <si>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</si>
  <si>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</si>
  <si>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</si>
  <si>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</si>
  <si>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</si>
  <si>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</si>
  <si>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</si>
  <si>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</si>
  <si>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</si>
  <si>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</si>
  <si>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</si>
  <si>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</si>
  <si>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</si>
  <si>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</si>
  <si>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</si>
  <si>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</si>
  <si>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</si>
  <si>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</si>
  <si>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</si>
  <si>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</si>
  <si>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</si>
  <si>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</si>
  <si>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</si>
  <si>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</si>
  <si>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</si>
  <si>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</si>
  <si>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</si>
  <si>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</si>
  <si>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</si>
  <si>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</si>
  <si>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</si>
  <si>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</si>
  <si>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</si>
  <si>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</si>
  <si>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</si>
  <si>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</si>
  <si>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</si>
  <si>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</si>
  <si>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</si>
  <si>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</si>
  <si>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</si>
  <si>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</si>
  <si>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</si>
  <si>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</si>
  <si>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</si>
  <si>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</si>
  <si>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</si>
  <si>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</si>
  <si>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</si>
  <si>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</si>
  <si>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</si>
  <si>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</si>
  <si>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</si>
  <si>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</si>
  <si>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</si>
  <si>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</si>
  <si>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</si>
  <si>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</si>
  <si>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</si>
  <si>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</si>
  <si>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</si>
  <si>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</si>
  <si>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</si>
  <si>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</si>
  <si>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</si>
  <si>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</si>
  <si>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</si>
  <si>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</si>
  <si>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</si>
  <si>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</si>
  <si>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</si>
  <si>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</si>
  <si>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</si>
  <si>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</si>
  <si>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</si>
  <si>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</si>
  <si>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</si>
  <si>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</si>
  <si>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</si>
  <si>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</si>
  <si>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</si>
  <si>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</si>
  <si>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</si>
  <si>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</si>
  <si>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</si>
  <si>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</si>
  <si>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</si>
  <si>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</si>
  <si>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</si>
  <si>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</si>
  <si>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</si>
  <si>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</si>
  <si>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</si>
  <si>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</si>
  <si>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</si>
  <si>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</si>
  <si>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</si>
  <si>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</si>
  <si>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</si>
  <si>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</si>
  <si>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</si>
  <si>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</si>
  <si>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</si>
  <si>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</si>
  <si>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</si>
  <si>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</si>
  <si>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</si>
  <si>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</si>
  <si>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</si>
  <si>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</si>
  <si>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</si>
  <si>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</si>
  <si>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</si>
  <si>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</si>
  <si>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</si>
  <si>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</si>
  <si>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</si>
  <si>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</si>
  <si>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</si>
  <si>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</si>
  <si>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</si>
  <si>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</si>
  <si>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</si>
  <si>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</si>
  <si>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</si>
  <si>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</si>
  <si>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</si>
  <si>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</si>
  <si>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</si>
  <si>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</si>
  <si>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</si>
  <si>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</si>
  <si>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</si>
  <si>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</si>
  <si>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</si>
  <si>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</si>
  <si>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</si>
  <si>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</si>
  <si>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</si>
  <si>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</si>
  <si>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</si>
  <si>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</si>
  <si>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</si>
  <si>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</si>
  <si>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</si>
  <si>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</si>
  <si>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</si>
  <si>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</si>
  <si>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</si>
  <si>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</si>
  <si>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</si>
  <si>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</si>
  <si>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</si>
  <si>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</si>
  <si>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</si>
  <si>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</si>
  <si>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</si>
  <si>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</si>
  <si>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</si>
  <si>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</si>
  <si>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</si>
  <si>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</si>
  <si>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</si>
  <si>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</si>
  <si>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</si>
  <si>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</si>
  <si>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</si>
  <si>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</si>
  <si>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</si>
  <si>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</si>
  <si>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</si>
  <si>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</si>
  <si>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</si>
  <si>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</si>
  <si>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</si>
  <si>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</si>
  <si>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</si>
  <si>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</si>
  <si>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</si>
  <si>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</si>
  <si>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</si>
  <si>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</si>
  <si>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</si>
  <si>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</si>
  <si>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</si>
  <si>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</si>
  <si>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</si>
  <si>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</si>
  <si>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</si>
  <si>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</si>
  <si>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</si>
  <si>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</si>
  <si>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</si>
  <si>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</si>
  <si>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</si>
  <si>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</si>
  <si>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</si>
  <si>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</si>
  <si>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</si>
  <si>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</si>
  <si>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</si>
  <si>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</si>
  <si>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</si>
  <si>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</si>
  <si>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</si>
  <si>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</si>
  <si>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</si>
  <si>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</si>
  <si>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</si>
  <si>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</si>
  <si>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</si>
  <si>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</si>
  <si>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</si>
  <si>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</si>
  <si>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</si>
  <si>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</si>
  <si>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</si>
  <si>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</si>
  <si>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</si>
  <si>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</si>
  <si>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</si>
  <si>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</si>
  <si>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</si>
  <si>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</si>
  <si>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</si>
  <si>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</si>
  <si>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</si>
  <si>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</si>
  <si>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</si>
  <si>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</si>
  <si>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</si>
  <si>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</si>
  <si>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</si>
  <si>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</si>
  <si>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</si>
  <si>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</si>
  <si>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</si>
  <si>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</si>
  <si>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</si>
  <si>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</si>
  <si>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</si>
  <si>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</si>
  <si>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</si>
  <si>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</si>
  <si>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</si>
  <si>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</si>
  <si>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</si>
  <si>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</si>
  <si>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</si>
  <si>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</si>
  <si>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</si>
  <si>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</si>
  <si>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</si>
  <si>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</si>
  <si>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</si>
  <si>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</si>
  <si>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</si>
  <si>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</si>
  <si>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</si>
  <si>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</si>
  <si>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</si>
  <si>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</si>
  <si>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</si>
  <si>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</si>
  <si>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</si>
  <si>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</si>
  <si>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</si>
  <si>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</si>
  <si>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</si>
  <si>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</si>
  <si>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</si>
  <si>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</si>
  <si>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</si>
  <si>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</si>
  <si>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</si>
  <si>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</si>
  <si>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</si>
  <si>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</si>
  <si>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</si>
  <si>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</si>
  <si>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</si>
  <si>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</si>
  <si>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</si>
  <si>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</si>
  <si>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</si>
  <si>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</si>
  <si>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</si>
  <si>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</si>
  <si>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</si>
  <si>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</si>
  <si>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</si>
  <si>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</si>
  <si>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</si>
  <si>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</si>
  <si>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</si>
  <si>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</si>
  <si>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</si>
  <si>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</si>
  <si>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</si>
  <si>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</si>
  <si>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</si>
  <si>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</si>
  <si>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</si>
  <si>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</si>
  <si>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</si>
  <si>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</si>
  <si>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</si>
  <si>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</si>
  <si>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</si>
  <si>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</si>
  <si>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</si>
  <si>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</si>
  <si>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</si>
  <si>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</si>
  <si>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</si>
  <si>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</si>
  <si>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</si>
  <si>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</si>
  <si>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</si>
  <si>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</si>
  <si>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</si>
  <si>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</si>
  <si>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</si>
  <si>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</si>
  <si>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</si>
  <si>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</si>
  <si>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</si>
  <si>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</si>
  <si>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</si>
  <si>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</si>
  <si>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</si>
  <si>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</si>
  <si>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</si>
  <si>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</si>
  <si>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</si>
  <si>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</si>
  <si>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</si>
  <si>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</si>
  <si>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</si>
  <si>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</si>
  <si>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</si>
  <si>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</si>
  <si>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</si>
  <si>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</si>
  <si>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</si>
  <si>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</si>
  <si>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</si>
  <si>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</si>
  <si>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</si>
  <si>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</si>
  <si>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</si>
  <si>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</si>
  <si>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</si>
  <si>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</si>
  <si>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</si>
  <si>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</si>
  <si>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</si>
  <si>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</si>
  <si>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</si>
  <si>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</si>
  <si>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</si>
  <si>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</si>
  <si>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</si>
  <si>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</si>
  <si>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</si>
  <si>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</si>
  <si>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</si>
  <si>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</si>
  <si>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</si>
  <si>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</si>
  <si>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</si>
  <si>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</si>
  <si>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</si>
  <si>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</si>
  <si>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</si>
  <si>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</si>
  <si>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</si>
  <si>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</si>
  <si>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</si>
  <si>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</si>
  <si>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</si>
  <si>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</si>
  <si>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</si>
  <si>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</si>
  <si>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</si>
  <si>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</si>
  <si>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</si>
  <si>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</si>
  <si>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</si>
  <si>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</si>
  <si>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</si>
  <si>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</si>
  <si>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</si>
  <si>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</si>
  <si>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</si>
  <si>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</si>
  <si>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</si>
  <si>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</si>
  <si>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</si>
  <si>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</si>
  <si>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</si>
  <si>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</si>
  <si>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</si>
  <si>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</si>
  <si>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</si>
  <si>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</si>
  <si>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</si>
  <si>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</si>
  <si>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</si>
  <si>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</si>
  <si>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</si>
  <si>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</si>
  <si>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</si>
  <si>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</si>
  <si>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</si>
  <si>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</si>
  <si>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</si>
  <si>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</si>
  <si>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</si>
  <si>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</si>
  <si>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</si>
  <si>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</si>
  <si>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</si>
  <si>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</si>
  <si>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</si>
  <si>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</si>
  <si>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</si>
  <si>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</si>
  <si>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</si>
  <si>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</si>
  <si>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</si>
  <si>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</si>
  <si>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</si>
  <si>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</si>
  <si>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</si>
  <si>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</si>
  <si>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</si>
  <si>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</si>
  <si>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</si>
  <si>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</si>
  <si>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</si>
  <si>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</si>
  <si>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</si>
  <si>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</si>
  <si>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</si>
  <si>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</si>
  <si>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</si>
  <si>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</si>
  <si>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</si>
  <si>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</si>
  <si>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</si>
  <si>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</si>
  <si>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</si>
  <si>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</si>
  <si>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</si>
  <si>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</si>
  <si>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</si>
  <si>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</si>
  <si>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</si>
  <si>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</si>
  <si>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</si>
  <si>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</si>
  <si>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</si>
  <si>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</si>
  <si>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</si>
  <si>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</si>
  <si>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</si>
  <si>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</si>
  <si>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</si>
  <si>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</si>
  <si>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</si>
  <si>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</si>
  <si>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</si>
  <si>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</si>
  <si>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</si>
  <si>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</si>
  <si>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</si>
  <si>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</si>
  <si>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</si>
  <si>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</si>
  <si>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</si>
  <si>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</si>
  <si>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</si>
  <si>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</si>
  <si>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</si>
  <si>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</si>
  <si>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</si>
  <si>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</si>
  <si>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</si>
  <si>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</si>
  <si>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</si>
  <si>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</si>
  <si>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</si>
  <si>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</si>
  <si>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</si>
  <si>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</si>
  <si>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</si>
  <si>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</si>
  <si>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</si>
  <si>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</si>
  <si>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</si>
  <si>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</si>
  <si>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</si>
  <si>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</si>
  <si>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</si>
  <si>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</si>
  <si>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</si>
  <si>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</si>
  <si>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</si>
  <si>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</si>
  <si>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</si>
  <si>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</si>
  <si>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</si>
  <si>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</si>
  <si>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</si>
  <si>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</si>
  <si>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</si>
  <si>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</si>
  <si>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</si>
  <si>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</si>
  <si>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</si>
  <si>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</si>
  <si>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</si>
  <si>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</si>
  <si>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</si>
  <si>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</si>
  <si>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</si>
  <si>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</si>
  <si>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</si>
  <si>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</si>
  <si>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</si>
  <si>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</si>
  <si>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</si>
  <si>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</si>
  <si>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</si>
  <si>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</si>
  <si>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</si>
  <si>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</si>
  <si>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</si>
  <si>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</si>
  <si>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</si>
  <si>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</si>
  <si>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</si>
  <si>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</si>
  <si>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</si>
  <si>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</si>
  <si>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</si>
  <si>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</si>
  <si>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</si>
  <si>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</si>
  <si>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</si>
  <si>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</si>
  <si>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</si>
  <si>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</si>
  <si>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</si>
  <si>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</si>
  <si>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</si>
  <si>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</si>
  <si>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</si>
  <si>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</si>
  <si>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</si>
  <si>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</si>
  <si>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</si>
  <si>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</si>
  <si>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</si>
  <si>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</si>
  <si>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</si>
  <si>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</si>
  <si>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</si>
  <si>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</si>
  <si>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</si>
  <si>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</si>
  <si>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</si>
  <si>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</si>
  <si>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</si>
  <si>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</si>
  <si>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</si>
  <si>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</si>
  <si>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</si>
  <si>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</si>
  <si>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</si>
  <si>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</si>
  <si>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</si>
  <si>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</si>
  <si>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</si>
  <si>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</si>
  <si>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</si>
  <si>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</si>
  <si>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</si>
  <si>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</si>
  <si>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</si>
  <si>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</si>
  <si>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</si>
  <si>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</si>
  <si>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</si>
  <si>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</si>
  <si>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</si>
  <si>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</si>
  <si>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</si>
  <si>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</si>
  <si>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</si>
  <si>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</si>
  <si>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</si>
  <si>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</si>
  <si>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</si>
  <si>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</si>
  <si>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</si>
  <si>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</si>
  <si>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</si>
  <si>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</si>
  <si>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</si>
  <si>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</si>
  <si>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</si>
  <si>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</si>
  <si>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</si>
  <si>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</si>
  <si>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</si>
  <si>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</si>
  <si>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</si>
  <si>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</si>
  <si>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</si>
  <si>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</si>
  <si>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</si>
  <si>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</si>
  <si>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</si>
  <si>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</si>
  <si>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</si>
  <si>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</si>
  <si>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</si>
  <si>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</si>
  <si>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</si>
  <si>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</si>
  <si>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</si>
  <si>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</si>
  <si>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</si>
  <si>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</si>
  <si>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</si>
  <si>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</si>
  <si>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</si>
  <si>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</si>
  <si>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</si>
  <si>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</si>
  <si>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</si>
  <si>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</si>
  <si>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</si>
  <si>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</si>
  <si>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</si>
  <si>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</si>
  <si>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</si>
  <si>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</si>
  <si>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</si>
  <si>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</si>
  <si>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</si>
  <si>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</si>
  <si>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</si>
  <si>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</si>
  <si>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</si>
  <si>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</si>
  <si>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</si>
  <si>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</si>
  <si>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</si>
  <si>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</si>
  <si>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</si>
  <si>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</si>
  <si>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</si>
  <si>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</si>
  <si>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</si>
  <si>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</si>
  <si>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</si>
  <si>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</si>
  <si>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</si>
  <si>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</si>
  <si>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</si>
  <si>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</si>
  <si>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</si>
  <si>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</si>
  <si>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</si>
  <si>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</si>
  <si>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</si>
  <si>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</si>
  <si>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</si>
  <si>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</si>
  <si>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</si>
  <si>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</si>
  <si>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</si>
  <si>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</si>
  <si>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</si>
  <si>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</si>
  <si>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</si>
  <si>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</si>
  <si>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</si>
  <si>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</si>
  <si>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</si>
  <si>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</si>
  <si>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</si>
  <si>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</si>
  <si>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</si>
  <si>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</si>
  <si>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</si>
  <si>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</si>
  <si>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</si>
  <si>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</si>
  <si>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</si>
  <si>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</si>
  <si>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</si>
  <si>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</si>
  <si>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</si>
  <si>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</si>
  <si>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</si>
  <si>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</si>
  <si>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</si>
  <si>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</si>
  <si>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</si>
  <si>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</si>
  <si>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</si>
  <si>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</si>
  <si>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</si>
  <si>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</si>
  <si>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</si>
  <si>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</si>
  <si>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</si>
  <si>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</si>
  <si>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</si>
  <si>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</si>
  <si>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</si>
  <si>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</si>
  <si>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</si>
  <si>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</si>
  <si>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</si>
  <si>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</si>
  <si>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</si>
  <si>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</si>
  <si>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</si>
  <si>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</si>
  <si>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</si>
  <si>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</si>
  <si>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</si>
  <si>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</si>
  <si>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</si>
  <si>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</si>
  <si>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</si>
  <si>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</si>
  <si>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</si>
  <si>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</si>
  <si>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</si>
  <si>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</si>
  <si>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</si>
  <si>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</si>
  <si>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</si>
  <si>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</si>
  <si>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</si>
  <si>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</si>
  <si>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</si>
  <si>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>ZUC-ZVP</t>
  </si>
  <si>
    <t>ZUCZVP</t>
  </si>
  <si>
    <t>Daniel</t>
  </si>
  <si>
    <t xml:space="preserve">R7D de ZUC a ZVP </t>
  </si>
  <si>
    <t xml:space="preserve">MC1 07:58, verificando faixa 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</si>
  <si>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</si>
  <si>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</si>
  <si>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</si>
  <si>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</si>
  <si>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</si>
  <si>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</si>
  <si>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</si>
  <si>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MC1 07:50,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</si>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</sst>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I1" activePane="topRight" state="frozen"/>
      <selection pane="topRight" activeCell="BJ141" sqref="BJ1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969</v>
      </c>
      <c r="C1" s="219"/>
      <c r="D1" s="219"/>
      <c r="E1" s="218" t="s">
        <v>970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971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972</v>
      </c>
      <c r="BH1" s="231"/>
      <c r="BI1" s="231"/>
      <c r="BJ1" s="232"/>
      <c r="BK1" s="4"/>
      <c r="BL1" s="222" t="s">
        <v>973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5" t="s">
        <v>974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977</v>
      </c>
      <c r="AS2" s="226"/>
      <c r="AT2" s="226"/>
      <c r="AU2" s="226"/>
      <c r="AV2" s="226"/>
      <c r="AW2" s="226"/>
      <c r="AX2" s="229"/>
      <c r="AY2" s="5"/>
      <c r="AZ2" s="211" t="s">
        <v>978</v>
      </c>
      <c r="BA2" s="215"/>
      <c r="BB2" s="225" t="s">
        <v>975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1" t="s">
        <v>979</v>
      </c>
      <c r="AI3" s="215"/>
      <c r="AJ3" s="211" t="s">
        <v>980</v>
      </c>
      <c r="AK3" s="212"/>
      <c r="AL3" s="213"/>
      <c r="AM3" s="214"/>
      <c r="AN3" s="212"/>
      <c r="AO3" s="212"/>
      <c r="AP3" s="215"/>
      <c r="AQ3" s="60"/>
      <c r="AR3" s="216" t="s">
        <v>986</v>
      </c>
      <c r="AS3" s="217"/>
      <c r="AT3" s="216" t="s">
        <v>987</v>
      </c>
      <c r="AU3" s="217"/>
      <c r="AV3" s="216" t="s">
        <v>988</v>
      </c>
      <c r="AW3" s="217"/>
      <c r="AX3" s="60" t="s">
        <v>989</v>
      </c>
      <c r="AY3" s="60"/>
      <c r="AZ3" s="239"/>
      <c r="BA3" s="240"/>
      <c r="BB3" s="211" t="s">
        <v>982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990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1278</v>
      </c>
      <c r="BJ129" s="16" t="s">
        <v>1278</v>
      </c>
      <c r="BK129" s="15"/>
      <c r="BL129" s="130" t="s">
        <v>471</v>
      </c>
      <c r="BM129" s="130" t="s">
        <v>500</v>
      </c>
      <c r="BN129" s="130" t="s">
        <v>599</v>
      </c>
      <c r="BO129" s="16" t="s">
        <v>1278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CCOCirculaçãoIntervaloOportunidade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1282</v>
      </c>
      <c r="M131" s="127" t="s">
        <v>1283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1284</v>
      </c>
      <c r="V131" s="151" t="s">
        <v>1285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 t="s">
        <v>1286</v>
      </c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1287</v>
      </c>
      <c r="BJ132" s="16" t="s">
        <v>1287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1288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1289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1290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1289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1291</v>
      </c>
      <c r="BJ136" s="16" t="s">
        <v>1291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1291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1292</v>
      </c>
      <c r="BJ138" s="210" t="s">
        <v>1292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1292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1293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1278</v>
      </c>
      <c r="BJ139" s="16" t="s">
        <v>1278</v>
      </c>
      <c r="BK139" s="15"/>
      <c r="BL139" s="130" t="s">
        <v>471</v>
      </c>
      <c r="BM139" s="130" t="s">
        <v>500</v>
      </c>
      <c r="BN139" s="130" t="s">
        <v>599</v>
      </c>
      <c r="BO139" s="16" t="s">
        <v>1278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CCOCirculaçãoIntervaloOportunidade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1288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1278</v>
      </c>
      <c r="BJ141" s="16" t="s">
        <v>1278</v>
      </c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1294</v>
      </c>
      <c r="BJ142" s="16" t="s">
        <v>1294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1294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1276</v>
      </c>
      <c r="AA145" s="103" t="s">
        <v>454</v>
      </c>
      <c r="AB145" s="152" t="s">
        <v>437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JULIO (TF-648)46064</v>
      </c>
      <c r="B149" s="102">
        <v>46064</v>
      </c>
      <c r="C149" s="134">
        <f>IF(BS_CONTROLE[[#This Row],[DATA]]="","",WEEKNUM(BS_CONTROLE[[#This Row],[DATA]]))</f>
        <v>7</v>
      </c>
      <c r="D149" s="104" t="s">
        <v>929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1288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52</v>
      </c>
      <c r="K150" s="105">
        <v>43.1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0" s="127" t="s">
        <v>1289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1290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ZMA-ZDG</v>
      </c>
      <c r="AM150" s="105" t="str">
        <f>IF(BS_CONTROLE[[#This Row],[SB]]=0, "-", BS_CONTROLE[[#This Row],[SB]])</f>
        <v>K47ZDG/ZMAK47</v>
      </c>
      <c r="AN150" s="105">
        <f>IF(BS_CONTROLE[[#This Row],[SUB]]=0, "-", BS_CONTROLE[[#This Row],[SUB]])</f>
        <v>73</v>
      </c>
      <c r="AO150" s="105">
        <f>BS_CONTROLE[[#This Row],[KM - Inicio]]</f>
        <v>52</v>
      </c>
      <c r="AP150" s="105">
        <f>BS_CONTROLE[[#This Row],[KM - Inicio]]</f>
        <v>52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52</v>
      </c>
      <c r="K151" s="105">
        <v>43.1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1" s="127" t="s">
        <v>1289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ZMA-ZDG</v>
      </c>
      <c r="AM151" s="105" t="str">
        <f>IF(BS_CONTROLE[[#This Row],[SB]]=0, "-", BS_CONTROLE[[#This Row],[SB]])</f>
        <v>K47ZDG/ZMAK47</v>
      </c>
      <c r="AN151" s="105">
        <f>IF(BS_CONTROLE[[#This Row],[SUB]]=0, "-", BS_CONTROLE[[#This Row],[SUB]])</f>
        <v>73</v>
      </c>
      <c r="AO151" s="105">
        <f>BS_CONTROLE[[#This Row],[KM - Inicio]]</f>
        <v>52</v>
      </c>
      <c r="AP151" s="105">
        <f>BS_CONTROLE[[#This Row],[KM - Inicio]]</f>
        <v>52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37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923" operator="equal">
      <formula>"NÃO"</formula>
    </cfRule>
    <cfRule type="cellIs" dxfId="187" priority="11924" operator="equal">
      <formula>"SIM"</formula>
    </cfRule>
  </conditionalFormatting>
  <conditionalFormatting sqref="AY6:AY1032">
    <cfRule type="expression" dxfId="186" priority="54379">
      <formula>#REF!=1</formula>
    </cfRule>
  </conditionalFormatting>
  <conditionalFormatting sqref="T6:T1032 BD6:BD1032 AX6:AX1032">
    <cfRule type="cellIs" dxfId="185" priority="54363" operator="equal">
      <formula>"ERRO"</formula>
    </cfRule>
  </conditionalFormatting>
  <conditionalFormatting sqref="BP6:BP1032">
    <cfRule type="cellIs" dxfId="184" priority="54358" operator="equal">
      <formula>"Produção e Intervalo"</formula>
    </cfRule>
    <cfRule type="cellIs" dxfId="183" priority="54359" operator="equal">
      <formula>"Aderente"</formula>
    </cfRule>
    <cfRule type="cellIs" dxfId="182" priority="54360" operator="equal">
      <formula>"Intervalo"</formula>
    </cfRule>
    <cfRule type="cellIs" dxfId="181" priority="54361" operator="equal">
      <formula>"Produção"</formula>
    </cfRule>
    <cfRule type="cellIs" dxfId="180" priority="54362" operator="equal">
      <formula>"ERRO"</formula>
    </cfRule>
  </conditionalFormatting>
  <conditionalFormatting sqref="BQ6:BR1032">
    <cfRule type="cellIs" dxfId="179" priority="54340" operator="equal">
      <formula>"*"</formula>
    </cfRule>
    <cfRule type="cellIs" dxfId="178" priority="54341" operator="greaterThanOrEqual">
      <formula>1</formula>
    </cfRule>
    <cfRule type="cellIs" dxfId="177" priority="54342" operator="lessThan">
      <formula>1</formula>
    </cfRule>
  </conditionalFormatting>
  <conditionalFormatting sqref="BJ2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40" operator="equal">
      <formula>"OPORTUNIDADE"</formula>
    </cfRule>
  </conditionalFormatting>
  <conditionalFormatting sqref="X28:Y29">
    <cfRule type="cellIs" dxfId="175" priority="238" operator="equal">
      <formula>"NÃO"</formula>
    </cfRule>
    <cfRule type="cellIs" dxfId="174" priority="239" operator="equal">
      <formula>"SIM"</formula>
    </cfRule>
  </conditionalFormatting>
  <conditionalFormatting sqref="BJ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4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4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16" operator="equal">
      <formula>"OPORTUNIDADE"</formula>
    </cfRule>
  </conditionalFormatting>
  <conditionalFormatting sqref="Y39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X42:X43">
    <cfRule type="cellIs" dxfId="170" priority="213" operator="equal">
      <formula>"OPORTUNIDADE"</formula>
    </cfRule>
  </conditionalFormatting>
  <conditionalFormatting sqref="X42:X43">
    <cfRule type="cellIs" dxfId="169" priority="211" operator="equal">
      <formula>"NÃO"</formula>
    </cfRule>
    <cfRule type="cellIs" dxfId="168" priority="212" operator="equal">
      <formula>"SIM"</formula>
    </cfRule>
  </conditionalFormatting>
  <conditionalFormatting sqref="BJ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84" operator="equal">
      <formula>"OPORTUNIDADE"</formula>
    </cfRule>
  </conditionalFormatting>
  <conditionalFormatting sqref="X46:Y46 Y47:Y48 X47:X50">
    <cfRule type="cellIs" dxfId="166" priority="182" operator="equal">
      <formula>"NÃO"</formula>
    </cfRule>
    <cfRule type="cellIs" dxfId="165" priority="183" operator="equal">
      <formula>"SIM"</formula>
    </cfRule>
  </conditionalFormatting>
  <conditionalFormatting sqref="BJ3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56" operator="equal">
      <formula>"OPORTUNIDADE"</formula>
    </cfRule>
  </conditionalFormatting>
  <conditionalFormatting sqref="Y57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J3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7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7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43" operator="equal">
      <formula>"OPORTUNIDADE"</formula>
    </cfRule>
  </conditionalFormatting>
  <conditionalFormatting sqref="X52:X61">
    <cfRule type="cellIs" dxfId="160" priority="141" operator="equal">
      <formula>"NÃO"</formula>
    </cfRule>
    <cfRule type="cellIs" dxfId="159" priority="142" operator="equal">
      <formula>"SIM"</formula>
    </cfRule>
  </conditionalFormatting>
  <conditionalFormatting sqref="BJ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07" operator="equal">
      <formula>"OPORTUNIDADE"</formula>
    </cfRule>
  </conditionalFormatting>
  <conditionalFormatting sqref="Y7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X75">
    <cfRule type="cellIs" dxfId="155" priority="101" operator="equal">
      <formula>"OPORTUNIDADE"</formula>
    </cfRule>
  </conditionalFormatting>
  <conditionalFormatting sqref="X75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BJ6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94" operator="equal">
      <formula>"OPORTUNIDADE"</formula>
    </cfRule>
  </conditionalFormatting>
  <conditionalFormatting sqref="X76:X77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BO7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79">
      <iconSet showValue="0">
        <cfvo type="percent" val="0"/>
        <cfvo type="num" val="1"/>
        <cfvo type="num" val="1" gte="0"/>
      </iconSet>
    </cfRule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00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:BO141 BO133:BO134 BO137 BO143:BO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:BJ131 BJ140 BJ133:BJ134 BJ137 BJ143:BJ1032"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70">
      <iconSet showValue="0">
        <cfvo type="percent" val="0"/>
        <cfvo type="num" val="1"/>
        <cfvo type="num" val="1" gte="0"/>
      </iconSet>
    </cfRule>
    <cfRule type="iconSet" priority="61871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76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8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1296</v>
      </c>
      <c r="C4" s="161" t="s">
        <v>1297</v>
      </c>
      <c r="D4" s="161" t="s">
        <v>1298</v>
      </c>
      <c r="E4" s="161" t="s">
        <v>1299</v>
      </c>
      <c r="F4" s="161" t="s">
        <v>4</v>
      </c>
      <c r="G4" s="161" t="s">
        <v>1300</v>
      </c>
    </row>
    <row r="5" spans="2:7">
      <c r="B5" s="162" t="s">
        <v>1301</v>
      </c>
      <c r="C5" s="162">
        <v>257068</v>
      </c>
      <c r="D5" s="162" t="s">
        <v>1302</v>
      </c>
      <c r="E5" s="162" t="s">
        <v>1303</v>
      </c>
      <c r="F5" s="162" t="s">
        <v>1303</v>
      </c>
      <c r="G5" s="163">
        <v>46296</v>
      </c>
    </row>
    <row r="6" spans="2:7">
      <c r="B6" s="162" t="s">
        <v>1304</v>
      </c>
      <c r="C6" s="162" t="s">
        <v>624</v>
      </c>
      <c r="D6" s="162" t="s">
        <v>624</v>
      </c>
      <c r="E6" s="162" t="s">
        <v>624</v>
      </c>
      <c r="F6" s="162" t="s">
        <v>1305</v>
      </c>
      <c r="G6" s="163" t="s">
        <v>624</v>
      </c>
    </row>
    <row r="7" spans="2:7">
      <c r="B7" s="162" t="s">
        <v>1306</v>
      </c>
      <c r="C7" s="162">
        <v>257472</v>
      </c>
      <c r="D7" s="162" t="s">
        <v>1307</v>
      </c>
      <c r="E7" s="162" t="s">
        <v>1308</v>
      </c>
      <c r="F7" s="162" t="s">
        <v>1308</v>
      </c>
      <c r="G7" s="163">
        <v>45992</v>
      </c>
    </row>
    <row r="8" spans="2:7">
      <c r="B8" s="162" t="s">
        <v>1309</v>
      </c>
      <c r="C8" s="162">
        <v>260307</v>
      </c>
      <c r="D8" s="162" t="s">
        <v>1310</v>
      </c>
      <c r="E8" s="162" t="s">
        <v>1311</v>
      </c>
      <c r="F8" s="162" t="s">
        <v>1308</v>
      </c>
      <c r="G8" s="163">
        <v>46082</v>
      </c>
    </row>
    <row r="9" spans="2:7">
      <c r="B9" s="162" t="s">
        <v>1312</v>
      </c>
      <c r="C9" s="162">
        <v>333033</v>
      </c>
      <c r="D9" s="162" t="s">
        <v>1313</v>
      </c>
      <c r="E9" s="162" t="s">
        <v>1305</v>
      </c>
      <c r="F9" s="162" t="s">
        <v>1314</v>
      </c>
      <c r="G9" s="162" t="s">
        <v>624</v>
      </c>
    </row>
    <row r="10" spans="2:7">
      <c r="B10" s="162" t="s">
        <v>1315</v>
      </c>
      <c r="C10" s="162">
        <v>263576</v>
      </c>
      <c r="D10" s="162" t="s">
        <v>1316</v>
      </c>
      <c r="E10" s="162" t="s">
        <v>1305</v>
      </c>
      <c r="F10" s="162" t="s">
        <v>1314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1317</v>
      </c>
      <c r="C2" s="121" t="s">
        <v>997</v>
      </c>
      <c r="D2" s="76" t="s">
        <v>999</v>
      </c>
      <c r="E2" s="76" t="s">
        <v>1318</v>
      </c>
      <c r="F2" s="99" t="s">
        <v>1319</v>
      </c>
      <c r="G2" s="76" t="s">
        <v>1320</v>
      </c>
      <c r="H2" s="76" t="s">
        <v>1321</v>
      </c>
      <c r="I2" s="76" t="s">
        <v>1322</v>
      </c>
      <c r="J2" s="76" t="s">
        <v>1323</v>
      </c>
      <c r="K2" s="78" t="s">
        <v>1324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ACIONAMENTO</v>
      </c>
      <c r="J142" s="96" t="str">
        <f>IF(SP_NORTE!Z145="","*",SP_NORTE!Z145)</f>
        <v>2 Clayton + Escaka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JULIO (TF-648)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ZMA-ZDG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ZMA-ZDG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1326</v>
      </c>
      <c r="E3" s="200" t="s">
        <v>1327</v>
      </c>
      <c r="F3" s="200" t="s">
        <v>1328</v>
      </c>
      <c r="G3" s="200" t="s">
        <v>1329</v>
      </c>
      <c r="H3" s="200" t="s">
        <v>1330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1334</v>
      </c>
      <c r="V1" s="249"/>
      <c r="W1" s="249"/>
    </row>
    <row r="2" spans="1:23" ht="15" customHeight="1">
      <c r="A2" s="87" t="s">
        <v>1335</v>
      </c>
      <c r="B2" s="87" t="s">
        <v>1336</v>
      </c>
      <c r="C2" s="87" t="s">
        <v>442</v>
      </c>
      <c r="D2" s="88" t="s">
        <v>1011</v>
      </c>
      <c r="E2" s="88" t="s">
        <v>4</v>
      </c>
      <c r="F2" s="88" t="s">
        <v>1337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1338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JULIO (TF-648)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ZMA-ZDG</v>
      </c>
      <c r="L147" s="138" t="str">
        <f>IF(SP_NORTE!M150="","*",SP_NORTE!M150)</f>
        <v>K47ZDG/ZMAK47</v>
      </c>
      <c r="M147" s="139">
        <f>IF(SP_NORTE!I150="","*",SP_NORTE!I150)</f>
        <v>73</v>
      </c>
      <c r="N147" s="144">
        <f>IF(SP_NORTE!J150="","*",SP_NORTE!J150)</f>
        <v>52</v>
      </c>
      <c r="O147" s="144">
        <f>IF(SP_NORTE!K150="","*",SP_NORTE!K150)</f>
        <v>43.1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 xml:space="preserve">Intervalo modernização 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ZMA-ZDG</v>
      </c>
      <c r="L148" s="138" t="str">
        <f>IF(SP_NORTE!M151="","*",SP_NORTE!M151)</f>
        <v>K47ZDG/ZMAK47</v>
      </c>
      <c r="M148" s="139">
        <f>IF(SP_NORTE!I151="","*",SP_NORTE!I151)</f>
        <v>73</v>
      </c>
      <c r="N148" s="144">
        <f>IF(SP_NORTE!J151="","*",SP_NORTE!J151)</f>
        <v>52</v>
      </c>
      <c r="O148" s="144">
        <f>IF(SP_NORTE!K151="","*",SP_NORTE!K151)</f>
        <v>43.1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1339</v>
      </c>
      <c r="D5" s="251"/>
      <c r="E5" s="251"/>
      <c r="F5" s="251"/>
      <c r="G5" s="251"/>
      <c r="H5" s="251"/>
      <c r="I5" s="251"/>
      <c r="J5" s="252"/>
      <c r="K5" s="253" t="s">
        <v>1340</v>
      </c>
      <c r="L5" s="254"/>
      <c r="M5" s="254"/>
      <c r="N5" s="254"/>
      <c r="O5" s="255" t="s">
        <v>1341</v>
      </c>
      <c r="P5" s="256"/>
    </row>
    <row r="6" spans="1:16" s="74" customFormat="1" ht="15" customHeight="1">
      <c r="A6" s="66" t="s">
        <v>1337</v>
      </c>
      <c r="B6" s="75" t="s">
        <v>1336</v>
      </c>
      <c r="C6" s="76" t="s">
        <v>1011</v>
      </c>
      <c r="D6" s="77" t="s">
        <v>1012</v>
      </c>
      <c r="E6" s="76" t="s">
        <v>1342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1343</v>
      </c>
      <c r="M6" s="80" t="s">
        <v>642</v>
      </c>
      <c r="N6" s="81" t="s">
        <v>1006</v>
      </c>
      <c r="O6" s="158" t="s">
        <v>1049</v>
      </c>
      <c r="P6" s="132" t="s">
        <v>1344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Sem oportunidade de faixa, fluxo de trens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Sem oportunidade de faixa, fluxo de trens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Sem oportunidade de faixa, fluxo de trens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JULIO (TF-648)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ZMA-ZDG</v>
      </c>
      <c r="H119" s="116">
        <f>IF(SP_NORTE!J150="","*",SP_NORTE!J150)</f>
        <v>52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ZMA-ZDG</v>
      </c>
      <c r="M119" s="83">
        <f>IF(SP_NORTE!AO150="","*",SP_NORTE!AO150)</f>
        <v>52</v>
      </c>
      <c r="N119" s="83" t="str">
        <f>IF(SP_NORTE!AL150="","*",SP_NORTE!AL150)</f>
        <v>ZMA-ZDG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ZMA-ZDG</v>
      </c>
      <c r="H120" s="116">
        <f>IF(SP_NORTE!J151="","*",SP_NORTE!J151)</f>
        <v>52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ZMA-ZDG</v>
      </c>
      <c r="M120" s="83">
        <f>IF(SP_NORTE!AO151="","*",SP_NORTE!AO151)</f>
        <v>52</v>
      </c>
      <c r="N120" s="83" t="str">
        <f>IF(SP_NORTE!AL151="","*",SP_NORTE!AL151)</f>
        <v>ZMA-ZDG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2026-02-10T11:59:02Z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