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07" documentId="8_{B6337239-1A00-434D-AAD0-422EA1FEB5AE}" xr6:coauthVersionLast="47" xr6:coauthVersionMax="47" xr10:uidLastSave="{60568D09-7552-4146-B934-8D7AAF7A1D53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<sst xmlns="http://schemas.openxmlformats.org/spreadsheetml/2006/main" count="9690" uniqueCount="2006">
  <si>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</si>
  <si>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</si>
  <si>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</si>
  <si>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</si>
  <si>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</si>
  <si>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</si>
  <si>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</si>
  <si>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</si>
  <si>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</si>
  <si>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</si>
  <si>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</si>
  <si>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</si>
  <si>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</si>
  <si>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</si>
  <si>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</si>
  <si>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</si>
  <si>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</si>
  <si>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</si>
  <si>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</si>
  <si>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</si>
  <si>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</si>
  <si>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</si>
  <si>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</si>
  <si>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</si>
  <si>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</si>
  <si>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</si>
  <si>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</si>
  <si>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</si>
  <si>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</si>
  <si>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</si>
  <si>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</si>
  <si>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</si>
  <si>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</si>
  <si>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</si>
  <si>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</si>
  <si>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</si>
  <si>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</si>
  <si>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</si>
  <si>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</si>
  <si>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</si>
  <si>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</si>
  <si>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</si>
  <si>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</si>
  <si>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</si>
  <si>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</si>
  <si>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</si>
  <si>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</si>
  <si>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</si>
  <si>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</si>
  <si>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</si>
  <si>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</si>
  <si>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</si>
  <si>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</si>
  <si>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</si>
  <si>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</si>
  <si>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</si>
  <si>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</si>
  <si>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</si>
  <si>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</si>
  <si>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</si>
  <si>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</si>
  <si>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</si>
  <si>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</si>
  <si>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</si>
  <si>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</si>
  <si>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</si>
  <si>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</si>
  <si>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</si>
  <si>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</si>
  <si>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</si>
  <si>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</si>
  <si>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</si>
  <si>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</si>
  <si>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</si>
  <si>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</si>
  <si>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</si>
  <si>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</si>
  <si>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</si>
  <si>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</si>
  <si>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</si>
  <si>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</si>
  <si>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</si>
  <si>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</si>
  <si>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</si>
  <si>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</si>
  <si>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</si>
  <si>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</si>
  <si>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</si>
  <si>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</si>
  <si>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</si>
  <si>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</si>
  <si>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</si>
  <si>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</si>
  <si>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</si>
  <si>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</si>
  <si>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</si>
  <si>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</si>
  <si>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</si>
  <si>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</si>
  <si>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</si>
  <si>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</si>
  <si>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</si>
  <si>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</si>
  <si>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</si>
  <si>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</si>
  <si>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</si>
  <si>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</si>
  <si>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</si>
  <si>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</si>
  <si>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</si>
  <si>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</si>
  <si>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</si>
  <si>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</si>
  <si>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</si>
  <si>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</si>
  <si>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</si>
  <si>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</si>
  <si>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</si>
  <si>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</si>
  <si>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</si>
  <si>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</si>
  <si>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</si>
  <si>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</si>
  <si>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</si>
  <si>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</si>
  <si>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</si>
  <si>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</si>
  <si>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</si>
  <si>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</si>
  <si>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</si>
  <si>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</si>
  <si>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</si>
  <si>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</si>
  <si>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</si>
  <si>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</si>
  <si>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</si>
  <si>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</si>
  <si>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</si>
  <si>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</si>
  <si>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</si>
  <si>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</si>
  <si>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</si>
  <si>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</si>
  <si>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</si>
  <si>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</si>
  <si>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</si>
  <si>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</si>
  <si>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</si>
  <si>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</si>
  <si>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</si>
  <si>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</si>
  <si>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</si>
  <si>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</si>
  <si>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</si>
  <si>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</si>
  <si>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</si>
  <si>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</si>
  <si>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</si>
  <si>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</si>
  <si>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</si>
  <si>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</si>
  <si>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</si>
  <si>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</si>
  <si>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</si>
  <si>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</si>
  <si>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</si>
  <si>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</si>
  <si>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</si>
  <si>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</si>
  <si>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</si>
  <si>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</si>
  <si>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</si>
  <si>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</si>
  <si>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</si>
  <si>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</si>
  <si>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</si>
  <si>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</si>
  <si>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</si>
  <si>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</si>
  <si>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</si>
  <si>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</si>
  <si>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</si>
  <si>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</si>
  <si>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</si>
  <si>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</si>
  <si>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</si>
  <si>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</si>
  <si>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</si>
  <si>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</si>
  <si>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</si>
  <si>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</si>
  <si>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</si>
  <si>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</si>
  <si>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</si>
  <si>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</si>
  <si>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</si>
  <si>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</si>
  <si>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</si>
  <si>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</si>
  <si>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</si>
  <si>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</si>
  <si>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</si>
  <si>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</si>
  <si>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</si>
  <si>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</si>
  <si>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</si>
  <si>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</si>
  <si>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</si>
  <si>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</si>
  <si>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</si>
  <si>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</si>
  <si>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</si>
  <si>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</si>
  <si>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</si>
  <si>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</si>
  <si>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</si>
  <si>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</si>
  <si>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</si>
  <si>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</si>
  <si>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</si>
  <si>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</si>
  <si>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</si>
  <si>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</si>
  <si>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</si>
  <si>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</si>
  <si>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</si>
  <si>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</si>
  <si>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</si>
  <si>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</si>
  <si>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</si>
  <si>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</si>
  <si>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</si>
  <si>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</si>
  <si>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</si>
  <si>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</si>
  <si>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</si>
  <si>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</si>
  <si>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</si>
  <si>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</si>
  <si>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</si>
  <si>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</si>
  <si>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</si>
  <si>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</si>
  <si>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</si>
  <si>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</si>
  <si>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</si>
  <si>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</si>
  <si>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</si>
  <si>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</si>
  <si>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</si>
  <si>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</si>
  <si>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</si>
  <si>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</si>
  <si>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</si>
  <si>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</si>
  <si>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</si>
  <si>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</si>
  <si>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</si>
  <si>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</si>
  <si>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</si>
  <si>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</si>
  <si>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</si>
  <si>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</si>
  <si>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</si>
  <si>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</si>
  <si>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</si>
  <si>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</si>
  <si>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</si>
  <si>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</si>
  <si>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</si>
  <si>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</si>
  <si>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</si>
  <si>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</si>
  <si>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</si>
  <si>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</si>
  <si>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</si>
  <si>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</si>
  <si>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</si>
  <si>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</si>
  <si>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</si>
  <si>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</si>
  <si>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</si>
  <si>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</si>
  <si>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</si>
  <si>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</si>
  <si>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</si>
  <si>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</si>
  <si>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</si>
  <si>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</si>
  <si>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</si>
  <si>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</si>
  <si>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</si>
  <si>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</si>
  <si>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</si>
  <si>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</si>
  <si>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</si>
  <si>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</si>
  <si>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</si>
  <si>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</si>
  <si>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</si>
  <si>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</si>
  <si>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</si>
  <si>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</si>
  <si>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</si>
  <si>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</si>
  <si>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</si>
  <si>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</si>
  <si>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</si>
  <si>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</si>
  <si>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</si>
  <si>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</si>
  <si>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</si>
  <si>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</si>
  <si>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</si>
  <si>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</si>
  <si>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</si>
  <si>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</si>
  <si>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</si>
  <si>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</si>
  <si>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</si>
  <si>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</si>
  <si>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</si>
  <si>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</si>
  <si>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</si>
  <si>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</si>
  <si>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</si>
  <si>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</si>
  <si>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</si>
  <si>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</si>
  <si>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</si>
  <si>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</si>
  <si>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</si>
  <si>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</si>
  <si>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</si>
  <si>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</si>
  <si>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</si>
  <si>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</si>
  <si>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</si>
  <si>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</si>
  <si>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</si>
  <si>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</si>
  <si>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</si>
  <si>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</si>
  <si>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</si>
  <si>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</si>
  <si>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</si>
  <si>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</si>
  <si>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</si>
  <si>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</si>
  <si>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</si>
  <si>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</si>
  <si>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</si>
  <si>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</si>
  <si>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</si>
  <si>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</si>
  <si>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</si>
  <si>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</si>
  <si>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</si>
  <si>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</si>
  <si>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</si>
  <si>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</si>
  <si>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</si>
  <si>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</si>
  <si>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</si>
  <si>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</si>
  <si>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</si>
  <si>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</si>
  <si>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</si>
  <si>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</si>
  <si>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</si>
  <si>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</si>
  <si>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</si>
  <si>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</si>
  <si>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</si>
  <si>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</si>
  <si>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</si>
  <si>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</si>
  <si>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</si>
  <si>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</si>
  <si>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</si>
  <si>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</si>
  <si>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</si>
  <si>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</si>
  <si>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</si>
  <si>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</si>
  <si>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</si>
  <si>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</si>
  <si>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</si>
  <si>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</si>
  <si>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</si>
  <si>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</si>
  <si>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</si>
  <si>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</si>
  <si>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</si>
  <si>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</si>
  <si>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</si>
  <si>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</si>
  <si>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</si>
  <si>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</si>
  <si>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</si>
  <si>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</si>
  <si>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</si>
  <si>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</si>
  <si>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</si>
  <si>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</si>
  <si>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</si>
  <si>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</si>
  <si>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</si>
  <si>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</si>
  <si>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</si>
  <si>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</si>
  <si>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</si>
  <si>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</si>
  <si>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</si>
  <si>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</si>
  <si>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</si>
  <si>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</si>
  <si>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</si>
  <si>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</si>
  <si>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</si>
  <si>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</si>
  <si>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</si>
  <si>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</si>
  <si>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</si>
  <si>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</si>
  <si>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</si>
  <si>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</si>
  <si>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</si>
  <si>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</si>
  <si>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</si>
  <si>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</si>
  <si>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</si>
  <si>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</si>
  <si>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</si>
  <si>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</si>
  <si>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</si>
  <si>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</si>
  <si>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</si>
  <si>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</si>
  <si>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</si>
  <si>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</si>
  <si>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</si>
  <si>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</si>
  <si>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</si>
  <si>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</si>
  <si>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</si>
  <si>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</si>
  <si>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</si>
  <si>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</si>
  <si>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</si>
  <si>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</si>
  <si>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</si>
  <si>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</si>
  <si>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</si>
  <si>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</si>
  <si>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</si>
  <si>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</si>
  <si>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</si>
  <si>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</si>
  <si>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</si>
  <si>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</si>
  <si>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</si>
  <si>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</si>
  <si>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</si>
  <si>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</si>
  <si>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</si>
  <si>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</si>
  <si>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</si>
  <si>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</si>
  <si>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</si>
  <si>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</si>
  <si>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</si>
  <si>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</si>
  <si>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</si>
  <si>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</si>
  <si>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</si>
  <si>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</si>
  <si>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</si>
  <si>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</si>
  <si>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</si>
  <si>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</si>
  <si>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</si>
  <si>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</si>
  <si>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</si>
  <si>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</si>
  <si>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</si>
  <si>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</si>
  <si>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</si>
  <si>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</si>
  <si>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</si>
  <si>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</si>
  <si>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</si>
  <si>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</si>
  <si>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</si>
  <si>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</si>
  <si>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</si>
  <si>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</si>
  <si>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</si>
  <si>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</si>
  <si>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</si>
  <si>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</si>
  <si>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</si>
  <si>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</si>
  <si>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</si>
  <si>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</si>
  <si>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</si>
  <si>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</si>
  <si>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</si>
  <si>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</si>
  <si>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</si>
  <si>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</si>
  <si>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</si>
  <si>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</si>
  <si>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</si>
  <si>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</si>
  <si>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</si>
  <si>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</si>
  <si>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</si>
  <si>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</si>
  <si>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</si>
  <si>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</si>
  <si>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</si>
  <si>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</si>
  <si>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</si>
  <si>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</si>
  <si>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</si>
  <si>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</si>
  <si>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</si>
  <si>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</si>
  <si>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</si>
  <si>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</si>
  <si>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</si>
  <si>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</si>
  <si>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</si>
  <si>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</si>
  <si>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</si>
  <si>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</si>
  <si>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</si>
  <si>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</si>
  <si>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</si>
  <si>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</si>
  <si>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</si>
  <si>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</si>
  <si>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</si>
  <si>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</si>
  <si>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</si>
  <si>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</si>
  <si>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</si>
  <si>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</si>
  <si>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</si>
  <si>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</si>
  <si>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</si>
  <si>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</si>
  <si>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</si>
  <si>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</si>
  <si>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</si>
  <si>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</si>
  <si>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</si>
  <si>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</si>
  <si>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</si>
  <si>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</si>
  <si>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</si>
  <si>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</si>
  <si>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</si>
  <si>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</si>
  <si>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</si>
  <si>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</si>
  <si>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</si>
  <si>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</si>
  <si>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</si>
  <si>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</si>
  <si>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</si>
  <si>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</si>
  <si>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</si>
  <si>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</si>
  <si>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</si>
  <si>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</si>
  <si>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</si>
  <si>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</si>
  <si>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</si>
  <si>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</si>
  <si>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</si>
  <si>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</si>
  <si>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</si>
  <si>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</si>
  <si>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</si>
  <si>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</si>
  <si>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</si>
  <si>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</si>
  <si>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</si>
  <si>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</si>
  <si>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</si>
  <si>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</si>
  <si>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</si>
  <si>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</si>
  <si>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</si>
  <si>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</si>
  <si>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</si>
  <si>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</si>
  <si>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</si>
  <si>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</si>
  <si>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</si>
  <si>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</si>
  <si>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</si>
  <si>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</si>
  <si>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</si>
  <si>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</si>
  <si>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</si>
  <si>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</si>
  <si>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</si>
  <si>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</si>
  <si>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</si>
  <si>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</si>
  <si>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</si>
  <si>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</si>
  <si>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</si>
  <si>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</si>
  <si>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</si>
  <si>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</si>
  <si>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</si>
  <si>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</si>
  <si>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</si>
  <si>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</si>
  <si>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</si>
  <si>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</si>
  <si>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</si>
  <si>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</si>
  <si>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</si>
  <si>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</si>
  <si>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</si>
  <si>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</si>
  <si>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</si>
  <si>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</si>
  <si>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</si>
  <si>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</si>
  <si>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</si>
  <si>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</si>
  <si>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</si>
  <si>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</si>
  <si>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</si>
  <si>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</si>
  <si>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</si>
  <si>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</si>
  <si>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</si>
  <si>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</si>
  <si>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</si>
  <si>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</si>
  <si>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</si>
  <si>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</si>
  <si>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</si>
  <si>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</si>
  <si>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</si>
  <si>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</si>
  <si>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</si>
  <si>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</si>
  <si>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</si>
  <si>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</si>
  <si>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</si>
  <si>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</si>
  <si>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</si>
  <si>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</si>
  <si>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</si>
  <si>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</si>
  <si>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</si>
  <si>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</si>
  <si>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</si>
  <si>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</si>
  <si>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</si>
  <si>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</si>
  <si>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</si>
  <si>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</si>
  <si>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</si>
  <si>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</si>
  <si>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</si>
  <si>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</si>
  <si>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</si>
  <si>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</si>
  <si>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</si>
  <si>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</si>
  <si>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</si>
  <si>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</si>
  <si>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</si>
  <si>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</si>
  <si>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</si>
  <si>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</si>
  <si>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</si>
  <si>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</si>
  <si>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</si>
  <si>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</si>
  <si>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</si>
  <si>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</si>
  <si>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</si>
  <si>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</si>
  <si>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</si>
  <si>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</si>
  <si>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</si>
  <si>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</si>
  <si>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</si>
  <si>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</si>
  <si>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</si>
  <si>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</si>
  <si>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</si>
  <si>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</si>
  <si>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</si>
  <si>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</si>
  <si>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</si>
  <si>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</si>
  <si>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</si>
  <si>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</si>
  <si>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</si>
  <si>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</si>
  <si>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</si>
  <si>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</si>
  <si>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</si>
  <si>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</si>
  <si>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</si>
  <si>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</si>
  <si>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</si>
  <si>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</si>
  <si>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</si>
  <si>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</si>
  <si>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</si>
  <si>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</si>
  <si>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</si>
  <si>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</si>
  <si>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</si>
  <si>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</si>
  <si>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</si>
  <si>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</si>
  <si>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</si>
  <si>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</si>
  <si>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</si>
  <si>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</si>
  <si>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</si>
  <si>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</si>
  <si>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</si>
  <si>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</si>
  <si>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</si>
  <si>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</si>
  <si>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</si>
  <si>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</si>
  <si>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</si>
  <si>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</si>
  <si>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</si>
  <si>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</si>
  <si>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</si>
  <si>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</si>
  <si>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</si>
  <si>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</si>
  <si>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</si>
  <si>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</si>
  <si>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</si>
  <si>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</si>
  <si>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</si>
  <si>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</si>
  <si>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</si>
  <si>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</si>
  <si>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</si>
  <si>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</si>
  <si>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</si>
  <si>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</si>
  <si>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</si>
  <si>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</si>
  <si>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</si>
  <si>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</si>
  <si>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</si>
  <si>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</si>
  <si>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</si>
  <si>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</si>
  <si>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</si>
  <si>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</si>
  <si>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</si>
  <si>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</si>
  <si>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</si>
  <si>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</si>
  <si>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</si>
  <si>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</si>
  <si>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</si>
  <si>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</si>
  <si>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</si>
  <si>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</si>
  <si>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</si>
  <si>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</si>
  <si>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</si>
  <si>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</si>
  <si>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</si>
  <si>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</si>
  <si>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</si>
  <si>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</si>
  <si>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</si>
  <si>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</si>
  <si>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</si>
  <si>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</si>
  <si>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</si>
  <si>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</si>
  <si>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</si>
  <si>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</si>
  <si>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</si>
  <si>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</si>
  <si>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</si>
  <si>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</si>
  <si>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</si>
  <si>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</si>
  <si>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</si>
  <si>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</si>
  <si>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</si>
  <si>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</si>
  <si>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</si>
  <si>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</si>
  <si>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</si>
  <si>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</si>
  <si>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</si>
  <si>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</si>
  <si>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</si>
  <si>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</si>
  <si>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</si>
  <si>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</si>
  <si>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</si>
  <si>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</si>
  <si>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</si>
  <si>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</si>
  <si>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</si>
  <si>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</si>
  <si>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</si>
  <si>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</si>
  <si>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</si>
  <si>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</si>
  <si>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</si>
  <si>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</si>
  <si>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</si>
  <si>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</si>
  <si>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</si>
  <si>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</si>
  <si>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</si>
  <si>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</si>
  <si>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</si>
  <si>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</si>
  <si>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</si>
  <si>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</si>
  <si>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</si>
  <si>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</si>
  <si>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</si>
  <si>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</si>
  <si>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</si>
  <si>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</si>
  <si>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</si>
  <si>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</si>
  <si>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</si>
  <si>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</si>
  <si>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</si>
  <si>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</si>
  <si>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</si>
  <si>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</si>
  <si>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</si>
  <si>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</si>
  <si>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</si>
  <si>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</si>
  <si>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</si>
  <si>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</si>
  <si>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</si>
  <si>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</si>
  <si>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</si>
  <si>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</si>
  <si>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</si>
  <si>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</si>
  <si>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</si>
  <si>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</si>
  <si>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</si>
  <si>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</si>
  <si>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</si>
  <si>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</si>
  <si>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</si>
  <si>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</si>
  <si>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</si>
  <si>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</si>
  <si>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</si>
  <si>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</si>
  <si>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</si>
  <si>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</si>
  <si>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</si>
  <si>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</si>
  <si>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</si>
  <si>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</si>
  <si>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</si>
  <si>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</si>
  <si>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</si>
  <si>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</si>
  <si>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</si>
  <si>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</si>
  <si>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</si>
  <si>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</si>
  <si>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</si>
  <si>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</si>
  <si>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</si>
  <si>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</si>
  <si>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</si>
  <si>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</si>
  <si>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</si>
  <si>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</si>
  <si>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</si>
  <si>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</si>
  <si>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</si>
  <si>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</si>
  <si>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</si>
  <si>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</si>
  <si>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</si>
  <si>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</si>
  <si>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</si>
  <si>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</si>
  <si>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</si>
  <si>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</si>
  <si>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</si>
  <si>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</si>
  <si>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</si>
  <si>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</si>
  <si>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</si>
  <si>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</si>
  <si>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</si>
  <si>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</si>
  <si>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</si>
  <si>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</si>
  <si>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</si>
  <si>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</si>
  <si>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</si>
  <si>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</si>
  <si>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</si>
  <si>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</si>
  <si>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</si>
  <si>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</si>
  <si>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</si>
  <si>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</si>
  <si>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</si>
  <si>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</si>
  <si>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</si>
  <si>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</si>
  <si>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</si>
  <si>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</si>
  <si>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</si>
  <si>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</si>
  <si>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</si>
  <si>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</si>
  <si>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</si>
  <si>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</si>
  <si>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</si>
  <si>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</si>
  <si>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</si>
  <si>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</si>
  <si>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</si>
  <si>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</si>
  <si>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</si>
  <si>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</si>
  <si>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</si>
  <si>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</si>
  <si>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</si>
  <si>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</si>
  <si>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</si>
  <si>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</si>
  <si>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</si>
  <si>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</si>
  <si>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</si>
  <si>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</si>
  <si>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</si>
  <si>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</si>
  <si>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</si>
  <si>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</si>
  <si>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</si>
  <si>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</si>
  <si>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</si>
  <si>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</si>
  <si>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</si>
  <si>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</si>
  <si>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</si>
  <si>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</si>
  <si>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</si>
  <si>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</si>
  <si>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</si>
  <si>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</si>
  <si>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</si>
  <si>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</si>
  <si>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</si>
  <si>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</si>
  <si>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</si>
  <si>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</si>
  <si>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</si>
  <si>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</si>
  <si>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</si>
  <si>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</si>
  <si>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</si>
  <si>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</si>
  <si>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</si>
  <si>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</si>
  <si>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</si>
  <si>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</si>
  <si>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</si>
  <si>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</si>
  <si>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</si>
  <si>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</si>
  <si>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</si>
  <si>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</si>
  <si>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</si>
  <si>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</si>
  <si>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</si>
  <si>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</si>
  <si>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</si>
  <si>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</si>
  <si>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</si>
  <si>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</si>
  <si>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</si>
  <si>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</si>
  <si>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</si>
  <si>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</si>
  <si>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</si>
  <si>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</si>
  <si>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</si>
  <si>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</si>
  <si>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</si>
  <si>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</si>
  <si>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</si>
  <si>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</si>
  <si>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</si>
  <si>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</si>
  <si>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</si>
  <si>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</si>
  <si>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</si>
  <si>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</si>
  <si>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</si>
  <si>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</si>
  <si>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</si>
  <si>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</si>
  <si>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</si>
  <si>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</si>
  <si>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</si>
  <si>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</si>
  <si>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</si>
  <si>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</si>
  <si>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</si>
  <si>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</si>
  <si>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</si>
  <si>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</si>
  <si>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</si>
  <si>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</si>
  <si>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</si>
  <si>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</si>
  <si>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</si>
  <si>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</si>
  <si>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</si>
  <si>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</si>
  <si>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</si>
  <si>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</si>
  <si>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</si>
  <si>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</si>
  <si>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</si>
  <si>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</si>
  <si>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</si>
  <si>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</si>
  <si>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</si>
  <si>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</si>
  <si>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</si>
  <si>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</si>
  <si>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</si>
  <si>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</si>
  <si>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</si>
  <si>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</si>
  <si>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</si>
  <si>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</si>
  <si>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</si>
  <si>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</si>
  <si>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</si>
  <si>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</si>
  <si>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</si>
  <si>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</si>
  <si>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</si>
  <si>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</si>
  <si>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</si>
  <si>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</si>
  <si>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</si>
  <si>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</si>
  <si>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</si>
  <si>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</si>
  <si>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</si>
  <si>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</si>
  <si>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</si>
  <si>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</si>
  <si>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</si>
  <si>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</si>
  <si>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</si>
  <si>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</si>
  <si>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</si>
  <si>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</si>
  <si>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</si>
  <si>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</si>
  <si>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</si>
  <si>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</si>
  <si>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</si>
  <si>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</si>
  <si>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</si>
  <si>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</si>
  <si>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</si>
  <si>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</si>
  <si>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</si>
  <si>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</si>
  <si>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</si>
  <si>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</si>
  <si>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</si>
  <si>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</si>
  <si>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</si>
  <si>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</si>
  <si>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</si>
  <si>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</si>
  <si>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</si>
  <si>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</si>
  <si>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</si>
  <si>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</si>
  <si>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</si>
  <si>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</si>
  <si>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</si>
  <si>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</si>
  <si>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</si>
  <si>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</si>
  <si>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</si>
  <si>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</si>
  <si>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</si>
  <si>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</si>
  <si>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</si>
  <si>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</si>
  <si>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</si>
  <si>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</si>
  <si>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</si>
  <si>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</si>
  <si>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</si>
  <si>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</si>
  <si>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</si>
  <si>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</si>
  <si>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</si>
  <si>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</si>
  <si>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</si>
  <si>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</si>
  <si>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</si>
  <si>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</si>
  <si>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</si>
  <si>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</si>
  <si>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</si>
  <si>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</si>
  <si>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</si>
  <si>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</si>
  <si>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</si>
  <si>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</si>
  <si>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</si>
  <si>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</si>
  <si>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</si>
  <si>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</si>
  <si>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</si>
  <si>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</si>
  <si>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</si>
  <si>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</si>
  <si>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</si>
  <si>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</si>
  <si>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</si>
  <si>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</si>
  <si>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</si>
  <si>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</si>
  <si>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</si>
  <si>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</si>
  <si>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</si>
  <si>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</si>
  <si>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</si>
  <si>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</si>
  <si>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</si>
  <si>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</si>
  <si>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</si>
  <si>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</si>
  <si>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</si>
  <si>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</si>
  <si>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</si>
  <si>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</si>
  <si>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</si>
  <si>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</si>
  <si>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</si>
  <si>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</si>
  <si>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</si>
  <si>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</si>
  <si>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</si>
  <si>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</si>
  <si>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</si>
  <si>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</si>
  <si>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</si>
  <si>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</si>
  <si>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</si>
  <si>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</si>
  <si>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</si>
  <si>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</si>
  <si>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</si>
  <si>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</si>
  <si>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</si>
  <si>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</si>
  <si>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</si>
  <si>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</si>
  <si>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</si>
  <si>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</si>
  <si>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</si>
  <si>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</si>
  <si>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</si>
  <si>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</si>
  <si>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</si>
  <si>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</si>
  <si>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</si>
  <si>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</si>
  <si>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</si>
  <si>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</si>
  <si>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</si>
  <si>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</si>
  <si>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</si>
  <si>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</si>
  <si>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</si>
  <si>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</si>
  <si>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</si>
  <si>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</si>
  <si>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</si>
  <si>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</si>
  <si>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</si>
  <si>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</si>
  <si>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</si>
  <si>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</si>
  <si>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</si>
  <si>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</si>
  <si>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</si>
  <si>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</si>
  <si>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</si>
  <si>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</si>
  <si>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</si>
  <si>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</si>
  <si>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</si>
  <si>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</si>
  <si>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</si>
  <si>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</si>
  <si>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</si>
  <si>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</si>
  <si>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</si>
  <si>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</si>
  <si>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</si>
  <si>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</si>
  <si>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</si>
  <si>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</si>
  <si>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</si>
  <si>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</si>
  <si>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</si>
  <si>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</si>
  <si>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</si>
  <si>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</si>
  <si>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</si>
  <si>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</si>
  <si>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</si>
  <si>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</si>
  <si>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</si>
  <si>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</si>
  <si>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</si>
  <si>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</si>
  <si>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</si>
  <si>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</si>
  <si>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</si>
  <si>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</si>
  <si>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</si>
  <si>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</si>
  <si>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</si>
  <si>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</si>
  <si>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</si>
  <si>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</si>
  <si>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</si>
  <si>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</si>
  <si>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</si>
  <si>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</si>
  <si>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</si>
  <si>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</si>
  <si>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</si>
  <si>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</si>
  <si>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</si>
  <si>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</si>
  <si>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</si>
  <si>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</si>
  <si>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</si>
  <si>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</si>
  <si>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</si>
  <si>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</si>
  <si>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</si>
  <si>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</si>
  <si>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</si>
  <si>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</si>
  <si>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</si>
  <si>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</si>
  <si>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</si>
  <si>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</si>
  <si>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</si>
  <si>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</si>
  <si>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</si>
  <si>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</si>
  <si>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</si>
  <si>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</si>
  <si>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</si>
  <si>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</si>
  <si>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</si>
  <si>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</si>
  <si>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</si>
  <si>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</si>
  <si>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</si>
  <si>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</si>
  <si>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</si>
  <si>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</si>
  <si>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</si>
  <si>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</si>
  <si>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</si>
  <si>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</si>
  <si>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</si>
  <si>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</si>
  <si>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</si>
  <si>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</si>
  <si>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</si>
  <si>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</si>
  <si>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</si>
  <si>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</si>
  <si>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</si>
  <si>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</si>
  <si>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</si>
  <si>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</si>
  <si>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</si>
  <si>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</si>
  <si>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</si>
  <si>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</si>
  <si>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</si>
  <si>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</si>
  <si>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</si>
  <si>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</si>
  <si>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</si>
  <si>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</si>
  <si>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</si>
  <si>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</si>
  <si>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</si>
  <si>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</si>
  <si>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</si>
  <si>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</si>
  <si>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</si>
  <si>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</si>
  <si>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</si>
  <si>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</si>
  <si>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</si>
  <si>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</si>
  <si>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</si>
  <si>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</si>
  <si>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</si>
  <si>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</si>
  <si>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</si>
  <si>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</si>
  <si>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</si>
  <si>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</si>
  <si>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</si>
  <si>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</si>
  <si>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</si>
  <si>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</si>
  <si>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</si>
  <si>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</si>
  <si>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</si>
  <si>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</si>
  <si>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</si>
  <si>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</si>
  <si>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</si>
  <si>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</si>
  <si>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</si>
  <si>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</si>
  <si>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</si>
  <si>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</si>
  <si>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</si>
  <si>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</si>
  <si>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</si>
  <si>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</si>
  <si>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</si>
  <si>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</si>
  <si>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</si>
  <si>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</si>
  <si>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</si>
  <si>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</si>
  <si>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</si>
  <si>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</si>
  <si>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</si>
  <si>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</si>
  <si>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</si>
  <si>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</si>
  <si>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</si>
  <si>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</si>
  <si>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</si>
  <si>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</si>
  <si>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</si>
  <si>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</si>
  <si>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</si>
  <si>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</si>
  <si>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</si>
  <si>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</si>
  <si>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</si>
  <si>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</si>
  <si>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</si>
  <si>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</si>
  <si>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</si>
  <si>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</si>
  <si>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</si>
  <si>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</si>
  <si>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</si>
  <si>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</si>
  <si>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</si>
  <si>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</si>
  <si>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</si>
  <si>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</si>
  <si>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</si>
  <si>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</si>
  <si>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</si>
  <si>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</si>
  <si>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</si>
  <si>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</si>
  <si>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</si>
  <si>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</si>
  <si>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</si>
  <si>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</si>
  <si>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</si>
  <si>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</si>
  <si>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</si>
  <si>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</si>
  <si>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</si>
  <si>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</si>
  <si>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</si>
  <si>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</si>
  <si>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</si>
  <si>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</si>
  <si>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</si>
  <si>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</si>
  <si>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</si>
  <si>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</si>
  <si>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</si>
  <si>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</si>
  <si>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</si>
  <si>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</si>
  <si>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</si>
  <si>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</si>
  <si>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</si>
  <si>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</si>
  <si>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</si>
  <si>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</si>
  <si>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</si>
  <si>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</si>
  <si>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</si>
  <si>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</si>
  <si>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</si>
  <si>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</si>
  <si>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</si>
  <si>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</si>
  <si>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</si>
  <si>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</si>
  <si>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</si>
  <si>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</si>
  <si>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</si>
  <si>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</si>
  <si>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</si>
  <si>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</si>
  <si>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</si>
  <si>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</si>
  <si>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</si>
  <si>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</si>
  <si>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</si>
  <si>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</si>
  <si>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</si>
  <si>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</si>
  <si>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</si>
  <si>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</si>
  <si>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</si>
  <si>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</si>
  <si>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</si>
  <si>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</si>
  <si>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</si>
  <si>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</si>
  <si>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</si>
  <si>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</si>
  <si>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</si>
  <si>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</si>
  <si>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</si>
  <si>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</si>
  <si>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</si>
  <si>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</si>
  <si>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</si>
  <si>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</si>
  <si>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</si>
  <si>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</si>
  <si>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</si>
  <si>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</si>
  <si>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</si>
  <si>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</si>
  <si>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</si>
  <si>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</si>
  <si>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</si>
  <si>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</si>
  <si>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</si>
  <si>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</si>
  <si>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</si>
  <si>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</si>
  <si>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</si>
  <si>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</si>
  <si>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</si>
  <si>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</si>
  <si>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</si>
  <si>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</si>
  <si>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</si>
  <si>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</si>
  <si>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</si>
  <si>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</si>
  <si>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</si>
  <si>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</si>
  <si>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</si>
  <si>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</si>
  <si>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</si>
  <si>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</si>
  <si>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</si>
  <si>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</si>
  <si>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</si>
  <si>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</si>
  <si>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</si>
  <si>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</si>
  <si>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</si>
  <si>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</si>
  <si>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</si>
  <si>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</si>
  <si>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</si>
  <si>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</si>
  <si>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</si>
  <si>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</si>
  <si>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</si>
  <si>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</si>
  <si>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</si>
  <si>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</si>
  <si>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</si>
  <si>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</si>
  <si>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</si>
  <si>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</si>
  <si>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</si>
  <si>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</si>
  <si>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</si>
  <si>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</si>
  <si>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</si>
  <si>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</si>
  <si>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</si>
  <si>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</si>
  <si>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</si>
  <si>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</si>
  <si>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</si>
  <si>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</si>
  <si>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</si>
  <si>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</si>
  <si>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</si>
  <si>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</si>
  <si>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</si>
  <si>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</si>
  <si>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</si>
  <si>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</si>
  <si>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</si>
  <si>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</si>
  <si>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</si>
  <si>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</si>
  <si>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</si>
  <si>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</si>
  <si>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</si>
  <si>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</si>
  <si>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</si>
  <si>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</si>
  <si>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</si>
  <si>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</si>
  <si>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</si>
  <si>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</si>
  <si>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</si>
  <si>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</si>
  <si>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</si>
  <si>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</si>
  <si>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</si>
  <si>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</si>
  <si>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</si>
  <si>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</si>
  <si>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</si>
  <si>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</si>
  <si>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</si>
  <si>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</si>
  <si>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</si>
  <si>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</si>
  <si>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</si>
  <si>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</si>
  <si>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</si>
  <si>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</si>
  <si>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</si>
  <si>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</si>
  <si>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</si>
  <si>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</si>
  <si>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</si>
  <si>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</si>
  <si>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</si>
  <si>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</si>
  <si>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</si>
  <si>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</si>
  <si>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</si>
  <si>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</si>
  <si>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</si>
  <si>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</si>
  <si>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</si>
  <si>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</si>
  <si>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</si>
  <si>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</si>
  <si>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</si>
  <si>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</si>
  <si>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</si>
  <si>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</si>
  <si>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</si>
  <si>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</si>
  <si>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</si>
  <si>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</si>
  <si>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</si>
  <si>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</si>
  <si>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</si>
  <si>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</si>
  <si>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</si>
  <si>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</si>
  <si>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</si>
  <si>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</si>
  <si>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</si>
  <si>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</si>
  <si>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</si>
  <si>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</si>
  <si>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</si>
  <si>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</si>
  <si>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</si>
  <si>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</si>
  <si>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</si>
  <si>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</si>
  <si>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</si>
  <si>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</si>
  <si>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</si>
  <si>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</si>
  <si>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</si>
  <si>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</si>
  <si>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</si>
  <si>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</si>
  <si>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</si>
  <si>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</si>
  <si>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</si>
  <si>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</si>
  <si>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</si>
  <si>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</si>
  <si>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</si>
  <si>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</si>
  <si>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</si>
  <si>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</si>
  <si>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</si>
  <si>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</si>
  <si>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</si>
  <si>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</si>
  <si>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</si>
  <si>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</si>
  <si>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</si>
  <si>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</si>
  <si>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</si>
  <si>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</si>
  <si>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</si>
  <si>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</si>
  <si>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</si>
  <si>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</si>
  <si>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</si>
  <si>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</si>
  <si>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</si>
  <si>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</si>
  <si>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</si>
  <si>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</si>
  <si>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</si>
  <si>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</si>
  <si>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</si>
  <si>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</si>
  <si>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</si>
  <si>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</si>
  <si>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</si>
  <si>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</si>
  <si>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</si>
  <si>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</si>
  <si>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</si>
  <si>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</si>
  <si>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</si>
  <si>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</si>
  <si>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</si>
  <si>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</si>
  <si>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</si>
  <si>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</si>
  <si>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</si>
  <si>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</si>
  <si>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</si>
  <si>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</si>
  <si>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</si>
  <si>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</si>
  <si>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</si>
  <si>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</si>
  <si>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</si>
  <si>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</si>
  <si>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</si>
  <si>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</si>
  <si>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</si>
  <si>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</si>
  <si>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</si>
  <si>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</si>
  <si>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</si>
  <si>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</si>
  <si>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</si>
  <si>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</si>
  <si>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</si>
  <si>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</si>
  <si>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</si>
  <si>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</si>
  <si>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</si>
  <si>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</si>
  <si>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</si>
  <si>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</si>
  <si>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</si>
  <si>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</si>
  <si>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</si>
  <si>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</si>
  <si>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</si>
  <si>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</si>
  <si>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</si>
  <si>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</si>
  <si>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</si>
  <si>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</si>
  <si>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</si>
  <si>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</si>
  <si>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</si>
  <si>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</si>
  <si>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</si>
  <si>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</si>
  <si>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</si>
  <si>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</si>
  <si>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</si>
  <si>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</si>
  <si>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</si>
  <si>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</si>
  <si>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</si>
  <si>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</si>
  <si>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</si>
  <si>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</si>
  <si>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</si>
  <si>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</si>
  <si>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</si>
  <si>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</si>
  <si>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</si>
  <si>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</si>
  <si>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</si>
  <si>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</si>
  <si>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</si>
  <si>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</si>
  <si>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</si>
  <si>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</si>
  <si>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</si>
  <si>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</si>
  <si>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</si>
  <si>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</si>
  <si>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</si>
  <si>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</si>
  <si>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</si>
  <si>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</si>
  <si>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</si>
  <si>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</si>
  <si>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</si>
  <si>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</si>
  <si>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</si>
  <si>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</si>
  <si>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</si>
  <si>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</si>
  <si>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</si>
  <si>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</si>
  <si>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</si>
  <si>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</si>
  <si>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</si>
  <si>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</si>
  <si>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</si>
  <si>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</si>
  <si>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</si>
  <si>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</si>
  <si>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</si>
  <si>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</si>
  <si>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</si>
  <si>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</si>
  <si>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</si>
  <si>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</si>
  <si>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</si>
  <si>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</si>
  <si>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</si>
  <si>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</si>
  <si>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</si>
  <si>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</si>
  <si>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</si>
  <si>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</si>
  <si>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</si>
  <si>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</si>
  <si>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</si>
  <si>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</si>
  <si>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</si>
  <si>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</si>
  <si>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</si>
  <si>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</si>
  <si>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</si>
  <si>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</si>
  <si>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</si>
  <si>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</si>
  <si>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</si>
  <si>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</si>
  <si>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</si>
  <si>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</si>
  <si>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</si>
  <si>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</si>
  <si>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</si>
  <si>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</si>
  <si>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</si>
  <si>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</si>
  <si>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</si>
  <si>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</si>
  <si>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</si>
  <si>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</si>
  <si>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</si>
  <si>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</si>
  <si>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</si>
  <si>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</si>
  <si>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</si>
  <si>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</si>
  <si>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</si>
  <si>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</si>
  <si>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</si>
  <si>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</si>
  <si>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</si>
  <si>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</si>
  <si>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</si>
  <si>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</si>
  <si>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</si>
  <si>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</si>
  <si>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</si>
  <si>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</si>
  <si>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</si>
  <si>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</si>
  <si>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</si>
  <si>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</si>
  <si>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</si>
  <si>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</si>
  <si>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</si>
  <si>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</si>
  <si>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</si>
  <si>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</si>
  <si>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</si>
  <si>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</si>
  <si>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</si>
  <si>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</si>
  <si>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</si>
  <si>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</si>
  <si>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</si>
  <si>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</si>
  <si>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</si>
  <si>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</si>
  <si>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</si>
  <si>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</si>
  <si>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</si>
  <si>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</si>
  <si>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</si>
  <si>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</si>
  <si>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</si>
  <si>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</si>
  <si>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</si>
  <si>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</si>
  <si>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</si>
  <si>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</si>
  <si>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</si>
  <si>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</si>
  <si>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</si>
  <si>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</si>
  <si>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</si>
  <si>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</si>
  <si>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</si>
  <si>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</si>
  <si>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</si>
  <si>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</si>
  <si>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</si>
  <si>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</si>
  <si>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</si>
  <si>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</si>
  <si>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</si>
  <si>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</si>
  <si>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</si>
  <si>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</si>
  <si>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</si>
  <si>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</si>
  <si>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</si>
  <si>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</si>
  <si>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</si>
  <si>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</si>
  <si>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</si>
  <si>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</si>
  <si>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</si>
  <si>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</si>
  <si>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</si>
  <si>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</si>
  <si>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</si>
  <si>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</si>
  <si>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</si>
  <si>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</si>
  <si>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</si>
  <si>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</si>
  <si>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</si>
  <si>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</si>
  <si>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</si>
  <si>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</si>
  <si>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</si>
  <si>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</si>
  <si>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</si>
  <si>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</si>
  <si>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</si>
  <si>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</si>
  <si>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</si>
  <si>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</si>
  <si>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</si>
  <si>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</si>
  <si>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</si>
  <si>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</si>
  <si>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</si>
  <si>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</si>
  <si>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</si>
  <si>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</si>
  <si>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</si>
  <si>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</si>
  <si>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</si>
  <si>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</si>
  <si>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</si>
  <si>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</si>
  <si>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</si>
  <si>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</si>
  <si>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</si>
  <si>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</si>
  <si>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</si>
  <si>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</si>
  <si>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</si>
  <si>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</si>
  <si>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</si>
  <si>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</si>
  <si>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</si>
  <si>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</si>
  <si>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</si>
  <si>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</si>
  <si>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</si>
  <si>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</si>
  <si>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</si>
  <si>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</si>
  <si>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</si>
  <si>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</si>
  <si>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</si>
  <si>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</si>
  <si>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</si>
  <si>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</si>
  <si>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</si>
  <si>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</si>
  <si>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</si>
  <si>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</si>
  <si>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</si>
  <si>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</si>
  <si>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</si>
  <si>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</si>
  <si>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</si>
  <si>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</si>
  <si>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</si>
  <si>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</si>
  <si>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</si>
  <si>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</si>
  <si>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</si>
  <si>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</si>
  <si>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</si>
  <si>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</si>
  <si>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</si>
  <si>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416TPC / TOM416</t>
  </si>
  <si>
    <t>Carlos Vilela</t>
  </si>
  <si>
    <t>Alívio de tensão - Condicionado à temperatura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</si>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</sst>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W329" activePane="topRight" state="frozen"/>
      <selection pane="topRight" activeCell="Y340" sqref="Y340:Y34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>
        <v>0.39583333333333331</v>
      </c>
      <c r="AT318" s="38">
        <v>0.46944444444444444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7.3611111111111127E-2</v>
      </c>
      <c r="AZ318" s="13"/>
      <c r="BA318" s="71">
        <v>770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2</v>
      </c>
      <c r="BI318" s="16"/>
      <c r="BJ318" s="16" t="s">
        <v>1960</v>
      </c>
      <c r="BK318" s="16" t="s">
        <v>1961</v>
      </c>
      <c r="BL318" s="15"/>
      <c r="BM318" s="14" t="s">
        <v>973</v>
      </c>
      <c r="BN318" s="14" t="s">
        <v>994</v>
      </c>
      <c r="BO318" s="165" t="s">
        <v>1102</v>
      </c>
      <c r="BP318" s="16" t="s">
        <v>1961</v>
      </c>
      <c r="BQ318" s="12" t="str">
        <f t="shared" si="51"/>
        <v>Produção</v>
      </c>
      <c r="BR318" s="18">
        <f t="shared" si="52"/>
        <v>1.177777777777778</v>
      </c>
      <c r="BS318" s="18">
        <f t="shared" si="53"/>
        <v>0.91666666666666663</v>
      </c>
      <c r="BT318" s="225" t="str">
        <f t="shared" si="45"/>
        <v>MecanizaçãoOperação</v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1976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1977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1978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/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1979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1980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1979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1982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1983</v>
      </c>
      <c r="N342" s="204" t="s">
        <v>1984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1985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1986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 BA317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24:BK604 BK317 BK319: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7 BP326:BP604 BP319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B326" sqref="B3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1987</v>
      </c>
      <c r="W1" s="366"/>
      <c r="X1" s="366"/>
      <c r="Y1" s="104"/>
    </row>
    <row r="2" spans="1:25" s="100" customFormat="1" ht="11.25" customHeight="1">
      <c r="A2" s="105" t="s">
        <v>1988</v>
      </c>
      <c r="B2" s="105" t="s">
        <v>1989</v>
      </c>
      <c r="C2" s="105" t="s">
        <v>603</v>
      </c>
      <c r="D2" s="106" t="s">
        <v>1164</v>
      </c>
      <c r="E2" s="106" t="s">
        <v>1165</v>
      </c>
      <c r="F2" s="106" t="s">
        <v>1990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1991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1</v>
      </c>
    </row>
    <row r="327" spans="1:24" s="113" customFormat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0</v>
      </c>
    </row>
    <row r="328" spans="1:24" s="113" customFormat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0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0</v>
      </c>
      <c r="X330" s="112">
        <f ca="1">_xlfn.XLOOKUP(G330&amp;$X$2,BS_CONTROLE[CHAVE],BS_CONTROLE[Quantidade_11],"-")</f>
        <v>0</v>
      </c>
    </row>
    <row r="331" spans="1:24" s="113" customFormat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0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1</v>
      </c>
      <c r="X338" s="112">
        <f ca="1">_xlfn.XLOOKUP(G338&amp;$X$2,BS_CONTROLE[CHAVE],BS_CONTROLE[Quantidade_11],"-")</f>
        <v>1</v>
      </c>
    </row>
    <row r="339" spans="1:24" s="113" customFormat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</v>
      </c>
    </row>
    <row r="340" spans="1:24" s="113" customFormat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1992</v>
      </c>
      <c r="D5" s="368"/>
      <c r="E5" s="368"/>
      <c r="F5" s="368"/>
      <c r="G5" s="368"/>
      <c r="H5" s="368"/>
      <c r="I5" s="368"/>
      <c r="J5" s="369"/>
      <c r="K5" s="370" t="s">
        <v>1993</v>
      </c>
      <c r="L5" s="371"/>
      <c r="M5" s="371"/>
      <c r="N5" s="371"/>
      <c r="O5" s="372" t="s">
        <v>1994</v>
      </c>
      <c r="P5" s="373"/>
      <c r="Q5" s="374"/>
    </row>
    <row r="6" spans="1:17" s="93" customFormat="1" ht="15.75" customHeight="1">
      <c r="A6" s="87" t="s">
        <v>1990</v>
      </c>
      <c r="B6" s="94" t="s">
        <v>1989</v>
      </c>
      <c r="C6" s="95" t="s">
        <v>1164</v>
      </c>
      <c r="D6" s="96" t="s">
        <v>1165</v>
      </c>
      <c r="E6" s="95" t="s">
        <v>1995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1996</v>
      </c>
      <c r="M6" s="139" t="s">
        <v>626</v>
      </c>
      <c r="N6" s="140" t="s">
        <v>1159</v>
      </c>
      <c r="O6" s="246" t="s">
        <v>1202</v>
      </c>
      <c r="P6" s="157"/>
      <c r="Q6" s="193" t="s">
        <v>1997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2</v>
      </c>
      <c r="P308" s="90"/>
      <c r="Q308" s="145" t="str">
        <f>IF($A$2=1,IF(FN_MC!BJ318="","*",FN_MC!BJ318),IF(FN_MC!BK318="","*",FN_MC!BK318))</f>
        <v>Solicitado MC1 às 08h35, autorizado na VIA às 08h55 / Em intervalo para socaria no km 200+500 em TID201, iniciado às 09h30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1998</v>
      </c>
      <c r="C2" s="95" t="s">
        <v>1149</v>
      </c>
      <c r="D2" s="95" t="s">
        <v>1151</v>
      </c>
      <c r="E2" s="95" t="s">
        <v>1999</v>
      </c>
      <c r="F2" s="95" t="s">
        <v>2000</v>
      </c>
      <c r="G2" s="95" t="s">
        <v>2001</v>
      </c>
      <c r="H2" s="95" t="s">
        <v>2002</v>
      </c>
      <c r="I2" s="95" t="s">
        <v>2003</v>
      </c>
      <c r="J2" s="95" t="s">
        <v>2004</v>
      </c>
      <c r="K2" s="131" t="s">
        <v>2005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2025-11-24T20:59:04Z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