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349" documentId="8_{B6337239-1A00-434D-AAD0-422EA1FEB5AE}" xr6:coauthVersionLast="47" xr6:coauthVersionMax="47" xr10:uidLastSave="{BF086D39-8301-42EB-8109-9C58941CD197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B65" i="1"/>
  <c r="BE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B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B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M104" i="1" a="1"/>
  <c r="M104" i="1" s="1"/>
  <c r="AM104" i="1" s="1"/>
  <c r="N104" i="1" a="1"/>
  <c r="N104" i="1" s="1"/>
  <c r="AN104" i="1" s="1"/>
  <c r="R104" i="1"/>
  <c r="S104" i="1" a="1"/>
  <c r="S104" i="1" s="1"/>
  <c r="T104" i="1" a="1"/>
  <c r="T104" i="1" s="1"/>
  <c r="U104" i="1"/>
  <c r="AI104" i="1"/>
  <c r="BB104" i="1" s="1"/>
  <c r="AJ104" i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J105" i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K326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BD66" i="1" l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<sst xmlns="http://schemas.openxmlformats.org/spreadsheetml/2006/main" count="5781" uniqueCount="1466">
  <si>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</si>
  <si>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</si>
  <si>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</si>
  <si>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</si>
  <si>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</si>
  <si>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</si>
  <si>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</si>
  <si>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</si>
  <si>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</si>
  <si>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</si>
  <si>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</si>
  <si>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</si>
  <si>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</si>
  <si>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</si>
  <si>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</si>
  <si>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</si>
  <si>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</si>
  <si>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</si>
  <si>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</si>
  <si>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</si>
  <si>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</si>
  <si>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</si>
  <si>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</si>
  <si>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</si>
  <si>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</si>
  <si>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</si>
  <si>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</si>
  <si>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</si>
  <si>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</si>
  <si>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</si>
  <si>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</si>
  <si>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</si>
  <si>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</si>
  <si>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</si>
  <si>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</si>
  <si>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</si>
  <si>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</si>
  <si>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</si>
  <si>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</si>
  <si>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</si>
  <si>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</si>
  <si>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</si>
  <si>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</si>
  <si>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</si>
  <si>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</si>
  <si>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</si>
  <si>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</si>
  <si>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</si>
  <si>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</si>
  <si>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</si>
  <si>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</si>
  <si>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</si>
  <si>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</si>
  <si>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</si>
  <si>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</si>
  <si>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</si>
  <si>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</si>
  <si>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</si>
  <si>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</si>
  <si>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</si>
  <si>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</si>
  <si>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</si>
  <si>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</si>
  <si>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</si>
  <si>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</si>
  <si>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</si>
  <si>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</si>
  <si>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</si>
  <si>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</si>
  <si>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</si>
  <si>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</si>
  <si>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</si>
  <si>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</si>
  <si>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</si>
  <si>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</si>
  <si>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</si>
  <si>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</si>
  <si>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</si>
  <si>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</si>
  <si>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</si>
  <si>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</si>
  <si>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</si>
  <si>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</si>
  <si>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</si>
  <si>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</si>
  <si>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</si>
  <si>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</si>
  <si>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</si>
  <si>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</si>
  <si>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</si>
  <si>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</si>
  <si>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</si>
  <si>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</si>
  <si>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</si>
  <si>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</si>
  <si>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</si>
  <si>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</si>
  <si>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</si>
  <si>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</si>
  <si>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</si>
  <si>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</si>
  <si>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</si>
  <si>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</si>
  <si>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</si>
  <si>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</si>
  <si>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</si>
  <si>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</si>
  <si>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</si>
  <si>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</si>
  <si>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</si>
  <si>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</si>
  <si>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</si>
  <si>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</si>
  <si>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</si>
  <si>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</si>
  <si>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</si>
  <si>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</si>
  <si>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</si>
  <si>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</si>
  <si>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</si>
  <si>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</si>
  <si>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</si>
  <si>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</si>
  <si>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</si>
  <si>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</si>
  <si>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</si>
  <si>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</si>
  <si>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</si>
  <si>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</si>
  <si>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</si>
  <si>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</si>
  <si>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</si>
  <si>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</si>
  <si>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</si>
  <si>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</si>
  <si>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</si>
  <si>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</si>
  <si>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</si>
  <si>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</si>
  <si>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</si>
  <si>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</si>
  <si>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</si>
  <si>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</si>
  <si>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</si>
  <si>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</si>
  <si>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</si>
  <si>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</si>
  <si>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</si>
  <si>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</si>
  <si>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</si>
  <si>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</si>
  <si>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</si>
  <si>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</si>
  <si>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</si>
  <si>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</si>
  <si>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</si>
  <si>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</si>
  <si>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</si>
  <si>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</si>
  <si>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</si>
  <si>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</si>
  <si>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</si>
  <si>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</si>
  <si>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</si>
  <si>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</si>
  <si>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</si>
  <si>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</si>
  <si>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</si>
  <si>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</si>
  <si>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</si>
  <si>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</si>
  <si>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</si>
  <si>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</si>
  <si>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</si>
  <si>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</si>
  <si>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</si>
  <si>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</si>
  <si>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</si>
  <si>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</si>
  <si>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</si>
  <si>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</si>
  <si>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</si>
  <si>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</si>
  <si>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</si>
  <si>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</si>
  <si>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</si>
  <si>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</si>
  <si>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</si>
  <si>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</si>
  <si>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</si>
  <si>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</si>
  <si>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</si>
  <si>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</si>
  <si>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</si>
  <si>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</si>
  <si>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</si>
  <si>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</si>
  <si>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</si>
  <si>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</si>
  <si>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</si>
  <si>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</si>
  <si>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</si>
  <si>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</si>
  <si>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</si>
  <si>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</si>
  <si>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</si>
  <si>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</si>
  <si>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</si>
  <si>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</si>
  <si>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</si>
  <si>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</si>
  <si>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</si>
  <si>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</si>
  <si>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</si>
  <si>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</si>
  <si>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</si>
  <si>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</si>
  <si>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</si>
  <si>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</si>
  <si>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</si>
  <si>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</si>
  <si>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</si>
  <si>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</si>
  <si>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</si>
  <si>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</si>
  <si>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</si>
  <si>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</si>
  <si>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</si>
  <si>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</si>
  <si>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</si>
  <si>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</si>
  <si>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</si>
  <si>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</si>
  <si>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</si>
  <si>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</si>
  <si>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</si>
  <si>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</si>
  <si>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</si>
  <si>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</si>
  <si>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</si>
  <si>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</si>
  <si>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</si>
  <si>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</si>
  <si>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</si>
  <si>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</si>
  <si>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</si>
  <si>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</si>
  <si>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</si>
  <si>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</si>
  <si>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</si>
  <si>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</si>
  <si>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</si>
  <si>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</si>
  <si>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</si>
  <si>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</si>
  <si>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</si>
  <si>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</si>
  <si>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</si>
  <si>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</si>
  <si>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</si>
  <si>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</si>
  <si>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</si>
  <si>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</si>
  <si>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</si>
  <si>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</si>
  <si>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</si>
  <si>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</si>
  <si>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</si>
  <si>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</si>
  <si>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</si>
  <si>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</si>
  <si>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</si>
  <si>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</si>
  <si>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</si>
  <si>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</si>
  <si>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</si>
  <si>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</si>
  <si>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</si>
  <si>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</si>
  <si>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</si>
  <si>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</si>
  <si>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</si>
  <si>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</si>
  <si>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</si>
  <si>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</si>
  <si>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</si>
  <si>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</si>
  <si>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</si>
  <si>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</si>
  <si>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</si>
  <si>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</si>
  <si>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</si>
  <si>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</si>
  <si>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</si>
  <si>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</si>
  <si>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</si>
  <si>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</si>
  <si>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</si>
  <si>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</si>
  <si>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</si>
  <si>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</si>
  <si>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</si>
  <si>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</si>
  <si>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</si>
  <si>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</si>
  <si>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</si>
  <si>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</si>
  <si>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</si>
  <si>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</si>
  <si>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</si>
  <si>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</si>
  <si>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</si>
  <si>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</si>
  <si>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</si>
  <si>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</si>
  <si>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</si>
  <si>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</si>
  <si>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</si>
  <si>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</si>
  <si>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</si>
  <si>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</si>
  <si>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</si>
  <si>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</si>
  <si>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</si>
  <si>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</si>
  <si>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</si>
  <si>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</si>
  <si>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</si>
  <si>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</si>
  <si>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</si>
  <si>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</si>
  <si>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</si>
  <si>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</si>
  <si>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</si>
  <si>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</si>
  <si>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</si>
  <si>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</si>
  <si>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</si>
  <si>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</si>
  <si>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</si>
  <si>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</si>
  <si>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</si>
  <si>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</si>
  <si>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</si>
  <si>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</si>
  <si>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</si>
  <si>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</si>
  <si>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</si>
  <si>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</si>
  <si>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</si>
  <si>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</si>
  <si>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</si>
  <si>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</si>
  <si>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</si>
  <si>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</si>
  <si>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</si>
  <si>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</si>
  <si>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</si>
  <si>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</si>
  <si>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</si>
  <si>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</si>
  <si>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</si>
  <si>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</si>
  <si>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</si>
  <si>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</si>
  <si>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</si>
  <si>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</si>
  <si>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</si>
  <si>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</si>
  <si>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</si>
  <si>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</si>
  <si>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</si>
  <si>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</si>
  <si>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</si>
  <si>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</si>
  <si>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</si>
  <si>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</si>
  <si>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</si>
  <si>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</si>
  <si>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</si>
  <si>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</si>
  <si>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</si>
  <si>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</si>
  <si>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</si>
  <si>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</si>
  <si>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</si>
  <si>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</si>
  <si>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</si>
  <si>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</si>
  <si>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</si>
  <si>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</si>
  <si>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</si>
  <si>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</si>
  <si>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</si>
  <si>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</si>
  <si>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</si>
  <si>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</si>
  <si>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</si>
  <si>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</si>
  <si>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</si>
  <si>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</si>
  <si>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</si>
  <si>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</si>
  <si>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</si>
  <si>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</si>
  <si>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</si>
  <si>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</si>
  <si>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</si>
  <si>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</si>
  <si>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</si>
  <si>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</si>
  <si>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</si>
  <si>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</si>
  <si>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</si>
  <si>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</si>
  <si>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</si>
  <si>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</si>
  <si>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</si>
  <si>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</si>
  <si>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</si>
  <si>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</si>
  <si>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</si>
  <si>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</si>
  <si>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</si>
  <si>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</si>
  <si>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</si>
  <si>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</si>
  <si>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</si>
  <si>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</si>
  <si>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</si>
  <si>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</si>
  <si>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</si>
  <si>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</si>
  <si>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</si>
  <si>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</si>
  <si>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</si>
  <si>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</si>
  <si>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</si>
  <si>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</si>
  <si>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</si>
  <si>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</si>
  <si>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</si>
  <si>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</si>
  <si>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</si>
  <si>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</si>
  <si>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</si>
  <si>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</si>
  <si>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</si>
  <si>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</si>
  <si>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</si>
  <si>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</si>
  <si>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</si>
  <si>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</si>
  <si>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</si>
  <si>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</si>
  <si>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</si>
  <si>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</si>
  <si>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</si>
  <si>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</si>
  <si>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</si>
  <si>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</si>
  <si>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</si>
  <si>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</si>
  <si>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</si>
  <si>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</si>
  <si>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</si>
  <si>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</si>
  <si>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</si>
  <si>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</si>
  <si>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</si>
  <si>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</si>
  <si>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</si>
  <si>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</si>
  <si>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</si>
  <si>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</si>
  <si>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</si>
  <si>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</si>
  <si>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</si>
  <si>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</si>
  <si>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</si>
  <si>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</si>
  <si>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</si>
  <si>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</si>
  <si>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</si>
  <si>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</si>
  <si>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</si>
  <si>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</si>
  <si>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</si>
  <si>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</si>
  <si>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</si>
  <si>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</si>
  <si>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</si>
  <si>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</si>
  <si>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</si>
  <si>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</si>
  <si>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</si>
  <si>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</si>
  <si>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</si>
  <si>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</si>
  <si>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</si>
  <si>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</si>
  <si>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</si>
  <si>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</si>
  <si>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</si>
  <si>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</si>
  <si>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</si>
  <si>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</si>
  <si>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</si>
  <si>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</si>
  <si>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</si>
  <si>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</si>
  <si>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</si>
  <si>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</si>
  <si>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</si>
  <si>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</si>
  <si>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</si>
  <si>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</si>
  <si>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</si>
  <si>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</si>
  <si>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</si>
  <si>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</si>
  <si>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</si>
  <si>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</si>
  <si>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</si>
  <si>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</si>
  <si>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</si>
  <si>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</si>
  <si>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</si>
  <si>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</si>
  <si>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</si>
  <si>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</si>
  <si>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</si>
  <si>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</si>
  <si>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</si>
  <si>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</si>
  <si>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</si>
  <si>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</si>
  <si>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</si>
  <si>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</si>
  <si>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</si>
  <si>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</si>
  <si>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</si>
  <si>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</si>
  <si>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</si>
  <si>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</si>
  <si>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</si>
  <si>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</si>
  <si>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</si>
  <si>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</si>
  <si>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</si>
  <si>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</si>
  <si>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</si>
  <si>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</si>
  <si>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</si>
  <si>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</si>
  <si>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</si>
  <si>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</si>
  <si>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</si>
  <si>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</si>
  <si>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</si>
  <si>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</si>
  <si>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</si>
  <si>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</si>
  <si>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</si>
  <si>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</si>
  <si>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</si>
  <si>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</si>
  <si>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</si>
  <si>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</si>
  <si>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</si>
  <si>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</si>
  <si>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</si>
  <si>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</si>
  <si>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</si>
  <si>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</si>
  <si>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</si>
  <si>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</si>
  <si>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</si>
  <si>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</si>
  <si>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</si>
  <si>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</si>
  <si>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</si>
  <si>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</si>
  <si>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</si>
  <si>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</si>
  <si>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</si>
  <si>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</si>
  <si>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</si>
  <si>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</si>
  <si>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</si>
  <si>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</si>
  <si>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</si>
  <si>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</si>
  <si>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</si>
  <si>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</si>
  <si>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</si>
  <si>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</si>
  <si>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</si>
  <si>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</si>
  <si>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</si>
  <si>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</si>
  <si>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</si>
  <si>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</si>
  <si>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</si>
  <si>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</si>
  <si>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</si>
  <si>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</si>
  <si>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</si>
  <si>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</si>
  <si>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</si>
  <si>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</si>
  <si>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</si>
  <si>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</si>
  <si>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</si>
  <si>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</si>
  <si>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</si>
  <si>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</si>
  <si>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</si>
  <si>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</si>
  <si>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</si>
  <si>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</si>
  <si>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</si>
  <si>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</si>
  <si>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</si>
  <si>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</si>
  <si>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</si>
  <si>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</si>
  <si>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</si>
  <si>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</si>
  <si>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</si>
  <si>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</si>
  <si>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</si>
  <si>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</si>
  <si>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</si>
  <si>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</si>
  <si>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</si>
  <si>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</si>
  <si>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</si>
  <si>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</si>
  <si>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</si>
  <si>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</si>
  <si>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</si>
  <si>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</si>
  <si>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</si>
  <si>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</si>
  <si>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</si>
  <si>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</si>
  <si>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</si>
  <si>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</si>
  <si>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</si>
  <si>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</si>
  <si>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</si>
  <si>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</si>
  <si>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</si>
  <si>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</si>
  <si>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</si>
  <si>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</si>
  <si>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</si>
  <si>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</si>
  <si>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</si>
  <si>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</si>
  <si>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</si>
  <si>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</si>
  <si>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</si>
  <si>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</si>
  <si>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</si>
  <si>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</si>
  <si>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</si>
  <si>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</si>
  <si>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</si>
  <si>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</si>
  <si>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</si>
  <si>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</si>
  <si>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</si>
  <si>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</si>
  <si>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</si>
  <si>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</si>
  <si>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</si>
  <si>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</si>
  <si>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</si>
  <si>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</si>
  <si>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</si>
  <si>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</si>
  <si>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</si>
  <si>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</si>
  <si>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</si>
  <si>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</si>
  <si>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</si>
  <si>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</si>
  <si>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</si>
  <si>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</si>
  <si>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</si>
  <si>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</si>
  <si>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</si>
  <si>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</si>
  <si>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</si>
  <si>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</si>
  <si>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</si>
  <si>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</si>
  <si>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</si>
  <si>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</si>
  <si>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</si>
  <si>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</si>
  <si>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</si>
  <si>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</si>
  <si>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</si>
  <si>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</si>
  <si>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</si>
  <si>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</si>
  <si>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</si>
  <si>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</si>
  <si>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</si>
  <si>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</si>
  <si>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</si>
  <si>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</si>
  <si>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</si>
  <si>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</si>
  <si>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</si>
  <si>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</si>
  <si>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</si>
  <si>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</si>
  <si>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</si>
  <si>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</si>
  <si>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</si>
  <si>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</si>
  <si>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</si>
  <si>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</si>
  <si>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</si>
  <si>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</si>
  <si>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</si>
  <si>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</si>
  <si>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</si>
  <si>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</si>
  <si>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</si>
  <si>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</si>
  <si>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</si>
  <si>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</si>
  <si>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</si>
  <si>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</si>
  <si>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</si>
  <si>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</si>
  <si>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</si>
  <si>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</si>
  <si>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</si>
  <si>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</si>
  <si>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</si>
  <si>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</si>
  <si>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</si>
  <si>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</si>
  <si>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</si>
  <si>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</si>
  <si>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</si>
  <si>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</si>
  <si>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</si>
  <si>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</si>
  <si>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</si>
  <si>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</si>
  <si>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</si>
  <si>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</si>
  <si>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</si>
  <si>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</si>
  <si>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</si>
  <si>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</si>
  <si>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</si>
  <si>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</si>
  <si>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</si>
  <si>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</si>
  <si>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</si>
  <si>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</si>
  <si>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</si>
  <si>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</si>
  <si>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</si>
  <si>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</si>
  <si>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</si>
  <si>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</si>
  <si>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</si>
  <si>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</si>
  <si>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</si>
  <si>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</si>
  <si>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</si>
  <si>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</si>
  <si>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</si>
  <si>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</si>
  <si>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</si>
  <si>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</si>
  <si>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</si>
  <si>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</si>
  <si>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</si>
  <si>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</si>
  <si>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</si>
  <si>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</si>
  <si>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</si>
  <si>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</si>
  <si>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</si>
  <si>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</si>
  <si>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</si>
  <si>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</si>
  <si>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</si>
  <si>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</si>
  <si>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</si>
  <si>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</si>
  <si>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</si>
  <si>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</si>
  <si>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</si>
  <si>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</si>
  <si>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</si>
  <si>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</si>
  <si>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</si>
  <si>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</si>
  <si>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</si>
  <si>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</si>
  <si>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</si>
  <si>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</si>
  <si>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</si>
  <si>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</si>
  <si>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</si>
  <si>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</si>
  <si>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</si>
  <si>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</si>
  <si>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</si>
  <si>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</si>
  <si>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</si>
  <si>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</si>
  <si>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</si>
  <si>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</si>
  <si>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</si>
  <si>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</si>
  <si>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</si>
  <si>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</si>
  <si>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</si>
  <si>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</si>
  <si>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</si>
  <si>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</si>
  <si>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</si>
  <si>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</si>
  <si>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</si>
  <si>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</si>
  <si>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</si>
  <si>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</si>
  <si>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</si>
  <si>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</si>
  <si>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</si>
  <si>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</si>
  <si>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</si>
  <si>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</si>
  <si>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</si>
  <si>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</si>
  <si>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</si>
  <si>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</si>
  <si>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</si>
  <si>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</si>
  <si>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</si>
  <si>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</si>
  <si>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</si>
  <si>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</si>
  <si>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</si>
  <si>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</si>
  <si>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</si>
  <si>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</si>
  <si>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</si>
  <si>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</si>
  <si>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</si>
  <si>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</si>
  <si>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</si>
  <si>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</si>
  <si>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</si>
  <si>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</si>
  <si>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</si>
  <si>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</si>
  <si>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</si>
  <si>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</si>
  <si>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</si>
  <si>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</si>
  <si>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</si>
  <si>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</si>
  <si>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</si>
  <si>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</si>
  <si>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</si>
  <si>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</si>
  <si>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</si>
  <si>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</si>
  <si>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</si>
  <si>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</si>
  <si>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</si>
  <si>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</si>
  <si>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</si>
  <si>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</si>
  <si>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</si>
  <si>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</si>
  <si>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</si>
  <si>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</si>
  <si>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</si>
  <si>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</si>
  <si>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</si>
  <si>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</si>
  <si>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</si>
  <si>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</si>
  <si>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</si>
  <si>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</si>
  <si>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</si>
  <si>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</si>
  <si>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</si>
  <si>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</si>
  <si>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</si>
  <si>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</si>
  <si>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</si>
  <si>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</si>
  <si>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</si>
  <si>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</si>
  <si>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</si>
  <si>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</si>
  <si>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</si>
  <si>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</si>
  <si>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</si>
  <si>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</si>
  <si>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</si>
  <si>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</si>
  <si>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</si>
  <si>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</si>
  <si>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</si>
  <si>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</si>
  <si>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</si>
  <si>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</si>
  <si>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</si>
  <si>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</si>
  <si>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</si>
  <si>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</si>
  <si>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</si>
  <si>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</si>
  <si>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</si>
  <si>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</si>
  <si>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</si>
  <si>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</si>
  <si>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</si>
  <si>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</si>
  <si>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</si>
  <si>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</si>
  <si>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</si>
  <si>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</si>
  <si>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</si>
  <si>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</si>
  <si>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</si>
  <si>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</si>
  <si>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</si>
  <si>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</si>
  <si>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</si>
  <si>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</si>
  <si>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</si>
  <si>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</si>
  <si>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</si>
  <si>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</si>
  <si>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</si>
  <si>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</si>
  <si>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</si>
  <si>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</si>
  <si>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</si>
  <si>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</si>
  <si>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</si>
  <si>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</si>
  <si>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</si>
  <si>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</si>
  <si>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</si>
  <si>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</si>
  <si>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</si>
  <si>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</si>
  <si>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</si>
  <si>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</si>
  <si>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</si>
  <si>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</si>
  <si>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</si>
  <si>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</si>
  <si>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</si>
  <si>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</si>
  <si>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</si>
  <si>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</si>
  <si>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</si>
  <si>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</si>
  <si>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</si>
  <si>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</si>
  <si>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</si>
  <si>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</si>
  <si>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</si>
  <si>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</si>
  <si>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</si>
  <si>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</si>
  <si>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</si>
  <si>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</si>
  <si>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</si>
  <si>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</si>
  <si>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</si>
  <si>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</si>
  <si>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</si>
  <si>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</si>
  <si>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</si>
  <si>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</si>
  <si>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</si>
  <si>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</si>
  <si>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</si>
  <si>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</si>
  <si>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</si>
  <si>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</si>
  <si>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</si>
  <si>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</si>
  <si>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</si>
  <si>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</si>
  <si>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</si>
  <si>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</si>
  <si>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</si>
  <si>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</si>
  <si>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</si>
  <si>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</si>
  <si>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</si>
  <si>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</si>
  <si>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</si>
  <si>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</si>
  <si>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</si>
  <si>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</si>
  <si>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</si>
  <si>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</si>
  <si>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</si>
  <si>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</si>
  <si>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</si>
  <si>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</si>
  <si>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</si>
  <si>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</si>
  <si>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</si>
  <si>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</si>
  <si>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</si>
  <si>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</si>
  <si>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</si>
  <si>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</si>
  <si>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</si>
  <si>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</si>
  <si>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</si>
  <si>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</si>
  <si>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</si>
  <si>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</si>
  <si>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</si>
  <si>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</si>
  <si>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</si>
  <si>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</si>
  <si>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</si>
  <si>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</si>
  <si>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</si>
  <si>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</si>
  <si>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</si>
  <si>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</si>
  <si>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</si>
  <si>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</si>
  <si>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</si>
  <si>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</si>
  <si>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</si>
  <si>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</si>
  <si>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</si>
  <si>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</si>
  <si>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</si>
  <si>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</si>
  <si>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</si>
  <si>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</si>
  <si>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</si>
  <si>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</si>
  <si>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</si>
  <si>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</si>
  <si>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</si>
  <si>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</si>
  <si>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</si>
  <si>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</si>
  <si>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</si>
  <si>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</si>
  <si>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</si>
  <si>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</si>
  <si>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</si>
  <si>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</si>
  <si>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</si>
  <si>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</si>
  <si>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</si>
  <si>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</si>
  <si>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</si>
  <si>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</si>
  <si>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</si>
  <si>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</si>
  <si>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</si>
  <si>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</si>
  <si>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</si>
  <si>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</si>
  <si>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</si>
  <si>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</si>
  <si>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</si>
  <si>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</si>
  <si>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</si>
  <si>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</si>
  <si>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</si>
  <si>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</si>
  <si>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</si>
  <si>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</si>
  <si>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</si>
  <si>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</si>
  <si>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</si>
  <si>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</si>
  <si>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</si>
  <si>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</si>
  <si>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</si>
  <si>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</si>
  <si>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</si>
  <si>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</si>
  <si>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</si>
  <si>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</si>
  <si>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</si>
  <si>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</si>
  <si>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</si>
  <si>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</si>
  <si>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</si>
  <si>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</si>
  <si>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</si>
  <si>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</si>
  <si>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</si>
  <si>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</si>
  <si>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</si>
  <si>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</si>
  <si>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</si>
  <si>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</si>
  <si>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</si>
  <si>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</si>
  <si>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</si>
  <si>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</si>
  <si>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</si>
  <si>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</si>
  <si>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</si>
  <si>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</si>
  <si>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</si>
  <si>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</si>
  <si>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</si>
  <si>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</si>
  <si>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</si>
  <si>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</si>
  <si>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</si>
  <si>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</si>
  <si>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</si>
  <si>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</si>
  <si>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</si>
  <si>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</si>
  <si>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</si>
  <si>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</si>
  <si>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</si>
  <si>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</si>
  <si>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</si>
  <si>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</si>
  <si>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</si>
  <si>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</si>
  <si>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</si>
  <si>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</si>
  <si>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</si>
  <si>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</si>
  <si>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</si>
  <si>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</si>
  <si>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</si>
  <si>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</si>
  <si>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</si>
  <si>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</si>
  <si>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</si>
  <si>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</si>
  <si>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</si>
  <si>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</si>
  <si>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</si>
  <si>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</si>
  <si>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</si>
  <si>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</si>
  <si>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</si>
  <si>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</si>
  <si>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</si>
  <si>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</si>
  <si>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</si>
  <si>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</si>
  <si>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</si>
  <si>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</si>
  <si>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</si>
  <si>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</si>
  <si>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</si>
  <si>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</si>
  <si>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</si>
  <si>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</si>
  <si>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</si>
  <si>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</si>
  <si>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</si>
  <si>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</si>
  <si>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</si>
  <si>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</si>
  <si>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</si>
  <si>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</si>
  <si>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</si>
  <si>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</si>
  <si>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</si>
  <si>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</si>
  <si>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</si>
  <si>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</si>
  <si>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</si>
  <si>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</si>
  <si>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</si>
  <si>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</si>
  <si>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</si>
  <si>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</si>
  <si>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</si>
  <si>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</si>
  <si>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</si>
  <si>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</si>
  <si>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</si>
  <si>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</si>
  <si>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</si>
  <si>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</si>
  <si>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</si>
  <si>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</si>
  <si>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</si>
  <si>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</si>
  <si>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</si>
  <si>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</si>
  <si>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</si>
  <si>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</si>
  <si>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</si>
  <si>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</si>
  <si>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</si>
  <si>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</si>
  <si>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</si>
  <si>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</si>
  <si>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</si>
  <si>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</si>
  <si>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</si>
  <si>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</si>
  <si>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</si>
  <si>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</si>
  <si>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</si>
  <si>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</si>
  <si>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</si>
  <si>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</si>
  <si>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</si>
  <si>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</si>
  <si>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</si>
  <si>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</si>
  <si>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</si>
  <si>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</si>
  <si>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</si>
  <si>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</si>
  <si>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</si>
  <si>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</si>
  <si>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</si>
  <si>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</si>
  <si>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</si>
  <si>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</si>
  <si>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</si>
  <si>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</si>
  <si>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</si>
  <si>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</si>
  <si>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</si>
  <si>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</si>
  <si>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</si>
  <si>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</si>
  <si>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</si>
  <si>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</si>
  <si>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</si>
  <si>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</si>
  <si>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</si>
  <si>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</si>
  <si>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</si>
  <si>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</si>
  <si>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</si>
  <si>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</si>
  <si>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</si>
  <si>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</si>
  <si>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</si>
  <si>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</si>
  <si>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</si>
  <si>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</si>
  <si>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</si>
  <si>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</si>
  <si>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</si>
  <si>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</si>
  <si>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</si>
  <si>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</si>
  <si>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</si>
  <si>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</si>
  <si>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</si>
  <si>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</si>
  <si>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</si>
  <si>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</si>
  <si>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</si>
  <si>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</si>
  <si>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</si>
  <si>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</si>
  <si>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</si>
  <si>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</si>
  <si>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</si>
  <si>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</si>
  <si>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</si>
  <si>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</si>
  <si>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</si>
  <si>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</si>
  <si>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</si>
  <si>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</si>
  <si>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</si>
  <si>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</si>
  <si>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</si>
  <si>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</si>
  <si>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</si>
  <si>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</si>
  <si>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</si>
  <si>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</si>
  <si>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</si>
  <si>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</si>
  <si>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</si>
  <si>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</si>
  <si>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</si>
  <si>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</si>
  <si>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</si>
  <si>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</si>
  <si>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</si>
  <si>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</si>
  <si>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</si>
  <si>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</si>
  <si>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</si>
  <si>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</si>
  <si>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</si>
  <si>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</si>
  <si>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</si>
  <si>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</si>
  <si>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</si>
  <si>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</si>
  <si>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</si>
  <si>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</si>
  <si>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</si>
  <si>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</si>
  <si>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</si>
  <si>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</si>
  <si>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</si>
  <si>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</si>
  <si>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</si>
  <si>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</si>
  <si>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</si>
  <si>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</si>
  <si>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</si>
  <si>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</si>
  <si>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</si>
  <si>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</si>
  <si>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</si>
  <si>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</si>
  <si>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</si>
  <si>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</si>
  <si>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</si>
  <si>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</si>
  <si>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</si>
  <si>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</si>
  <si>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</si>
  <si>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</si>
  <si>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</si>
  <si>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</si>
  <si>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</si>
  <si>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</si>
  <si>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</si>
  <si>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</si>
  <si>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</si>
  <si>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</si>
  <si>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</si>
  <si>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</si>
  <si>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</si>
  <si>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</si>
  <si>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</si>
  <si>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</si>
  <si>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</si>
  <si>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</si>
  <si>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</si>
  <si>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</si>
  <si>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</si>
  <si>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</si>
  <si>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</si>
  <si>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</si>
  <si>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</si>
  <si>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</si>
  <si>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</si>
  <si>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</si>
  <si>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</si>
  <si>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</si>
  <si>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</si>
  <si>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</si>
  <si>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</si>
  <si>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</si>
  <si>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</si>
  <si>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</si>
  <si>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</si>
  <si>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</si>
  <si>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</si>
  <si>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</si>
  <si>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</si>
  <si>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</si>
  <si>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</si>
  <si>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</si>
  <si>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</si>
  <si>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</si>
  <si>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</si>
  <si>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</si>
  <si>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</si>
  <si>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</si>
  <si>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</si>
  <si>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</si>
  <si>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</si>
  <si>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</si>
  <si>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</si>
  <si>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</si>
  <si>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</si>
  <si>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</si>
  <si>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</si>
  <si>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</si>
  <si>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</si>
  <si>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</si>
  <si>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</si>
  <si>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</si>
  <si>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</si>
  <si>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</si>
  <si>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</si>
  <si>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</si>
  <si>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</si>
  <si>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</si>
  <si>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</si>
  <si>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</si>
  <si>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</si>
  <si>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</si>
  <si>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</si>
  <si>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</si>
  <si>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</si>
  <si>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</si>
  <si>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</si>
  <si>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</si>
  <si>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</si>
  <si>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</si>
  <si>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</si>
  <si>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Previsão MC1 12HS devido descanso dos maquinista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</si>
  <si>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</si>
  <si>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</si>
  <si>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</si>
  <si>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conf de fx cm cco , atualizando malha </t>
  </si>
  <si>
    <t>TCSTGR</t>
  </si>
  <si>
    <t>Ronda 7 dias</t>
  </si>
  <si>
    <t>MC1 08:10 , devido alta circulação prev. de faixa 11:30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</si>
  <si>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</si>
  <si>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</si>
  <si>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aguardando previsao de fx cm cco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</si>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</sst>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26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25"/>
    <tableColumn id="8" xr3:uid="{69D5AC3B-4F64-4F8F-AD2A-0AD158918DDD}" name="CORRELATO" dataDxfId="5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23" dataDxfId="522" headerRowBorderDxfId="520" tableBorderDxfId="521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19"/>
    <tableColumn id="2" xr3:uid="{9E43233E-7748-4A18-BD5C-D467FDF5017A}" name="Coordenação Cod" dataDxfId="518"/>
    <tableColumn id="11" xr3:uid="{FD8283FB-AAA5-4439-BBB5-16F2C616F05C}" name="Coordenação" dataDxfId="517"/>
    <tableColumn id="3" xr3:uid="{233C0146-C13B-48F7-8302-BFD40A668E71}" name="Gerência" dataDxfId="516"/>
    <tableColumn id="4" xr3:uid="{FA8E26C9-C7A0-4153-984D-07BC3F448870}" name="SUB" dataDxfId="515"/>
    <tableColumn id="5" xr3:uid="{670CAAC7-5604-4ED8-A835-267C41306B57}" name="KM Inicio" dataDxfId="514"/>
    <tableColumn id="6" xr3:uid="{503331F6-B322-4EA9-9C5E-881831CF446A}" name="KM Fim" dataDxfId="513"/>
    <tableColumn id="7" xr3:uid="{431695A4-A142-4A1D-976E-66DB088ADEF7}" name="Trecho" dataDxfId="512"/>
    <tableColumn id="8" xr3:uid="{3A197E61-EA0C-4C39-8479-8489B8B7595A}" name="SB" dataDxfId="511"/>
    <tableColumn id="9" xr3:uid="{9A9C9E13-3B2B-4320-BE1B-6526B0C780E6}" name="NOME SUB" dataDxfId="510"/>
    <tableColumn id="10" xr3:uid="{7620F8D3-C19C-4362-A6E4-DE62B4CB9A90}" name="Trecho Coordenação" dataDxfId="509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80" activePane="bottomRight" state="frozen"/>
      <selection pane="bottomRight" activeCell="BK90" sqref="BK9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/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1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 t="s">
        <v>1439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 t="s">
        <v>11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/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/>
      </c>
      <c r="B104" s="195"/>
      <c r="C104" s="9" t="str">
        <f>IF(BS_CONTROLE[[#This Row],[DATA]]="","",WEEKNUM(BS_CONTROLE[[#This Row],[DATA]]))</f>
        <v/>
      </c>
      <c r="D104" s="59"/>
      <c r="E104" s="156"/>
      <c r="F104" s="196"/>
      <c r="G104" s="10" t="str">
        <f>IF(D104="","*",VLOOKUP(F104,BS_ATIVIDADE[#All],3,FALSE))</f>
        <v>*</v>
      </c>
      <c r="H104" s="154"/>
      <c r="I104" s="154"/>
      <c r="J104" s="45"/>
      <c r="K104" s="45"/>
      <c r="L104" s="92"/>
      <c r="M104" s="18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18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54"/>
      <c r="P104" s="154"/>
      <c r="Q104" s="92"/>
      <c r="R104" s="11" t="str">
        <f>IFERROR(_xlfn.XLOOKUP(F104, BS_ATIVIDADE[ATIVIDADE],BS_ATIVIDADE[UNIDADE] ), "*")</f>
        <v>*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89" t="str">
        <f>IFERROR(_xlfn.XLOOKUP(J104, TabelaMap[SUB], TabelaMap[NOME SUB]), "ERRO")</f>
        <v>ERRO</v>
      </c>
      <c r="V104" s="230"/>
      <c r="W104" s="197"/>
      <c r="X104" s="59"/>
      <c r="Y104" s="174"/>
      <c r="Z104" s="174"/>
      <c r="AA104" s="155"/>
      <c r="AB104" s="78"/>
      <c r="AC104" s="78"/>
      <c r="AD104" s="197"/>
      <c r="AE104" s="92"/>
      <c r="AF104" s="92"/>
      <c r="AG104" s="92"/>
      <c r="AH104" s="56"/>
      <c r="AI104" s="153" t="str">
        <f>IF(BS_CONTROLE[[#This Row],[Atividade]]=0, "-", BS_CONTROLE[[#This Row],[Atividade]])</f>
        <v>-</v>
      </c>
      <c r="AJ104" s="10" t="str">
        <f>IF(D104="","*",VLOOKUP(AI104,BS_ATIVIDADE[#All],3,FALSE))</f>
        <v>*</v>
      </c>
      <c r="AK104" s="146">
        <f>BS_CONTROLE[[#This Row],[Local - Partida]]</f>
        <v>0</v>
      </c>
      <c r="AL104" s="146">
        <f>BS_CONTROLE[[#This Row],[Local - Encerramento]]</f>
        <v>0</v>
      </c>
      <c r="AM104" s="146" t="str">
        <f>BS_CONTROLE[[#This Row],[Entre - Estações]]</f>
        <v>-</v>
      </c>
      <c r="AN104" s="146" t="str">
        <f>BS_CONTROLE[[#This Row],[SB]]</f>
        <v>-</v>
      </c>
      <c r="AO104" s="37">
        <f>BS_CONTROLE[[#This Row],[SUB]]</f>
        <v>0</v>
      </c>
      <c r="AP104" s="37">
        <f>BS_CONTROLE[[#This Row],[KM - Inicio]]</f>
        <v>0</v>
      </c>
      <c r="AQ104" s="37">
        <f>BS_CONTROLE[[#This Row],[KM - Fim]]</f>
        <v>0</v>
      </c>
      <c r="AR104" s="46"/>
      <c r="AS104" s="46"/>
      <c r="AT104" s="46"/>
      <c r="AU104" s="46"/>
      <c r="AV104" s="46"/>
      <c r="AW104" s="46"/>
      <c r="AX104" s="46"/>
      <c r="AY104" s="13" t="str">
        <f>IF(D104="","*",IFERROR(IF(ISODD(COUNT(AS104:AX104)),"ERRO",SUM((AT104-AS104),(AV104-AU104),(AX104-AW104))),"ERRO"))</f>
        <v>*</v>
      </c>
      <c r="AZ104" s="17"/>
      <c r="BA104" s="79"/>
      <c r="BB104" s="11" t="str">
        <f>IFERROR(_xlfn.XLOOKUP(AI104, BS_ATIVIDADE[ATIVIDADE],BS_ATIVIDADE[UNIDADE] ), "*")</f>
        <v>*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4" s="12" t="str">
        <f>IFERROR(_xlfn.XLOOKUP(AO104, TabelaMap[SUB], TabelaMap[NOME SUB]), "ERRO")</f>
        <v>ERRO</v>
      </c>
      <c r="BF104" s="18" t="str">
        <f>IF(BS_CONTROLE[[#This Row],[Responsavel pelo boletim]]=0, "-", BS_CONTROLE[[#This Row],[Responsavel pelo boletim]])</f>
        <v>-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Aderente</v>
      </c>
      <c r="BR104" s="25" t="str">
        <f>IF(OR(B104="",F104=""),"*",AY104/P104)</f>
        <v>*</v>
      </c>
      <c r="BS104" s="25" t="str">
        <f>IF(OR(B104="",F104=""),"*",BA104/Q104)</f>
        <v>*</v>
      </c>
      <c r="BT104" s="280" t="str">
        <f t="shared" si="1"/>
        <v/>
      </c>
    </row>
    <row r="105" spans="1:72" hidden="1">
      <c r="A105" s="58" t="str">
        <f>D105&amp;B105</f>
        <v/>
      </c>
      <c r="B105" s="195"/>
      <c r="C105" s="9" t="str">
        <f>IF(BS_CONTROLE[[#This Row],[DATA]]="","",WEEKNUM(BS_CONTROLE[[#This Row],[DATA]]))</f>
        <v/>
      </c>
      <c r="D105" s="59"/>
      <c r="E105" s="156"/>
      <c r="F105" s="196"/>
      <c r="G105" s="10" t="str">
        <f>IF(D105="","*",VLOOKUP(F105,BS_ATIVIDADE[#All],3,FALSE))</f>
        <v>*</v>
      </c>
      <c r="H105" s="154"/>
      <c r="I105" s="154"/>
      <c r="J105" s="45"/>
      <c r="K105" s="45"/>
      <c r="L105" s="92"/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5" s="154"/>
      <c r="P105" s="154"/>
      <c r="Q105" s="92"/>
      <c r="R105" s="11" t="str">
        <f>IFERROR(_xlfn.XLOOKUP(F105, BS_ATIVIDADE[ATIVIDADE],BS_ATIVIDADE[UNIDADE] ), "*")</f>
        <v>*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5" s="89" t="str">
        <f>IFERROR(_xlfn.XLOOKUP(J105, TabelaMap[SUB], TabelaMap[NOME SUB]), "ERRO")</f>
        <v>ERRO</v>
      </c>
      <c r="V105" s="230"/>
      <c r="W105" s="197"/>
      <c r="X105" s="59"/>
      <c r="Y105" s="174"/>
      <c r="Z105" s="174"/>
      <c r="AA105" s="155"/>
      <c r="AB105" s="78"/>
      <c r="AC105" s="78"/>
      <c r="AD105" s="197"/>
      <c r="AE105" s="92"/>
      <c r="AF105" s="92"/>
      <c r="AG105" s="92"/>
      <c r="AH105" s="56"/>
      <c r="AI105" s="153" t="str">
        <f>IF(BS_CONTROLE[[#This Row],[Atividade]]=0, "-", BS_CONTROLE[[#This Row],[Atividade]])</f>
        <v>-</v>
      </c>
      <c r="AJ105" s="10" t="str">
        <f>IF(D105="","*",VLOOKUP(AI105,BS_ATIVIDADE[#All],3,FALSE))</f>
        <v>*</v>
      </c>
      <c r="AK105" s="146">
        <f>BS_CONTROLE[[#This Row],[Local - Partida]]</f>
        <v>0</v>
      </c>
      <c r="AL105" s="146">
        <f>BS_CONTROLE[[#This Row],[Local - Encerramento]]</f>
        <v>0</v>
      </c>
      <c r="AM105" s="146" t="str">
        <f>BS_CONTROLE[[#This Row],[Entre - Estações]]</f>
        <v>-</v>
      </c>
      <c r="AN105" s="146" t="str">
        <f>BS_CONTROLE[[#This Row],[SB]]</f>
        <v>-</v>
      </c>
      <c r="AO105" s="37">
        <f>BS_CONTROLE[[#This Row],[SUB]]</f>
        <v>0</v>
      </c>
      <c r="AP105" s="37">
        <f>BS_CONTROLE[[#This Row],[KM - Inicio]]</f>
        <v>0</v>
      </c>
      <c r="AQ105" s="37">
        <f>BS_CONTROLE[[#This Row],[KM - Fim]]</f>
        <v>0</v>
      </c>
      <c r="AR105" s="46"/>
      <c r="AS105" s="46"/>
      <c r="AT105" s="46"/>
      <c r="AU105" s="46"/>
      <c r="AV105" s="46"/>
      <c r="AW105" s="46"/>
      <c r="AX105" s="46"/>
      <c r="AY105" s="13" t="str">
        <f>IF(D105="","*",IFERROR(IF(ISODD(COUNT(AS105:AX105)),"ERRO",SUM((AT105-AS105),(AV105-AU105),(AX105-AW105))),"ERRO"))</f>
        <v>*</v>
      </c>
      <c r="AZ105" s="17"/>
      <c r="BA105" s="79"/>
      <c r="BB105" s="11" t="str">
        <f>IFERROR(_xlfn.XLOOKUP(AI105, BS_ATIVIDADE[ATIVIDADE],BS_ATIVIDADE[UNIDADE] ), "*")</f>
        <v>*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5" s="12" t="str">
        <f>IFERROR(_xlfn.XLOOKUP(AO105, TabelaMap[SUB], TabelaMap[NOME SUB]), "ERRO")</f>
        <v>ERRO</v>
      </c>
      <c r="BF105" s="18" t="str">
        <f>IF(BS_CONTROLE[[#This Row],[Responsavel pelo boletim]]=0, "-", BS_CONTROLE[[#This Row],[Responsavel pelo boletim]])</f>
        <v>-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Aderente</v>
      </c>
      <c r="BR105" s="25" t="str">
        <f>IF(OR(B105="",F105=""),"*",AY105/P105)</f>
        <v>*</v>
      </c>
      <c r="BS105" s="25" t="str">
        <f>IF(OR(B105="",F105=""),"*",BA105/Q105)</f>
        <v>*</v>
      </c>
      <c r="BT105" s="280" t="str">
        <f t="shared" si="1"/>
        <v/>
      </c>
    </row>
    <row r="106" spans="1:72" hidden="1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 hidden="1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 hidden="1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97:K414 J6:K95" name="Range1_8_1"/>
    <protectedRange sqref="O97:Q414 O6:Q95" name="Range1_9_1"/>
    <protectedRange sqref="V17:Y17 V30:Y32 Y18:Y29 V52:X54 V55 X55 V59:X59 V47:W48 V61:Y63 V76:Y90 V70 X70:Y70 Y71:Y75 Y64:Y69 Y33:Y60 V101:Y414 Y91 V92:Y92 V97:X100 V93:X95 Y93:Y100" name="Range1_11_8"/>
    <protectedRange sqref="Z17:AD17 Z30:AD32 Z52:AD55 Z59:AD59 Z61:AD63 Z76:AD90 Z70:AD70 Z97:AD414 Z92:AD95" name="Range1_12_8"/>
    <protectedRange sqref="V6:Y16 V28:X29 V26:X26 V18:X20 V22:X24 V33:X35 V37:X40 V43:X46 W55 V56:X58 V49:X50 V60:X60 V64:X64 W70 V72:X72 V74:X74 V66:X68 V91:X91" name="Range1_11_1"/>
    <protectedRange sqref="Z6:AD16 Z28:AD29 Z26:AD26 Z18:AD20 Z22:AD24 Z33:AD35 Z43:AD46 Z56:AD58 Z66:AD68 Z60:AD60 Z64:AD64 AB47:AC47 Z37:AD40 Z72:AD72 Z74:AD74 Z49:Z50 AB49:AD50 AA50 Z91:AD91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08" priority="2145" operator="equal">
      <formula>"ERRO"</formula>
    </cfRule>
  </conditionalFormatting>
  <conditionalFormatting sqref="X4 Y1:Z5 Y456:Y531 Y415:Z455">
    <cfRule type="cellIs" dxfId="507" priority="2134" operator="equal">
      <formula>"OPORTUNIDADE"</formula>
    </cfRule>
  </conditionalFormatting>
  <conditionalFormatting sqref="AZ6:AZ503">
    <cfRule type="expression" dxfId="506" priority="2129">
      <formula>$BU6=1</formula>
    </cfRule>
  </conditionalFormatting>
  <conditionalFormatting sqref="BQ6:BQ533">
    <cfRule type="cellIs" dxfId="505" priority="2140" operator="equal">
      <formula>"Produção e Intervalo"</formula>
    </cfRule>
    <cfRule type="cellIs" dxfId="504" priority="2141" operator="equal">
      <formula>"Aderente"</formula>
    </cfRule>
    <cfRule type="cellIs" dxfId="503" priority="2142" operator="equal">
      <formula>"Intervalo"</formula>
    </cfRule>
    <cfRule type="cellIs" dxfId="502" priority="2143" operator="equal">
      <formula>"Produção"</formula>
    </cfRule>
    <cfRule type="cellIs" dxfId="501" priority="2144" operator="equal">
      <formula>"ERRO"</formula>
    </cfRule>
  </conditionalFormatting>
  <conditionalFormatting sqref="BR6:BS533">
    <cfRule type="cellIs" dxfId="500" priority="2122" operator="equal">
      <formula>"*"</formula>
    </cfRule>
    <cfRule type="cellIs" dxfId="499" priority="2123" operator="greaterThanOrEqual">
      <formula>1</formula>
    </cfRule>
    <cfRule type="cellIs" dxfId="498" priority="2124" operator="lessThan">
      <formula>1</formula>
    </cfRule>
  </conditionalFormatting>
  <conditionalFormatting sqref="X456:X503 Y456:Y531 Y415:Z455">
    <cfRule type="cellIs" dxfId="497" priority="2070" operator="equal">
      <formula>"NÃO"</formula>
    </cfRule>
    <cfRule type="cellIs" dxfId="496" priority="2071" operator="equal">
      <formula>"SIM"</formula>
    </cfRule>
  </conditionalFormatting>
  <conditionalFormatting sqref="X456:X503">
    <cfRule type="cellIs" dxfId="495" priority="2069" operator="equal">
      <formula>"OPORTUNIDADE"</formula>
    </cfRule>
  </conditionalFormatting>
  <conditionalFormatting sqref="Z456:Z503">
    <cfRule type="cellIs" dxfId="494" priority="2067" operator="equal">
      <formula>"NÃO"</formula>
    </cfRule>
    <cfRule type="cellIs" dxfId="493" priority="2068" operator="equal">
      <formula>"SIM"</formula>
    </cfRule>
  </conditionalFormatting>
  <conditionalFormatting sqref="Z456:Z503">
    <cfRule type="cellIs" dxfId="492" priority="2066" operator="equal">
      <formula>"OPORTUNIDADE"</formula>
    </cfRule>
  </conditionalFormatting>
  <conditionalFormatting sqref="Y1048575:Y1048576">
    <cfRule type="cellIs" dxfId="491" priority="1951" operator="equal">
      <formula>"OPORTUNIDADE"</formula>
    </cfRule>
  </conditionalFormatting>
  <conditionalFormatting sqref="Y1048575:Y1048576">
    <cfRule type="cellIs" dxfId="490" priority="1949" operator="equal">
      <formula>"NÃO"</formula>
    </cfRule>
    <cfRule type="cellIs" dxfId="489" priority="1950" operator="equal">
      <formula>"SIM"</formula>
    </cfRule>
  </conditionalFormatting>
  <conditionalFormatting sqref="Z504:Z529">
    <cfRule type="cellIs" dxfId="488" priority="1686" operator="equal">
      <formula>"OPORTUNIDADE"</formula>
    </cfRule>
  </conditionalFormatting>
  <conditionalFormatting sqref="Z504:Z529">
    <cfRule type="cellIs" dxfId="487" priority="1684" operator="equal">
      <formula>"NÃO"</formula>
    </cfRule>
    <cfRule type="cellIs" dxfId="486" priority="1685" operator="equal">
      <formula>"SIM"</formula>
    </cfRule>
  </conditionalFormatting>
  <conditionalFormatting sqref="X530">
    <cfRule type="cellIs" dxfId="485" priority="1672" operator="equal">
      <formula>"NÃO"</formula>
    </cfRule>
    <cfRule type="cellIs" dxfId="484" priority="1673" operator="equal">
      <formula>"SIM"</formula>
    </cfRule>
  </conditionalFormatting>
  <conditionalFormatting sqref="X530">
    <cfRule type="cellIs" dxfId="483" priority="1671" operator="equal">
      <formula>"OPORTUNIDADE"</formula>
    </cfRule>
  </conditionalFormatting>
  <conditionalFormatting sqref="Z530">
    <cfRule type="cellIs" dxfId="482" priority="1669" operator="equal">
      <formula>"NÃO"</formula>
    </cfRule>
    <cfRule type="cellIs" dxfId="481" priority="1670" operator="equal">
      <formula>"SIM"</formula>
    </cfRule>
  </conditionalFormatting>
  <conditionalFormatting sqref="Z530">
    <cfRule type="cellIs" dxfId="480" priority="1668" operator="equal">
      <formula>"OPORTUNIDADE"</formula>
    </cfRule>
  </conditionalFormatting>
  <conditionalFormatting sqref="BI530">
    <cfRule type="iconSet" priority="1677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78">
      <iconSet showValue="0">
        <cfvo type="percent" val="0"/>
        <cfvo type="num" val="1"/>
        <cfvo type="num" val="1" gte="0"/>
      </iconSet>
    </cfRule>
    <cfRule type="iconSet" priority="1679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80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79" priority="2288">
      <formula>$BU473=1</formula>
    </cfRule>
  </conditionalFormatting>
  <conditionalFormatting sqref="Y17:Z18 Z26 Y30:Z32 Y46:Z46 Z39 Z52:Z55 Z57 Z59 Y67:Z67 Y61:Z63 Z66 Y74:Z74 Z73:Z74 Y70:Z70 Y101:Z414 Y76:Z92 Z93:Z95 Z97:Z100 Y93:Y100">
    <cfRule type="cellIs" dxfId="478" priority="856" operator="equal">
      <formula>"OPORTUNIDADE"</formula>
    </cfRule>
  </conditionalFormatting>
  <conditionalFormatting sqref="Y17:Z18 Z26 Y30:Z32 Y46:Z46 Z39 Z52:Z55 Z57 Z59 Y67:Z67 Y61:Z63 Z66 Y74:Z74 Z73:Z74 Y70:Z70 Y101:Z414 Y76:Z92 Z93:Z95 Z97:Z100 Y93:Y100">
    <cfRule type="cellIs" dxfId="477" priority="854" operator="equal">
      <formula>"NÃO"</formula>
    </cfRule>
    <cfRule type="cellIs" dxfId="476" priority="855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37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09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11">
      <iconSet showValue="0">
        <cfvo type="percent" val="0"/>
        <cfvo type="num" val="1"/>
        <cfvo type="num" val="1" gte="0"/>
      </iconSet>
    </cfRule>
    <cfRule type="iconSet" priority="2412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75" priority="2448">
      <formula>$BU478=1</formula>
    </cfRule>
  </conditionalFormatting>
  <conditionalFormatting sqref="BI504:BI529">
    <cfRule type="iconSet" priority="2449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51">
      <iconSet showValue="0">
        <cfvo type="percent" val="0"/>
        <cfvo type="num" val="1"/>
        <cfvo type="num" val="1" gte="0"/>
      </iconSet>
    </cfRule>
    <cfRule type="iconSet" priority="2452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55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57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74" priority="627" operator="equal">
      <formula>"OPORTUNIDADE"</formula>
    </cfRule>
  </conditionalFormatting>
  <conditionalFormatting sqref="Y6:Z16">
    <cfRule type="cellIs" dxfId="473" priority="625" operator="equal">
      <formula>"NÃO"</formula>
    </cfRule>
    <cfRule type="cellIs" dxfId="472" priority="626" operator="equal">
      <formula>"SIM"</formula>
    </cfRule>
  </conditionalFormatting>
  <conditionalFormatting sqref="BJ6">
    <cfRule type="iconSet" priority="624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23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71" priority="622" operator="equal">
      <formula>"OPORTUNIDADE"</formula>
    </cfRule>
  </conditionalFormatting>
  <conditionalFormatting sqref="Z23">
    <cfRule type="cellIs" dxfId="470" priority="620" operator="equal">
      <formula>"NÃO"</formula>
    </cfRule>
    <cfRule type="cellIs" dxfId="469" priority="621" operator="equal">
      <formula>"SIM"</formula>
    </cfRule>
  </conditionalFormatting>
  <conditionalFormatting sqref="Z20:Z21">
    <cfRule type="cellIs" dxfId="468" priority="616" operator="equal">
      <formula>"OPORTUNIDADE"</formula>
    </cfRule>
  </conditionalFormatting>
  <conditionalFormatting sqref="Z20:Z21">
    <cfRule type="cellIs" dxfId="467" priority="614" operator="equal">
      <formula>"NÃO"</formula>
    </cfRule>
    <cfRule type="cellIs" dxfId="466" priority="615" operator="equal">
      <formula>"SIM"</formula>
    </cfRule>
  </conditionalFormatting>
  <conditionalFormatting sqref="Z25:Z26">
    <cfRule type="cellIs" dxfId="465" priority="610" operator="equal">
      <formula>"OPORTUNIDADE"</formula>
    </cfRule>
  </conditionalFormatting>
  <conditionalFormatting sqref="Z25:Z26">
    <cfRule type="cellIs" dxfId="464" priority="608" operator="equal">
      <formula>"NÃO"</formula>
    </cfRule>
    <cfRule type="cellIs" dxfId="463" priority="609" operator="equal">
      <formula>"SIM"</formula>
    </cfRule>
  </conditionalFormatting>
  <conditionalFormatting sqref="Z23:Z24">
    <cfRule type="cellIs" dxfId="462" priority="607" operator="equal">
      <formula>"OPORTUNIDADE"</formula>
    </cfRule>
  </conditionalFormatting>
  <conditionalFormatting sqref="Z23:Z24">
    <cfRule type="cellIs" dxfId="461" priority="605" operator="equal">
      <formula>"NÃO"</formula>
    </cfRule>
    <cfRule type="cellIs" dxfId="460" priority="606" operator="equal">
      <formula>"SIM"</formula>
    </cfRule>
  </conditionalFormatting>
  <conditionalFormatting sqref="Z19:Z21">
    <cfRule type="cellIs" dxfId="459" priority="604" operator="equal">
      <formula>"OPORTUNIDADE"</formula>
    </cfRule>
  </conditionalFormatting>
  <conditionalFormatting sqref="Z19:Z21">
    <cfRule type="cellIs" dxfId="458" priority="602" operator="equal">
      <formula>"NÃO"</formula>
    </cfRule>
    <cfRule type="cellIs" dxfId="457" priority="603" operator="equal">
      <formula>"SIM"</formula>
    </cfRule>
  </conditionalFormatting>
  <conditionalFormatting sqref="Y19:Y29">
    <cfRule type="cellIs" dxfId="456" priority="601" operator="equal">
      <formula>"OPORTUNIDADE"</formula>
    </cfRule>
  </conditionalFormatting>
  <conditionalFormatting sqref="Y19:Y29">
    <cfRule type="cellIs" dxfId="455" priority="599" operator="equal">
      <formula>"NÃO"</formula>
    </cfRule>
    <cfRule type="cellIs" dxfId="454" priority="600" operator="equal">
      <formula>"SIM"</formula>
    </cfRule>
  </conditionalFormatting>
  <conditionalFormatting sqref="Z19:Z20">
    <cfRule type="cellIs" dxfId="453" priority="598" operator="equal">
      <formula>"OPORTUNIDADE"</formula>
    </cfRule>
  </conditionalFormatting>
  <conditionalFormatting sqref="Z19:Z20">
    <cfRule type="cellIs" dxfId="452" priority="596" operator="equal">
      <formula>"NÃO"</formula>
    </cfRule>
    <cfRule type="cellIs" dxfId="451" priority="597" operator="equal">
      <formula>"SIM"</formula>
    </cfRule>
  </conditionalFormatting>
  <conditionalFormatting sqref="Y19:Y29">
    <cfRule type="cellIs" dxfId="450" priority="595" operator="equal">
      <formula>"OPORTUNIDADE"</formula>
    </cfRule>
  </conditionalFormatting>
  <conditionalFormatting sqref="Y19:Y29">
    <cfRule type="cellIs" dxfId="449" priority="593" operator="equal">
      <formula>"NÃO"</formula>
    </cfRule>
    <cfRule type="cellIs" dxfId="448" priority="594" operator="equal">
      <formula>"SIM"</formula>
    </cfRule>
  </conditionalFormatting>
  <conditionalFormatting sqref="BP13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47" priority="591" operator="equal">
      <formula>"OPORTUNIDADE"</formula>
    </cfRule>
  </conditionalFormatting>
  <conditionalFormatting sqref="Z28">
    <cfRule type="cellIs" dxfId="446" priority="589" operator="equal">
      <formula>"NÃO"</formula>
    </cfRule>
    <cfRule type="cellIs" dxfId="445" priority="590" operator="equal">
      <formula>"SIM"</formula>
    </cfRule>
  </conditionalFormatting>
  <conditionalFormatting sqref="Z29">
    <cfRule type="cellIs" dxfId="444" priority="585" operator="equal">
      <formula>"OPORTUNIDADE"</formula>
    </cfRule>
  </conditionalFormatting>
  <conditionalFormatting sqref="Z29">
    <cfRule type="cellIs" dxfId="443" priority="583" operator="equal">
      <formula>"NÃO"</formula>
    </cfRule>
    <cfRule type="cellIs" dxfId="442" priority="584" operator="equal">
      <formula>"SIM"</formula>
    </cfRule>
  </conditionalFormatting>
  <conditionalFormatting sqref="Z27">
    <cfRule type="cellIs" dxfId="441" priority="582" operator="equal">
      <formula>"OPORTUNIDADE"</formula>
    </cfRule>
  </conditionalFormatting>
  <conditionalFormatting sqref="Z27">
    <cfRule type="cellIs" dxfId="440" priority="580" operator="equal">
      <formula>"NÃO"</formula>
    </cfRule>
    <cfRule type="cellIs" dxfId="439" priority="581" operator="equal">
      <formula>"SIM"</formula>
    </cfRule>
  </conditionalFormatting>
  <conditionalFormatting sqref="Z18:Z19">
    <cfRule type="cellIs" dxfId="438" priority="576" operator="equal">
      <formula>"OPORTUNIDADE"</formula>
    </cfRule>
  </conditionalFormatting>
  <conditionalFormatting sqref="Z18:Z19">
    <cfRule type="cellIs" dxfId="437" priority="574" operator="equal">
      <formula>"NÃO"</formula>
    </cfRule>
    <cfRule type="cellIs" dxfId="436" priority="575" operator="equal">
      <formula>"SIM"</formula>
    </cfRule>
  </conditionalFormatting>
  <conditionalFormatting sqref="Y18:Y29">
    <cfRule type="cellIs" dxfId="435" priority="573" operator="equal">
      <formula>"OPORTUNIDADE"</formula>
    </cfRule>
  </conditionalFormatting>
  <conditionalFormatting sqref="Y18:Y29">
    <cfRule type="cellIs" dxfId="434" priority="571" operator="equal">
      <formula>"NÃO"</formula>
    </cfRule>
    <cfRule type="cellIs" dxfId="433" priority="572" operator="equal">
      <formula>"SIM"</formula>
    </cfRule>
  </conditionalFormatting>
  <conditionalFormatting sqref="BK6">
    <cfRule type="iconSet" priority="570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69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32" priority="568" operator="equal">
      <formula>"OPORTUNIDADE"</formula>
    </cfRule>
  </conditionalFormatting>
  <conditionalFormatting sqref="Z24">
    <cfRule type="cellIs" dxfId="431" priority="566" operator="equal">
      <formula>"NÃO"</formula>
    </cfRule>
    <cfRule type="cellIs" dxfId="430" priority="567" operator="equal">
      <formula>"SIM"</formula>
    </cfRule>
  </conditionalFormatting>
  <conditionalFormatting sqref="BP9">
    <cfRule type="iconSet" priority="565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29" priority="564" operator="equal">
      <formula>"OPORTUNIDADE"</formula>
    </cfRule>
  </conditionalFormatting>
  <conditionalFormatting sqref="Z25">
    <cfRule type="cellIs" dxfId="428" priority="562" operator="equal">
      <formula>"NÃO"</formula>
    </cfRule>
    <cfRule type="cellIs" dxfId="427" priority="563" operator="equal">
      <formula>"SIM"</formula>
    </cfRule>
  </conditionalFormatting>
  <conditionalFormatting sqref="Z21">
    <cfRule type="cellIs" dxfId="426" priority="558" operator="equal">
      <formula>"OPORTUNIDADE"</formula>
    </cfRule>
  </conditionalFormatting>
  <conditionalFormatting sqref="Z21">
    <cfRule type="cellIs" dxfId="425" priority="556" operator="equal">
      <formula>"NÃO"</formula>
    </cfRule>
    <cfRule type="cellIs" dxfId="424" priority="557" operator="equal">
      <formula>"SIM"</formula>
    </cfRule>
  </conditionalFormatting>
  <conditionalFormatting sqref="Z22">
    <cfRule type="cellIs" dxfId="423" priority="555" operator="equal">
      <formula>"OPORTUNIDADE"</formula>
    </cfRule>
  </conditionalFormatting>
  <conditionalFormatting sqref="Z22">
    <cfRule type="cellIs" dxfId="422" priority="553" operator="equal">
      <formula>"NÃO"</formula>
    </cfRule>
    <cfRule type="cellIs" dxfId="421" priority="554" operator="equal">
      <formula>"SIM"</formula>
    </cfRule>
  </conditionalFormatting>
  <conditionalFormatting sqref="BJ19">
    <cfRule type="iconSet" priority="549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46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45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44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43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42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20" priority="541" operator="equal">
      <formula>"OPORTUNIDADE"</formula>
    </cfRule>
  </conditionalFormatting>
  <conditionalFormatting sqref="Z36">
    <cfRule type="cellIs" dxfId="419" priority="539" operator="equal">
      <formula>"NÃO"</formula>
    </cfRule>
    <cfRule type="cellIs" dxfId="418" priority="540" operator="equal">
      <formula>"SIM"</formula>
    </cfRule>
  </conditionalFormatting>
  <conditionalFormatting sqref="Z36">
    <cfRule type="cellIs" dxfId="417" priority="538" operator="equal">
      <formula>"OPORTUNIDADE"</formula>
    </cfRule>
  </conditionalFormatting>
  <conditionalFormatting sqref="Z36">
    <cfRule type="cellIs" dxfId="416" priority="536" operator="equal">
      <formula>"NÃO"</formula>
    </cfRule>
    <cfRule type="cellIs" dxfId="415" priority="537" operator="equal">
      <formula>"SIM"</formula>
    </cfRule>
  </conditionalFormatting>
  <conditionalFormatting sqref="Z36">
    <cfRule type="cellIs" dxfId="414" priority="526" operator="equal">
      <formula>"OPORTUNIDADE"</formula>
    </cfRule>
  </conditionalFormatting>
  <conditionalFormatting sqref="Z36">
    <cfRule type="cellIs" dxfId="413" priority="524" operator="equal">
      <formula>"NÃO"</formula>
    </cfRule>
    <cfRule type="cellIs" dxfId="412" priority="525" operator="equal">
      <formula>"SIM"</formula>
    </cfRule>
  </conditionalFormatting>
  <conditionalFormatting sqref="Z37:Z38">
    <cfRule type="cellIs" dxfId="411" priority="523" operator="equal">
      <formula>"OPORTUNIDADE"</formula>
    </cfRule>
  </conditionalFormatting>
  <conditionalFormatting sqref="Z37:Z38">
    <cfRule type="cellIs" dxfId="410" priority="521" operator="equal">
      <formula>"NÃO"</formula>
    </cfRule>
    <cfRule type="cellIs" dxfId="409" priority="522" operator="equal">
      <formula>"SIM"</formula>
    </cfRule>
  </conditionalFormatting>
  <conditionalFormatting sqref="BJ18">
    <cfRule type="iconSet" priority="514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13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08" priority="512" operator="equal">
      <formula>"OPORTUNIDADE"</formula>
    </cfRule>
  </conditionalFormatting>
  <conditionalFormatting sqref="Z35:Z36">
    <cfRule type="cellIs" dxfId="407" priority="510" operator="equal">
      <formula>"NÃO"</formula>
    </cfRule>
    <cfRule type="cellIs" dxfId="406" priority="511" operator="equal">
      <formula>"SIM"</formula>
    </cfRule>
  </conditionalFormatting>
  <conditionalFormatting sqref="BK27">
    <cfRule type="iconSet" priority="506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05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488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05" priority="487" operator="equal">
      <formula>"OPORTUNIDADE"</formula>
    </cfRule>
  </conditionalFormatting>
  <conditionalFormatting sqref="Z34:Z35">
    <cfRule type="cellIs" dxfId="404" priority="485" operator="equal">
      <formula>"NÃO"</formula>
    </cfRule>
    <cfRule type="cellIs" dxfId="403" priority="486" operator="equal">
      <formula>"SIM"</formula>
    </cfRule>
  </conditionalFormatting>
  <conditionalFormatting sqref="Z33:Z35">
    <cfRule type="cellIs" dxfId="402" priority="484" operator="equal">
      <formula>"OPORTUNIDADE"</formula>
    </cfRule>
  </conditionalFormatting>
  <conditionalFormatting sqref="Z33:Z35">
    <cfRule type="cellIs" dxfId="401" priority="482" operator="equal">
      <formula>"NÃO"</formula>
    </cfRule>
    <cfRule type="cellIs" dxfId="400" priority="483" operator="equal">
      <formula>"SIM"</formula>
    </cfRule>
  </conditionalFormatting>
  <conditionalFormatting sqref="Z33:Z35">
    <cfRule type="cellIs" dxfId="399" priority="478" operator="equal">
      <formula>"OPORTUNIDADE"</formula>
    </cfRule>
  </conditionalFormatting>
  <conditionalFormatting sqref="Z33:Z35">
    <cfRule type="cellIs" dxfId="398" priority="476" operator="equal">
      <formula>"NÃO"</formula>
    </cfRule>
    <cfRule type="cellIs" dxfId="397" priority="477" operator="equal">
      <formula>"SIM"</formula>
    </cfRule>
  </conditionalFormatting>
  <conditionalFormatting sqref="Z33:Z34">
    <cfRule type="cellIs" dxfId="396" priority="472" operator="equal">
      <formula>"OPORTUNIDADE"</formula>
    </cfRule>
  </conditionalFormatting>
  <conditionalFormatting sqref="Z33:Z34">
    <cfRule type="cellIs" dxfId="395" priority="470" operator="equal">
      <formula>"NÃO"</formula>
    </cfRule>
    <cfRule type="cellIs" dxfId="394" priority="471" operator="equal">
      <formula>"SIM"</formula>
    </cfRule>
  </conditionalFormatting>
  <conditionalFormatting sqref="Y33:Y45">
    <cfRule type="cellIs" dxfId="393" priority="466" operator="equal">
      <formula>"OPORTUNIDADE"</formula>
    </cfRule>
  </conditionalFormatting>
  <conditionalFormatting sqref="Y33:Y45">
    <cfRule type="cellIs" dxfId="392" priority="464" operator="equal">
      <formula>"NÃO"</formula>
    </cfRule>
    <cfRule type="cellIs" dxfId="391" priority="465" operator="equal">
      <formula>"SIM"</formula>
    </cfRule>
  </conditionalFormatting>
  <conditionalFormatting sqref="Y34:Y45">
    <cfRule type="cellIs" dxfId="390" priority="463" operator="equal">
      <formula>"OPORTUNIDADE"</formula>
    </cfRule>
  </conditionalFormatting>
  <conditionalFormatting sqref="Y34:Y45">
    <cfRule type="cellIs" dxfId="389" priority="461" operator="equal">
      <formula>"NÃO"</formula>
    </cfRule>
    <cfRule type="cellIs" dxfId="388" priority="462" operator="equal">
      <formula>"SIM"</formula>
    </cfRule>
  </conditionalFormatting>
  <conditionalFormatting sqref="BK22">
    <cfRule type="iconSet" priority="460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87" priority="453" operator="equal">
      <formula>"OPORTUNIDADE"</formula>
    </cfRule>
  </conditionalFormatting>
  <conditionalFormatting sqref="Z42:Z43">
    <cfRule type="cellIs" dxfId="386" priority="451" operator="equal">
      <formula>"NÃO"</formula>
    </cfRule>
    <cfRule type="cellIs" dxfId="385" priority="452" operator="equal">
      <formula>"SIM"</formula>
    </cfRule>
  </conditionalFormatting>
  <conditionalFormatting sqref="Y46:Y50 Y52:Y60">
    <cfRule type="cellIs" dxfId="384" priority="447" operator="equal">
      <formula>"OPORTUNIDADE"</formula>
    </cfRule>
  </conditionalFormatting>
  <conditionalFormatting sqref="Y46:Y50 Y52:Y60">
    <cfRule type="cellIs" dxfId="383" priority="445" operator="equal">
      <formula>"NÃO"</formula>
    </cfRule>
    <cfRule type="cellIs" dxfId="382" priority="446" operator="equal">
      <formula>"SIM"</formula>
    </cfRule>
  </conditionalFormatting>
  <conditionalFormatting sqref="Z43:Z45">
    <cfRule type="cellIs" dxfId="381" priority="438" operator="equal">
      <formula>"OPORTUNIDADE"</formula>
    </cfRule>
  </conditionalFormatting>
  <conditionalFormatting sqref="Z43:Z45">
    <cfRule type="cellIs" dxfId="380" priority="436" operator="equal">
      <formula>"NÃO"</formula>
    </cfRule>
    <cfRule type="cellIs" dxfId="379" priority="437" operator="equal">
      <formula>"SIM"</formula>
    </cfRule>
  </conditionalFormatting>
  <conditionalFormatting sqref="Z39">
    <cfRule type="cellIs" dxfId="378" priority="432" operator="equal">
      <formula>"OPORTUNIDADE"</formula>
    </cfRule>
  </conditionalFormatting>
  <conditionalFormatting sqref="Z39">
    <cfRule type="cellIs" dxfId="377" priority="430" operator="equal">
      <formula>"NÃO"</formula>
    </cfRule>
    <cfRule type="cellIs" dxfId="376" priority="431" operator="equal">
      <formula>"SIM"</formula>
    </cfRule>
  </conditionalFormatting>
  <conditionalFormatting sqref="Z43:Z44">
    <cfRule type="cellIs" dxfId="375" priority="405" operator="equal">
      <formula>"OPORTUNIDADE"</formula>
    </cfRule>
  </conditionalFormatting>
  <conditionalFormatting sqref="Z43:Z44">
    <cfRule type="cellIs" dxfId="374" priority="403" operator="equal">
      <formula>"NÃO"</formula>
    </cfRule>
    <cfRule type="cellIs" dxfId="373" priority="404" operator="equal">
      <formula>"SIM"</formula>
    </cfRule>
  </conditionalFormatting>
  <conditionalFormatting sqref="Z44:Z46">
    <cfRule type="cellIs" dxfId="372" priority="396" operator="equal">
      <formula>"OPORTUNIDADE"</formula>
    </cfRule>
  </conditionalFormatting>
  <conditionalFormatting sqref="Z44:Z46">
    <cfRule type="cellIs" dxfId="371" priority="394" operator="equal">
      <formula>"NÃO"</formula>
    </cfRule>
    <cfRule type="cellIs" dxfId="370" priority="395" operator="equal">
      <formula>"SIM"</formula>
    </cfRule>
  </conditionalFormatting>
  <conditionalFormatting sqref="BP27">
    <cfRule type="iconSet" priority="375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69" priority="374" operator="equal">
      <formula>"OPORTUNIDADE"</formula>
    </cfRule>
  </conditionalFormatting>
  <conditionalFormatting sqref="Y47:Y60">
    <cfRule type="cellIs" dxfId="368" priority="372" operator="equal">
      <formula>"NÃO"</formula>
    </cfRule>
    <cfRule type="cellIs" dxfId="367" priority="373" operator="equal">
      <formula>"SIM"</formula>
    </cfRule>
  </conditionalFormatting>
  <conditionalFormatting sqref="Z47:Z48">
    <cfRule type="cellIs" dxfId="366" priority="371" operator="equal">
      <formula>"OPORTUNIDADE"</formula>
    </cfRule>
  </conditionalFormatting>
  <conditionalFormatting sqref="Z47:Z48">
    <cfRule type="cellIs" dxfId="365" priority="369" operator="equal">
      <formula>"NÃO"</formula>
    </cfRule>
    <cfRule type="cellIs" dxfId="364" priority="370" operator="equal">
      <formula>"SIM"</formula>
    </cfRule>
  </conditionalFormatting>
  <conditionalFormatting sqref="Z47:Z48">
    <cfRule type="cellIs" dxfId="363" priority="368" operator="equal">
      <formula>"OPORTUNIDADE"</formula>
    </cfRule>
  </conditionalFormatting>
  <conditionalFormatting sqref="Z47:Z48">
    <cfRule type="cellIs" dxfId="362" priority="366" operator="equal">
      <formula>"NÃO"</formula>
    </cfRule>
    <cfRule type="cellIs" dxfId="361" priority="367" operator="equal">
      <formula>"SIM"</formula>
    </cfRule>
  </conditionalFormatting>
  <conditionalFormatting sqref="Y47:Y50 Y52:Y60">
    <cfRule type="cellIs" dxfId="360" priority="365" operator="equal">
      <formula>"OPORTUNIDADE"</formula>
    </cfRule>
  </conditionalFormatting>
  <conditionalFormatting sqref="Y47:Y50 Y52:Y60">
    <cfRule type="cellIs" dxfId="359" priority="363" operator="equal">
      <formula>"NÃO"</formula>
    </cfRule>
    <cfRule type="cellIs" dxfId="358" priority="364" operator="equal">
      <formula>"SIM"</formula>
    </cfRule>
  </conditionalFormatting>
  <conditionalFormatting sqref="Z47">
    <cfRule type="cellIs" dxfId="357" priority="362" operator="equal">
      <formula>"OPORTUNIDADE"</formula>
    </cfRule>
  </conditionalFormatting>
  <conditionalFormatting sqref="Z47">
    <cfRule type="cellIs" dxfId="356" priority="360" operator="equal">
      <formula>"NÃO"</formula>
    </cfRule>
    <cfRule type="cellIs" dxfId="355" priority="361" operator="equal">
      <formula>"SIM"</formula>
    </cfRule>
  </conditionalFormatting>
  <conditionalFormatting sqref="Z47">
    <cfRule type="cellIs" dxfId="354" priority="359" operator="equal">
      <formula>"OPORTUNIDADE"</formula>
    </cfRule>
  </conditionalFormatting>
  <conditionalFormatting sqref="Z47">
    <cfRule type="cellIs" dxfId="353" priority="357" operator="equal">
      <formula>"NÃO"</formula>
    </cfRule>
    <cfRule type="cellIs" dxfId="352" priority="358" operator="equal">
      <formula>"SIM"</formula>
    </cfRule>
  </conditionalFormatting>
  <conditionalFormatting sqref="Z47">
    <cfRule type="cellIs" dxfId="351" priority="356" operator="equal">
      <formula>"OPORTUNIDADE"</formula>
    </cfRule>
  </conditionalFormatting>
  <conditionalFormatting sqref="Z47">
    <cfRule type="cellIs" dxfId="350" priority="354" operator="equal">
      <formula>"NÃO"</formula>
    </cfRule>
    <cfRule type="cellIs" dxfId="349" priority="355" operator="equal">
      <formula>"SIM"</formula>
    </cfRule>
  </conditionalFormatting>
  <conditionalFormatting sqref="Z41">
    <cfRule type="cellIs" dxfId="348" priority="350" operator="equal">
      <formula>"OPORTUNIDADE"</formula>
    </cfRule>
  </conditionalFormatting>
  <conditionalFormatting sqref="Z41">
    <cfRule type="cellIs" dxfId="347" priority="348" operator="equal">
      <formula>"NÃO"</formula>
    </cfRule>
    <cfRule type="cellIs" dxfId="346" priority="349" operator="equal">
      <formula>"SIM"</formula>
    </cfRule>
  </conditionalFormatting>
  <conditionalFormatting sqref="Z41">
    <cfRule type="cellIs" dxfId="345" priority="347" operator="equal">
      <formula>"OPORTUNIDADE"</formula>
    </cfRule>
  </conditionalFormatting>
  <conditionalFormatting sqref="Z41">
    <cfRule type="cellIs" dxfId="344" priority="345" operator="equal">
      <formula>"NÃO"</formula>
    </cfRule>
    <cfRule type="cellIs" dxfId="343" priority="346" operator="equal">
      <formula>"SIM"</formula>
    </cfRule>
  </conditionalFormatting>
  <conditionalFormatting sqref="Z40">
    <cfRule type="cellIs" dxfId="342" priority="341" operator="equal">
      <formula>"OPORTUNIDADE"</formula>
    </cfRule>
  </conditionalFormatting>
  <conditionalFormatting sqref="Z40">
    <cfRule type="cellIs" dxfId="341" priority="339" operator="equal">
      <formula>"NÃO"</formula>
    </cfRule>
    <cfRule type="cellIs" dxfId="340" priority="340" operator="equal">
      <formula>"SIM"</formula>
    </cfRule>
  </conditionalFormatting>
  <conditionalFormatting sqref="Z40">
    <cfRule type="cellIs" dxfId="339" priority="338" operator="equal">
      <formula>"OPORTUNIDADE"</formula>
    </cfRule>
  </conditionalFormatting>
  <conditionalFormatting sqref="Z40">
    <cfRule type="cellIs" dxfId="338" priority="336" operator="equal">
      <formula>"NÃO"</formula>
    </cfRule>
    <cfRule type="cellIs" dxfId="337" priority="337" operator="equal">
      <formula>"SIM"</formula>
    </cfRule>
  </conditionalFormatting>
  <conditionalFormatting sqref="Z40">
    <cfRule type="cellIs" dxfId="336" priority="335" operator="equal">
      <formula>"OPORTUNIDADE"</formula>
    </cfRule>
  </conditionalFormatting>
  <conditionalFormatting sqref="Z40">
    <cfRule type="cellIs" dxfId="335" priority="333" operator="equal">
      <formula>"NÃO"</formula>
    </cfRule>
    <cfRule type="cellIs" dxfId="334" priority="334" operator="equal">
      <formula>"SIM"</formula>
    </cfRule>
  </conditionalFormatting>
  <conditionalFormatting sqref="BP23">
    <cfRule type="iconSet" priority="332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31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33" priority="330" operator="equal">
      <formula>"OPORTUNIDADE"</formula>
    </cfRule>
  </conditionalFormatting>
  <conditionalFormatting sqref="Z45">
    <cfRule type="cellIs" dxfId="332" priority="328" operator="equal">
      <formula>"NÃO"</formula>
    </cfRule>
    <cfRule type="cellIs" dxfId="331" priority="329" operator="equal">
      <formula>"SIM"</formula>
    </cfRule>
  </conditionalFormatting>
  <conditionalFormatting sqref="BJ35:BK35">
    <cfRule type="iconSet" priority="327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26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25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24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458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30" priority="323" operator="equal">
      <formula>"OPORTUNIDADE"</formula>
    </cfRule>
  </conditionalFormatting>
  <conditionalFormatting sqref="Z47:Z49">
    <cfRule type="cellIs" dxfId="329" priority="321" operator="equal">
      <formula>"NÃO"</formula>
    </cfRule>
    <cfRule type="cellIs" dxfId="328" priority="322" operator="equal">
      <formula>"SIM"</formula>
    </cfRule>
  </conditionalFormatting>
  <conditionalFormatting sqref="Z47:Z49">
    <cfRule type="cellIs" dxfId="327" priority="320" operator="equal">
      <formula>"OPORTUNIDADE"</formula>
    </cfRule>
  </conditionalFormatting>
  <conditionalFormatting sqref="Z47:Z49">
    <cfRule type="cellIs" dxfId="326" priority="318" operator="equal">
      <formula>"NÃO"</formula>
    </cfRule>
    <cfRule type="cellIs" dxfId="325" priority="319" operator="equal">
      <formula>"SIM"</formula>
    </cfRule>
  </conditionalFormatting>
  <conditionalFormatting sqref="Z47:Z49">
    <cfRule type="cellIs" dxfId="324" priority="317" operator="equal">
      <formula>"OPORTUNIDADE"</formula>
    </cfRule>
  </conditionalFormatting>
  <conditionalFormatting sqref="Z47:Z49">
    <cfRule type="cellIs" dxfId="323" priority="315" operator="equal">
      <formula>"NÃO"</formula>
    </cfRule>
    <cfRule type="cellIs" dxfId="322" priority="316" operator="equal">
      <formula>"SIM"</formula>
    </cfRule>
  </conditionalFormatting>
  <conditionalFormatting sqref="Z47:Z49">
    <cfRule type="cellIs" dxfId="321" priority="314" operator="equal">
      <formula>"OPORTUNIDADE"</formula>
    </cfRule>
  </conditionalFormatting>
  <conditionalFormatting sqref="Z47:Z49">
    <cfRule type="cellIs" dxfId="320" priority="312" operator="equal">
      <formula>"NÃO"</formula>
    </cfRule>
    <cfRule type="cellIs" dxfId="319" priority="313" operator="equal">
      <formula>"SIM"</formula>
    </cfRule>
  </conditionalFormatting>
  <conditionalFormatting sqref="Z49">
    <cfRule type="cellIs" dxfId="318" priority="305" operator="equal">
      <formula>"OPORTUNIDADE"</formula>
    </cfRule>
  </conditionalFormatting>
  <conditionalFormatting sqref="Z49">
    <cfRule type="cellIs" dxfId="317" priority="303" operator="equal">
      <formula>"NÃO"</formula>
    </cfRule>
    <cfRule type="cellIs" dxfId="316" priority="304" operator="equal">
      <formula>"SIM"</formula>
    </cfRule>
  </conditionalFormatting>
  <conditionalFormatting sqref="Z49">
    <cfRule type="cellIs" dxfId="315" priority="302" operator="equal">
      <formula>"OPORTUNIDADE"</formula>
    </cfRule>
  </conditionalFormatting>
  <conditionalFormatting sqref="Z49">
    <cfRule type="cellIs" dxfId="314" priority="300" operator="equal">
      <formula>"NÃO"</formula>
    </cfRule>
    <cfRule type="cellIs" dxfId="313" priority="301" operator="equal">
      <formula>"SIM"</formula>
    </cfRule>
  </conditionalFormatting>
  <conditionalFormatting sqref="Z49">
    <cfRule type="cellIs" dxfId="312" priority="299" operator="equal">
      <formula>"OPORTUNIDADE"</formula>
    </cfRule>
  </conditionalFormatting>
  <conditionalFormatting sqref="Z49">
    <cfRule type="cellIs" dxfId="311" priority="297" operator="equal">
      <formula>"NÃO"</formula>
    </cfRule>
    <cfRule type="cellIs" dxfId="310" priority="298" operator="equal">
      <formula>"SIM"</formula>
    </cfRule>
  </conditionalFormatting>
  <conditionalFormatting sqref="Z49">
    <cfRule type="cellIs" dxfId="309" priority="296" operator="equal">
      <formula>"OPORTUNIDADE"</formula>
    </cfRule>
  </conditionalFormatting>
  <conditionalFormatting sqref="Z49">
    <cfRule type="cellIs" dxfId="308" priority="294" operator="equal">
      <formula>"NÃO"</formula>
    </cfRule>
    <cfRule type="cellIs" dxfId="307" priority="295" operator="equal">
      <formula>"SIM"</formula>
    </cfRule>
  </conditionalFormatting>
  <conditionalFormatting sqref="Z56">
    <cfRule type="cellIs" dxfId="306" priority="281" operator="equal">
      <formula>"OPORTUNIDADE"</formula>
    </cfRule>
  </conditionalFormatting>
  <conditionalFormatting sqref="Z56">
    <cfRule type="cellIs" dxfId="305" priority="279" operator="equal">
      <formula>"NÃO"</formula>
    </cfRule>
    <cfRule type="cellIs" dxfId="304" priority="280" operator="equal">
      <formula>"SIM"</formula>
    </cfRule>
  </conditionalFormatting>
  <conditionalFormatting sqref="Z56">
    <cfRule type="cellIs" dxfId="303" priority="278" operator="equal">
      <formula>"OPORTUNIDADE"</formula>
    </cfRule>
  </conditionalFormatting>
  <conditionalFormatting sqref="Z56">
    <cfRule type="cellIs" dxfId="302" priority="276" operator="equal">
      <formula>"NÃO"</formula>
    </cfRule>
    <cfRule type="cellIs" dxfId="301" priority="277" operator="equal">
      <formula>"SIM"</formula>
    </cfRule>
  </conditionalFormatting>
  <conditionalFormatting sqref="Z56">
    <cfRule type="cellIs" dxfId="300" priority="275" operator="equal">
      <formula>"OPORTUNIDADE"</formula>
    </cfRule>
  </conditionalFormatting>
  <conditionalFormatting sqref="Z56">
    <cfRule type="cellIs" dxfId="299" priority="273" operator="equal">
      <formula>"NÃO"</formula>
    </cfRule>
    <cfRule type="cellIs" dxfId="298" priority="274" operator="equal">
      <formula>"SIM"</formula>
    </cfRule>
  </conditionalFormatting>
  <conditionalFormatting sqref="Z58">
    <cfRule type="cellIs" dxfId="297" priority="269" operator="equal">
      <formula>"OPORTUNIDADE"</formula>
    </cfRule>
  </conditionalFormatting>
  <conditionalFormatting sqref="Z58">
    <cfRule type="cellIs" dxfId="296" priority="267" operator="equal">
      <formula>"NÃO"</formula>
    </cfRule>
    <cfRule type="cellIs" dxfId="295" priority="268" operator="equal">
      <formula>"SIM"</formula>
    </cfRule>
  </conditionalFormatting>
  <conditionalFormatting sqref="Z58">
    <cfRule type="cellIs" dxfId="294" priority="266" operator="equal">
      <formula>"OPORTUNIDADE"</formula>
    </cfRule>
  </conditionalFormatting>
  <conditionalFormatting sqref="Z58">
    <cfRule type="cellIs" dxfId="293" priority="264" operator="equal">
      <formula>"NÃO"</formula>
    </cfRule>
    <cfRule type="cellIs" dxfId="292" priority="265" operator="equal">
      <formula>"SIM"</formula>
    </cfRule>
  </conditionalFormatting>
  <conditionalFormatting sqref="Z57">
    <cfRule type="cellIs" dxfId="291" priority="251" operator="equal">
      <formula>"OPORTUNIDADE"</formula>
    </cfRule>
  </conditionalFormatting>
  <conditionalFormatting sqref="Z57">
    <cfRule type="cellIs" dxfId="290" priority="249" operator="equal">
      <formula>"NÃO"</formula>
    </cfRule>
    <cfRule type="cellIs" dxfId="289" priority="250" operator="equal">
      <formula>"SIM"</formula>
    </cfRule>
  </conditionalFormatting>
  <conditionalFormatting sqref="BP45">
    <cfRule type="iconSet" priority="247">
      <iconSet showValue="0">
        <cfvo type="percent" val="0"/>
        <cfvo type="num" val="1"/>
        <cfvo type="num" val="1" gte="0"/>
      </iconSet>
    </cfRule>
  </conditionalFormatting>
  <conditionalFormatting sqref="Y66">
    <cfRule type="cellIs" dxfId="288" priority="246" operator="equal">
      <formula>"OPORTUNIDADE"</formula>
    </cfRule>
  </conditionalFormatting>
  <conditionalFormatting sqref="Y66">
    <cfRule type="cellIs" dxfId="287" priority="244" operator="equal">
      <formula>"NÃO"</formula>
    </cfRule>
    <cfRule type="cellIs" dxfId="286" priority="245" operator="equal">
      <formula>"SIM"</formula>
    </cfRule>
  </conditionalFormatting>
  <conditionalFormatting sqref="Z66">
    <cfRule type="cellIs" dxfId="285" priority="243" operator="equal">
      <formula>"OPORTUNIDADE"</formula>
    </cfRule>
  </conditionalFormatting>
  <conditionalFormatting sqref="Z66">
    <cfRule type="cellIs" dxfId="284" priority="241" operator="equal">
      <formula>"NÃO"</formula>
    </cfRule>
    <cfRule type="cellIs" dxfId="283" priority="242" operator="equal">
      <formula>"SIM"</formula>
    </cfRule>
  </conditionalFormatting>
  <conditionalFormatting sqref="Z51">
    <cfRule type="cellIs" dxfId="282" priority="240" operator="equal">
      <formula>"OPORTUNIDADE"</formula>
    </cfRule>
  </conditionalFormatting>
  <conditionalFormatting sqref="Z51">
    <cfRule type="cellIs" dxfId="281" priority="238" operator="equal">
      <formula>"NÃO"</formula>
    </cfRule>
    <cfRule type="cellIs" dxfId="280" priority="239" operator="equal">
      <formula>"SIM"</formula>
    </cfRule>
  </conditionalFormatting>
  <conditionalFormatting sqref="Z51">
    <cfRule type="cellIs" dxfId="279" priority="237" operator="equal">
      <formula>"OPORTUNIDADE"</formula>
    </cfRule>
  </conditionalFormatting>
  <conditionalFormatting sqref="Z51">
    <cfRule type="cellIs" dxfId="278" priority="235" operator="equal">
      <formula>"NÃO"</formula>
    </cfRule>
    <cfRule type="cellIs" dxfId="277" priority="236" operator="equal">
      <formula>"SIM"</formula>
    </cfRule>
  </conditionalFormatting>
  <conditionalFormatting sqref="Z51">
    <cfRule type="cellIs" dxfId="276" priority="225" operator="equal">
      <formula>"OPORTUNIDADE"</formula>
    </cfRule>
  </conditionalFormatting>
  <conditionalFormatting sqref="Z51">
    <cfRule type="cellIs" dxfId="275" priority="223" operator="equal">
      <formula>"NÃO"</formula>
    </cfRule>
    <cfRule type="cellIs" dxfId="274" priority="224" operator="equal">
      <formula>"SIM"</formula>
    </cfRule>
  </conditionalFormatting>
  <conditionalFormatting sqref="Z50">
    <cfRule type="cellIs" dxfId="273" priority="222" operator="equal">
      <formula>"OPORTUNIDADE"</formula>
    </cfRule>
  </conditionalFormatting>
  <conditionalFormatting sqref="Z50">
    <cfRule type="cellIs" dxfId="272" priority="220" operator="equal">
      <formula>"NÃO"</formula>
    </cfRule>
    <cfRule type="cellIs" dxfId="271" priority="221" operator="equal">
      <formula>"SIM"</formula>
    </cfRule>
  </conditionalFormatting>
  <conditionalFormatting sqref="Z60">
    <cfRule type="cellIs" dxfId="270" priority="207" operator="equal">
      <formula>"OPORTUNIDADE"</formula>
    </cfRule>
  </conditionalFormatting>
  <conditionalFormatting sqref="Z60">
    <cfRule type="cellIs" dxfId="269" priority="205" operator="equal">
      <formula>"NÃO"</formula>
    </cfRule>
    <cfRule type="cellIs" dxfId="268" priority="206" operator="equal">
      <formula>"SIM"</formula>
    </cfRule>
  </conditionalFormatting>
  <conditionalFormatting sqref="Z60">
    <cfRule type="cellIs" dxfId="267" priority="204" operator="equal">
      <formula>"OPORTUNIDADE"</formula>
    </cfRule>
  </conditionalFormatting>
  <conditionalFormatting sqref="Z60">
    <cfRule type="cellIs" dxfId="266" priority="202" operator="equal">
      <formula>"NÃO"</formula>
    </cfRule>
    <cfRule type="cellIs" dxfId="265" priority="203" operator="equal">
      <formula>"SIM"</formula>
    </cfRule>
  </conditionalFormatting>
  <conditionalFormatting sqref="Z60">
    <cfRule type="cellIs" dxfId="264" priority="201" operator="equal">
      <formula>"OPORTUNIDADE"</formula>
    </cfRule>
  </conditionalFormatting>
  <conditionalFormatting sqref="Z60">
    <cfRule type="cellIs" dxfId="263" priority="199" operator="equal">
      <formula>"NÃO"</formula>
    </cfRule>
    <cfRule type="cellIs" dxfId="262" priority="200" operator="equal">
      <formula>"SIM"</formula>
    </cfRule>
  </conditionalFormatting>
  <conditionalFormatting sqref="Y64">
    <cfRule type="cellIs" dxfId="261" priority="195" operator="equal">
      <formula>"OPORTUNIDADE"</formula>
    </cfRule>
  </conditionalFormatting>
  <conditionalFormatting sqref="Y64">
    <cfRule type="cellIs" dxfId="260" priority="193" operator="equal">
      <formula>"NÃO"</formula>
    </cfRule>
    <cfRule type="cellIs" dxfId="259" priority="194" operator="equal">
      <formula>"SIM"</formula>
    </cfRule>
  </conditionalFormatting>
  <conditionalFormatting sqref="Z64">
    <cfRule type="cellIs" dxfId="258" priority="192" operator="equal">
      <formula>"OPORTUNIDADE"</formula>
    </cfRule>
  </conditionalFormatting>
  <conditionalFormatting sqref="Z64">
    <cfRule type="cellIs" dxfId="257" priority="190" operator="equal">
      <formula>"NÃO"</formula>
    </cfRule>
    <cfRule type="cellIs" dxfId="256" priority="191" operator="equal">
      <formula>"SIM"</formula>
    </cfRule>
  </conditionalFormatting>
  <conditionalFormatting sqref="Y65">
    <cfRule type="cellIs" dxfId="255" priority="165" operator="equal">
      <formula>"OPORTUNIDADE"</formula>
    </cfRule>
  </conditionalFormatting>
  <conditionalFormatting sqref="Y65">
    <cfRule type="cellIs" dxfId="254" priority="163" operator="equal">
      <formula>"NÃO"</formula>
    </cfRule>
    <cfRule type="cellIs" dxfId="253" priority="164" operator="equal">
      <formula>"SIM"</formula>
    </cfRule>
  </conditionalFormatting>
  <conditionalFormatting sqref="Z65">
    <cfRule type="cellIs" dxfId="252" priority="162" operator="equal">
      <formula>"OPORTUNIDADE"</formula>
    </cfRule>
  </conditionalFormatting>
  <conditionalFormatting sqref="Z65">
    <cfRule type="cellIs" dxfId="251" priority="160" operator="equal">
      <formula>"NÃO"</formula>
    </cfRule>
    <cfRule type="cellIs" dxfId="250" priority="161" operator="equal">
      <formula>"SIM"</formula>
    </cfRule>
  </conditionalFormatting>
  <conditionalFormatting sqref="Z65">
    <cfRule type="cellIs" dxfId="249" priority="159" operator="equal">
      <formula>"OPORTUNIDADE"</formula>
    </cfRule>
  </conditionalFormatting>
  <conditionalFormatting sqref="Z65">
    <cfRule type="cellIs" dxfId="248" priority="157" operator="equal">
      <formula>"NÃO"</formula>
    </cfRule>
    <cfRule type="cellIs" dxfId="247" priority="158" operator="equal">
      <formula>"SIM"</formula>
    </cfRule>
  </conditionalFormatting>
  <conditionalFormatting sqref="Z65">
    <cfRule type="cellIs" dxfId="246" priority="156" operator="equal">
      <formula>"OPORTUNIDADE"</formula>
    </cfRule>
  </conditionalFormatting>
  <conditionalFormatting sqref="Z65">
    <cfRule type="cellIs" dxfId="245" priority="154" operator="equal">
      <formula>"NÃO"</formula>
    </cfRule>
    <cfRule type="cellIs" dxfId="244" priority="155" operator="equal">
      <formula>"SIM"</formula>
    </cfRule>
  </conditionalFormatting>
  <conditionalFormatting sqref="Y73:Y75">
    <cfRule type="cellIs" dxfId="243" priority="153" operator="equal">
      <formula>"OPORTUNIDADE"</formula>
    </cfRule>
  </conditionalFormatting>
  <conditionalFormatting sqref="Y73:Y75">
    <cfRule type="cellIs" dxfId="242" priority="151" operator="equal">
      <formula>"NÃO"</formula>
    </cfRule>
    <cfRule type="cellIs" dxfId="241" priority="152" operator="equal">
      <formula>"SIM"</formula>
    </cfRule>
  </conditionalFormatting>
  <conditionalFormatting sqref="Z73:Z74">
    <cfRule type="cellIs" dxfId="240" priority="150" operator="equal">
      <formula>"OPORTUNIDADE"</formula>
    </cfRule>
  </conditionalFormatting>
  <conditionalFormatting sqref="Z73:Z74">
    <cfRule type="cellIs" dxfId="239" priority="148" operator="equal">
      <formula>"NÃO"</formula>
    </cfRule>
    <cfRule type="cellIs" dxfId="238" priority="149" operator="equal">
      <formula>"SIM"</formula>
    </cfRule>
  </conditionalFormatting>
  <conditionalFormatting sqref="Z72">
    <cfRule type="cellIs" dxfId="237" priority="147" operator="equal">
      <formula>"OPORTUNIDADE"</formula>
    </cfRule>
  </conditionalFormatting>
  <conditionalFormatting sqref="Z72">
    <cfRule type="cellIs" dxfId="236" priority="145" operator="equal">
      <formula>"NÃO"</formula>
    </cfRule>
    <cfRule type="cellIs" dxfId="235" priority="146" operator="equal">
      <formula>"SIM"</formula>
    </cfRule>
  </conditionalFormatting>
  <conditionalFormatting sqref="Z72">
    <cfRule type="cellIs" dxfId="234" priority="144" operator="equal">
      <formula>"OPORTUNIDADE"</formula>
    </cfRule>
  </conditionalFormatting>
  <conditionalFormatting sqref="Z72">
    <cfRule type="cellIs" dxfId="233" priority="142" operator="equal">
      <formula>"NÃO"</formula>
    </cfRule>
    <cfRule type="cellIs" dxfId="232" priority="143" operator="equal">
      <formula>"SIM"</formula>
    </cfRule>
  </conditionalFormatting>
  <conditionalFormatting sqref="Z72">
    <cfRule type="cellIs" dxfId="231" priority="141" operator="equal">
      <formula>"OPORTUNIDADE"</formula>
    </cfRule>
  </conditionalFormatting>
  <conditionalFormatting sqref="Z72">
    <cfRule type="cellIs" dxfId="230" priority="139" operator="equal">
      <formula>"NÃO"</formula>
    </cfRule>
    <cfRule type="cellIs" dxfId="229" priority="140" operator="equal">
      <formula>"SIM"</formula>
    </cfRule>
  </conditionalFormatting>
  <conditionalFormatting sqref="Y72:Y73">
    <cfRule type="cellIs" dxfId="228" priority="138" operator="equal">
      <formula>"OPORTUNIDADE"</formula>
    </cfRule>
  </conditionalFormatting>
  <conditionalFormatting sqref="Y72:Y73">
    <cfRule type="cellIs" dxfId="227" priority="136" operator="equal">
      <formula>"NÃO"</formula>
    </cfRule>
    <cfRule type="cellIs" dxfId="226" priority="137" operator="equal">
      <formula>"SIM"</formula>
    </cfRule>
  </conditionalFormatting>
  <conditionalFormatting sqref="BK38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25" priority="134" operator="equal">
      <formula>"OPORTUNIDADE"</formula>
    </cfRule>
  </conditionalFormatting>
  <conditionalFormatting sqref="Z72:Z73">
    <cfRule type="cellIs" dxfId="224" priority="132" operator="equal">
      <formula>"NÃO"</formula>
    </cfRule>
    <cfRule type="cellIs" dxfId="223" priority="133" operator="equal">
      <formula>"SIM"</formula>
    </cfRule>
  </conditionalFormatting>
  <conditionalFormatting sqref="Y71">
    <cfRule type="cellIs" dxfId="222" priority="131" operator="equal">
      <formula>"OPORTUNIDADE"</formula>
    </cfRule>
  </conditionalFormatting>
  <conditionalFormatting sqref="Y71">
    <cfRule type="cellIs" dxfId="221" priority="129" operator="equal">
      <formula>"NÃO"</formula>
    </cfRule>
    <cfRule type="cellIs" dxfId="220" priority="130" operator="equal">
      <formula>"SIM"</formula>
    </cfRule>
  </conditionalFormatting>
  <conditionalFormatting sqref="Z71">
    <cfRule type="cellIs" dxfId="219" priority="128" operator="equal">
      <formula>"OPORTUNIDADE"</formula>
    </cfRule>
  </conditionalFormatting>
  <conditionalFormatting sqref="Z71">
    <cfRule type="cellIs" dxfId="218" priority="126" operator="equal">
      <formula>"NÃO"</formula>
    </cfRule>
    <cfRule type="cellIs" dxfId="217" priority="127" operator="equal">
      <formula>"SIM"</formula>
    </cfRule>
  </conditionalFormatting>
  <conditionalFormatting sqref="Z71">
    <cfRule type="cellIs" dxfId="216" priority="125" operator="equal">
      <formula>"OPORTUNIDADE"</formula>
    </cfRule>
  </conditionalFormatting>
  <conditionalFormatting sqref="Z71">
    <cfRule type="cellIs" dxfId="215" priority="123" operator="equal">
      <formula>"NÃO"</formula>
    </cfRule>
    <cfRule type="cellIs" dxfId="214" priority="124" operator="equal">
      <formula>"SIM"</formula>
    </cfRule>
  </conditionalFormatting>
  <conditionalFormatting sqref="Z71">
    <cfRule type="cellIs" dxfId="213" priority="122" operator="equal">
      <formula>"OPORTUNIDADE"</formula>
    </cfRule>
  </conditionalFormatting>
  <conditionalFormatting sqref="Z71">
    <cfRule type="cellIs" dxfId="212" priority="120" operator="equal">
      <formula>"NÃO"</formula>
    </cfRule>
    <cfRule type="cellIs" dxfId="211" priority="121" operator="equal">
      <formula>"SIM"</formula>
    </cfRule>
  </conditionalFormatting>
  <conditionalFormatting sqref="Z75">
    <cfRule type="cellIs" dxfId="210" priority="113" operator="equal">
      <formula>"OPORTUNIDADE"</formula>
    </cfRule>
  </conditionalFormatting>
  <conditionalFormatting sqref="Z75">
    <cfRule type="cellIs" dxfId="209" priority="111" operator="equal">
      <formula>"NÃO"</formula>
    </cfRule>
    <cfRule type="cellIs" dxfId="208" priority="112" operator="equal">
      <formula>"SIM"</formula>
    </cfRule>
  </conditionalFormatting>
  <conditionalFormatting sqref="Y75">
    <cfRule type="cellIs" dxfId="207" priority="110" operator="equal">
      <formula>"OPORTUNIDADE"</formula>
    </cfRule>
  </conditionalFormatting>
  <conditionalFormatting sqref="Y75">
    <cfRule type="cellIs" dxfId="206" priority="108" operator="equal">
      <formula>"NÃO"</formula>
    </cfRule>
    <cfRule type="cellIs" dxfId="205" priority="109" operator="equal">
      <formula>"SIM"</formula>
    </cfRule>
  </conditionalFormatting>
  <conditionalFormatting sqref="BK33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04" priority="106" operator="equal">
      <formula>"OPORTUNIDADE"</formula>
    </cfRule>
  </conditionalFormatting>
  <conditionalFormatting sqref="Y68:Y69">
    <cfRule type="cellIs" dxfId="203" priority="104" operator="equal">
      <formula>"NÃO"</formula>
    </cfRule>
    <cfRule type="cellIs" dxfId="202" priority="105" operator="equal">
      <formula>"SIM"</formula>
    </cfRule>
  </conditionalFormatting>
  <conditionalFormatting sqref="Z68">
    <cfRule type="cellIs" dxfId="201" priority="103" operator="equal">
      <formula>"OPORTUNIDADE"</formula>
    </cfRule>
  </conditionalFormatting>
  <conditionalFormatting sqref="Z68">
    <cfRule type="cellIs" dxfId="200" priority="101" operator="equal">
      <formula>"NÃO"</formula>
    </cfRule>
    <cfRule type="cellIs" dxfId="199" priority="102" operator="equal">
      <formula>"SIM"</formula>
    </cfRule>
  </conditionalFormatting>
  <conditionalFormatting sqref="Z68">
    <cfRule type="cellIs" dxfId="198" priority="100" operator="equal">
      <formula>"OPORTUNIDADE"</formula>
    </cfRule>
  </conditionalFormatting>
  <conditionalFormatting sqref="Z68">
    <cfRule type="cellIs" dxfId="197" priority="98" operator="equal">
      <formula>"NÃO"</formula>
    </cfRule>
    <cfRule type="cellIs" dxfId="196" priority="99" operator="equal">
      <formula>"SIM"</formula>
    </cfRule>
  </conditionalFormatting>
  <conditionalFormatting sqref="Z68">
    <cfRule type="cellIs" dxfId="195" priority="97" operator="equal">
      <formula>"OPORTUNIDADE"</formula>
    </cfRule>
  </conditionalFormatting>
  <conditionalFormatting sqref="Z68">
    <cfRule type="cellIs" dxfId="194" priority="95" operator="equal">
      <formula>"NÃO"</formula>
    </cfRule>
    <cfRule type="cellIs" dxfId="193" priority="96" operator="equal">
      <formula>"SIM"</formula>
    </cfRule>
  </conditionalFormatting>
  <conditionalFormatting sqref="Z68">
    <cfRule type="cellIs" dxfId="192" priority="94" operator="equal">
      <formula>"OPORTUNIDADE"</formula>
    </cfRule>
  </conditionalFormatting>
  <conditionalFormatting sqref="Z68">
    <cfRule type="cellIs" dxfId="191" priority="92" operator="equal">
      <formula>"NÃO"</formula>
    </cfRule>
    <cfRule type="cellIs" dxfId="190" priority="93" operator="equal">
      <formula>"SIM"</formula>
    </cfRule>
  </conditionalFormatting>
  <conditionalFormatting sqref="Z68">
    <cfRule type="cellIs" dxfId="189" priority="91" operator="equal">
      <formula>"OPORTUNIDADE"</formula>
    </cfRule>
  </conditionalFormatting>
  <conditionalFormatting sqref="Z68">
    <cfRule type="cellIs" dxfId="188" priority="89" operator="equal">
      <formula>"NÃO"</formula>
    </cfRule>
    <cfRule type="cellIs" dxfId="187" priority="90" operator="equal">
      <formula>"SIM"</formula>
    </cfRule>
  </conditionalFormatting>
  <conditionalFormatting sqref="Z68">
    <cfRule type="cellIs" dxfId="186" priority="88" operator="equal">
      <formula>"OPORTUNIDADE"</formula>
    </cfRule>
  </conditionalFormatting>
  <conditionalFormatting sqref="Z68">
    <cfRule type="cellIs" dxfId="185" priority="86" operator="equal">
      <formula>"NÃO"</formula>
    </cfRule>
    <cfRule type="cellIs" dxfId="184" priority="87" operator="equal">
      <formula>"SIM"</formula>
    </cfRule>
  </conditionalFormatting>
  <conditionalFormatting sqref="Z68">
    <cfRule type="cellIs" dxfId="183" priority="85" operator="equal">
      <formula>"OPORTUNIDADE"</formula>
    </cfRule>
  </conditionalFormatting>
  <conditionalFormatting sqref="Z68">
    <cfRule type="cellIs" dxfId="182" priority="83" operator="equal">
      <formula>"NÃO"</formula>
    </cfRule>
    <cfRule type="cellIs" dxfId="181" priority="84" operator="equal">
      <formula>"SIM"</formula>
    </cfRule>
  </conditionalFormatting>
  <conditionalFormatting sqref="Z68">
    <cfRule type="cellIs" dxfId="180" priority="82" operator="equal">
      <formula>"OPORTUNIDADE"</formula>
    </cfRule>
  </conditionalFormatting>
  <conditionalFormatting sqref="Z68">
    <cfRule type="cellIs" dxfId="179" priority="80" operator="equal">
      <formula>"NÃO"</formula>
    </cfRule>
    <cfRule type="cellIs" dxfId="178" priority="81" operator="equal">
      <formula>"SIM"</formula>
    </cfRule>
  </conditionalFormatting>
  <conditionalFormatting sqref="Y67:Y69">
    <cfRule type="cellIs" dxfId="177" priority="79" operator="equal">
      <formula>"OPORTUNIDADE"</formula>
    </cfRule>
  </conditionalFormatting>
  <conditionalFormatting sqref="Y67:Y69">
    <cfRule type="cellIs" dxfId="176" priority="77" operator="equal">
      <formula>"NÃO"</formula>
    </cfRule>
    <cfRule type="cellIs" dxfId="175" priority="78" operator="equal">
      <formula>"SIM"</formula>
    </cfRule>
  </conditionalFormatting>
  <conditionalFormatting sqref="Z67:Z68">
    <cfRule type="cellIs" dxfId="174" priority="76" operator="equal">
      <formula>"OPORTUNIDADE"</formula>
    </cfRule>
  </conditionalFormatting>
  <conditionalFormatting sqref="Z67:Z68">
    <cfRule type="cellIs" dxfId="173" priority="74" operator="equal">
      <formula>"NÃO"</formula>
    </cfRule>
    <cfRule type="cellIs" dxfId="172" priority="75" operator="equal">
      <formula>"SIM"</formula>
    </cfRule>
  </conditionalFormatting>
  <conditionalFormatting sqref="Z69">
    <cfRule type="cellIs" dxfId="171" priority="73" operator="equal">
      <formula>"OPORTUNIDADE"</formula>
    </cfRule>
  </conditionalFormatting>
  <conditionalFormatting sqref="Z69">
    <cfRule type="cellIs" dxfId="170" priority="71" operator="equal">
      <formula>"NÃO"</formula>
    </cfRule>
    <cfRule type="cellIs" dxfId="169" priority="72" operator="equal">
      <formula>"SIM"</formula>
    </cfRule>
  </conditionalFormatting>
  <conditionalFormatting sqref="Z69">
    <cfRule type="cellIs" dxfId="168" priority="70" operator="equal">
      <formula>"OPORTUNIDADE"</formula>
    </cfRule>
  </conditionalFormatting>
  <conditionalFormatting sqref="Z69">
    <cfRule type="cellIs" dxfId="167" priority="68" operator="equal">
      <formula>"NÃO"</formula>
    </cfRule>
    <cfRule type="cellIs" dxfId="166" priority="69" operator="equal">
      <formula>"SIM"</formula>
    </cfRule>
  </conditionalFormatting>
  <conditionalFormatting sqref="Z69">
    <cfRule type="cellIs" dxfId="165" priority="67" operator="equal">
      <formula>"OPORTUNIDADE"</formula>
    </cfRule>
  </conditionalFormatting>
  <conditionalFormatting sqref="Z69">
    <cfRule type="cellIs" dxfId="164" priority="65" operator="equal">
      <formula>"NÃO"</formula>
    </cfRule>
    <cfRule type="cellIs" dxfId="163" priority="66" operator="equal">
      <formula>"SIM"</formula>
    </cfRule>
  </conditionalFormatting>
  <conditionalFormatting sqref="Z69">
    <cfRule type="cellIs" dxfId="162" priority="64" operator="equal">
      <formula>"OPORTUNIDADE"</formula>
    </cfRule>
  </conditionalFormatting>
  <conditionalFormatting sqref="Z69">
    <cfRule type="cellIs" dxfId="161" priority="62" operator="equal">
      <formula>"NÃO"</formula>
    </cfRule>
    <cfRule type="cellIs" dxfId="160" priority="63" operator="equal">
      <formula>"SIM"</formula>
    </cfRule>
  </conditionalFormatting>
  <conditionalFormatting sqref="BK37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59" priority="36" operator="equal">
      <formula>"OPORTUNIDADE"</formula>
    </cfRule>
  </conditionalFormatting>
  <conditionalFormatting sqref="Z91:Z92">
    <cfRule type="cellIs" dxfId="158" priority="34" operator="equal">
      <formula>"NÃO"</formula>
    </cfRule>
    <cfRule type="cellIs" dxfId="157" priority="35" operator="equal">
      <formula>"SIM"</formula>
    </cfRule>
  </conditionalFormatting>
  <conditionalFormatting sqref="Y91:Y100">
    <cfRule type="cellIs" dxfId="156" priority="33" operator="equal">
      <formula>"OPORTUNIDADE"</formula>
    </cfRule>
  </conditionalFormatting>
  <conditionalFormatting sqref="Y91:Y100">
    <cfRule type="cellIs" dxfId="155" priority="31" operator="equal">
      <formula>"NÃO"</formula>
    </cfRule>
    <cfRule type="cellIs" dxfId="154" priority="32" operator="equal">
      <formula>"SIM"</formula>
    </cfRule>
  </conditionalFormatting>
  <conditionalFormatting sqref="BK81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53" priority="27" operator="equal">
      <formula>"OPORTUNIDADE"</formula>
    </cfRule>
  </conditionalFormatting>
  <conditionalFormatting sqref="Z96">
    <cfRule type="cellIs" dxfId="152" priority="25" operator="equal">
      <formula>"NÃO"</formula>
    </cfRule>
    <cfRule type="cellIs" dxfId="151" priority="26" operator="equal">
      <formula>"SIM"</formula>
    </cfRule>
  </conditionalFormatting>
  <conditionalFormatting sqref="BP84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1446</v>
      </c>
      <c r="D5" s="308"/>
      <c r="E5" s="308"/>
      <c r="F5" s="308"/>
      <c r="G5" s="308"/>
      <c r="H5" s="308"/>
      <c r="I5" s="308"/>
      <c r="J5" s="309"/>
      <c r="K5" s="310" t="s">
        <v>1447</v>
      </c>
      <c r="L5" s="311"/>
      <c r="M5" s="311"/>
      <c r="N5" s="311"/>
      <c r="O5" s="312" t="s">
        <v>1448</v>
      </c>
      <c r="P5" s="312"/>
      <c r="Q5" s="313"/>
    </row>
    <row r="6" spans="1:17" s="102" customFormat="1" ht="15" customHeight="1">
      <c r="A6" s="96" t="s">
        <v>1449</v>
      </c>
      <c r="B6" s="103" t="s">
        <v>1450</v>
      </c>
      <c r="C6" s="104" t="s">
        <v>1166</v>
      </c>
      <c r="D6" s="105" t="s">
        <v>1167</v>
      </c>
      <c r="E6" s="104" t="s">
        <v>1451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1452</v>
      </c>
      <c r="M6" s="150" t="s">
        <v>30</v>
      </c>
      <c r="N6" s="151" t="s">
        <v>1161</v>
      </c>
      <c r="O6" s="170" t="s">
        <v>1204</v>
      </c>
      <c r="P6" s="170"/>
      <c r="Q6" s="219" t="s">
        <v>1453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1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 t="str">
        <f>IF(FN_MC!B104="","*",FN_MC!B104)</f>
        <v>*</v>
      </c>
      <c r="B105" s="107" t="str">
        <f>IF(FN_MC!X104="","*",FN_MC!X104)</f>
        <v>*</v>
      </c>
      <c r="C105" s="108" t="str">
        <f>IF(FN_MC!S104="","*",FN_MC!S104)</f>
        <v>-</v>
      </c>
      <c r="D105" s="108" t="str">
        <f>IF(FN_MC!T104="","*",FN_MC!T104)</f>
        <v>-</v>
      </c>
      <c r="E105" s="108" t="str">
        <f>IF(FN_MC!D104="","*",FN_MC!D104)</f>
        <v>*</v>
      </c>
      <c r="F105" s="108" t="str">
        <f>IF(FN_MC!H104="","*",FN_MC!H104)</f>
        <v>*</v>
      </c>
      <c r="G105" s="108" t="str">
        <f>IF(FN_MC!M104="","*",FN_MC!M104)</f>
        <v>-</v>
      </c>
      <c r="H105" s="166" t="str">
        <f>IF(FN_MC!K104="","*",FN_MC!K104)</f>
        <v>*</v>
      </c>
      <c r="I105" s="141" t="str">
        <f>IF(FN_MC!O104="","*",FN_MC!O104)</f>
        <v>*</v>
      </c>
      <c r="J105" s="141" t="str">
        <f>IF(FN_MC!P104="","*",FN_MC!P104)</f>
        <v>*</v>
      </c>
      <c r="K105" s="152">
        <f>IF(FN_MC!AK104="","*",FN_MC!AK104)</f>
        <v>0</v>
      </c>
      <c r="L105" s="152" t="str">
        <f>IF(FN_MC!AM104="","*",FN_MC!AM104)</f>
        <v>-</v>
      </c>
      <c r="M105" s="152">
        <f>IF(FN_MC!AP104="","*",FN_MC!AP104)</f>
        <v>0</v>
      </c>
      <c r="N105" s="152" t="str">
        <f>IF(FN_MC!AM104="","*",FN_MC!AM104)</f>
        <v>-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 t="str">
        <f>IF(FN_MC!B105="","*",FN_MC!B105)</f>
        <v>*</v>
      </c>
      <c r="B106" s="107" t="str">
        <f>IF(FN_MC!X105="","*",FN_MC!X105)</f>
        <v>*</v>
      </c>
      <c r="C106" s="108" t="str">
        <f>IF(FN_MC!S105="","*",FN_MC!S105)</f>
        <v>-</v>
      </c>
      <c r="D106" s="108" t="str">
        <f>IF(FN_MC!T105="","*",FN_MC!T105)</f>
        <v>-</v>
      </c>
      <c r="E106" s="108" t="str">
        <f>IF(FN_MC!D105="","*",FN_MC!D105)</f>
        <v>*</v>
      </c>
      <c r="F106" s="108" t="str">
        <f>IF(FN_MC!H105="","*",FN_MC!H105)</f>
        <v>*</v>
      </c>
      <c r="G106" s="108" t="str">
        <f>IF(FN_MC!M105="","*",FN_MC!M105)</f>
        <v>-</v>
      </c>
      <c r="H106" s="166" t="str">
        <f>IF(FN_MC!K105="","*",FN_MC!K105)</f>
        <v>*</v>
      </c>
      <c r="I106" s="141" t="str">
        <f>IF(FN_MC!O105="","*",FN_MC!O105)</f>
        <v>*</v>
      </c>
      <c r="J106" s="141" t="str">
        <f>IF(FN_MC!P105="","*",FN_MC!P105)</f>
        <v>*</v>
      </c>
      <c r="K106" s="152">
        <f>IF(FN_MC!AK105="","*",FN_MC!AK105)</f>
        <v>0</v>
      </c>
      <c r="L106" s="152" t="str">
        <f>IF(FN_MC!AM105="","*",FN_MC!AM105)</f>
        <v>-</v>
      </c>
      <c r="M106" s="152">
        <f>IF(FN_MC!AP105="","*",FN_MC!AP105)</f>
        <v>0</v>
      </c>
      <c r="N106" s="152" t="str">
        <f>IF(FN_MC!AM105="","*",FN_MC!AM105)</f>
        <v>-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1446</v>
      </c>
      <c r="D1003" s="308"/>
      <c r="E1003" s="308"/>
      <c r="F1003" s="308"/>
      <c r="G1003" s="308"/>
      <c r="H1003" s="308"/>
      <c r="I1003" s="308"/>
      <c r="J1003" s="309"/>
      <c r="K1003" s="310" t="s">
        <v>1447</v>
      </c>
      <c r="L1003" s="311"/>
      <c r="M1003" s="311"/>
      <c r="N1003" s="311"/>
      <c r="O1003" s="282" t="s">
        <v>1448</v>
      </c>
      <c r="P1003" s="258"/>
      <c r="Q1003" s="157"/>
    </row>
    <row r="1004" spans="1:17">
      <c r="A1004" s="96" t="s">
        <v>1449</v>
      </c>
      <c r="B1004" s="103" t="s">
        <v>1450</v>
      </c>
      <c r="C1004" s="104" t="s">
        <v>1166</v>
      </c>
      <c r="D1004" s="105" t="s">
        <v>1167</v>
      </c>
      <c r="E1004" s="104" t="s">
        <v>1451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1452</v>
      </c>
      <c r="M1004" s="150" t="s">
        <v>30</v>
      </c>
      <c r="N1004" s="151" t="s">
        <v>1161</v>
      </c>
      <c r="O1004" s="170" t="s">
        <v>1204</v>
      </c>
      <c r="P1004" s="219" t="s">
        <v>1453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1454</v>
      </c>
      <c r="W1" s="319"/>
      <c r="X1" s="319"/>
      <c r="Y1" s="113"/>
    </row>
    <row r="2" spans="1:25" s="109" customFormat="1" ht="11.25" customHeight="1">
      <c r="A2" s="114" t="s">
        <v>1455</v>
      </c>
      <c r="B2" s="114" t="s">
        <v>1450</v>
      </c>
      <c r="C2" s="114" t="s">
        <v>7</v>
      </c>
      <c r="D2" s="115" t="s">
        <v>1166</v>
      </c>
      <c r="E2" s="115" t="s">
        <v>1167</v>
      </c>
      <c r="F2" s="115" t="s">
        <v>1449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1456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*</v>
      </c>
      <c r="C101" s="118" t="str">
        <f>IF(FN_MC!Z104="","*",FN_MC!Z104)</f>
        <v>*</v>
      </c>
      <c r="D101" s="119" t="str">
        <f>IF(FN_MC!S104="","*",FN_MC!S104)</f>
        <v>-</v>
      </c>
      <c r="E101" s="119" t="str">
        <f>IF(FN_MC!T104="","*",FN_MC!T104)</f>
        <v>-</v>
      </c>
      <c r="F101" s="119" t="str">
        <f>IF(FN_MC!B104="","*",FN_MC!B104)</f>
        <v>*</v>
      </c>
      <c r="G101" s="119" t="str">
        <f>IF(FN_MC!D104="","*",FN_MC!D104)</f>
        <v>*</v>
      </c>
      <c r="H101" s="119" t="str">
        <f>IF(FN_MC!F104="","*",FN_MC!F104)</f>
        <v>*</v>
      </c>
      <c r="I101" s="119" t="str">
        <f>IF(FN_MC!H104="","*",FN_MC!H104)</f>
        <v>*</v>
      </c>
      <c r="J101" s="119" t="str">
        <f>IF(FN_MC!I104="","*",FN_MC!I104)</f>
        <v>*</v>
      </c>
      <c r="K101" s="119" t="str">
        <f>IF(FN_MC!M104="","*",FN_MC!M104)</f>
        <v>-</v>
      </c>
      <c r="L101" s="119" t="str">
        <f>IF(FN_MC!N104="","*",FN_MC!N104)</f>
        <v>-</v>
      </c>
      <c r="M101" s="120" t="str">
        <f>IF(FN_MC!J104="","*",FN_MC!J104)</f>
        <v>*</v>
      </c>
      <c r="N101" s="120" t="str">
        <f>IF(FN_MC!K104="","*",FN_MC!K104)</f>
        <v>*</v>
      </c>
      <c r="O101" s="120" t="str">
        <f>IF(FN_MC!L104="","*",FN_MC!L104)</f>
        <v>*</v>
      </c>
      <c r="P101" s="120"/>
      <c r="Q101" s="137" t="str">
        <f>IF(FN_MC!O104="","*",FN_MC!O104)</f>
        <v>*</v>
      </c>
      <c r="R101" s="137" t="str">
        <f>IF(FN_MC!P104="","*",FN_MC!P104)</f>
        <v>*</v>
      </c>
      <c r="S101" s="119" t="str">
        <f>IF(FN_MC!Q104="","*",CONCATENATE(FN_MC!Q104," ",FN_MC!R104))</f>
        <v>*</v>
      </c>
      <c r="T101" s="119" t="str">
        <f>IF(FN_MC!V104="","*",FN_MC!V104)</f>
        <v>*</v>
      </c>
      <c r="U101" s="119" t="str">
        <f>IF(FN_MC!W104="","*",FN_MC!W104)</f>
        <v>*</v>
      </c>
      <c r="V101" s="121" t="str">
        <f ca="1">_xlfn.XLOOKUP(G101&amp;$V$2,BS_CONTROLE[CHAVE],BS_CONTROLE[Quantidade_11],"-")</f>
        <v>-</v>
      </c>
      <c r="W101" s="121" t="str">
        <f ca="1">_xlfn.XLOOKUP(G101&amp;$W$2,BS_CONTROLE[CHAVE],BS_CONTROLE[Quantidade_11],"-")</f>
        <v>-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*</v>
      </c>
      <c r="C102" s="118" t="str">
        <f>IF(FN_MC!Z105="","*",FN_MC!Z105)</f>
        <v>*</v>
      </c>
      <c r="D102" s="119" t="str">
        <f>IF(FN_MC!S105="","*",FN_MC!S105)</f>
        <v>-</v>
      </c>
      <c r="E102" s="119" t="str">
        <f>IF(FN_MC!T105="","*",FN_MC!T105)</f>
        <v>-</v>
      </c>
      <c r="F102" s="119" t="str">
        <f>IF(FN_MC!B105="","*",FN_MC!B105)</f>
        <v>*</v>
      </c>
      <c r="G102" s="119" t="str">
        <f>IF(FN_MC!D105="","*",FN_MC!D105)</f>
        <v>*</v>
      </c>
      <c r="H102" s="119" t="str">
        <f>IF(FN_MC!F105="","*",FN_MC!F105)</f>
        <v>*</v>
      </c>
      <c r="I102" s="119" t="str">
        <f>IF(FN_MC!H105="","*",FN_MC!H105)</f>
        <v>*</v>
      </c>
      <c r="J102" s="119" t="str">
        <f>IF(FN_MC!I105="","*",FN_MC!I105)</f>
        <v>*</v>
      </c>
      <c r="K102" s="119" t="str">
        <f>IF(FN_MC!M105="","*",FN_MC!M105)</f>
        <v>-</v>
      </c>
      <c r="L102" s="119" t="str">
        <f>IF(FN_MC!N105="","*",FN_MC!N105)</f>
        <v>-</v>
      </c>
      <c r="M102" s="120" t="str">
        <f>IF(FN_MC!J105="","*",FN_MC!J105)</f>
        <v>*</v>
      </c>
      <c r="N102" s="120" t="str">
        <f>IF(FN_MC!K105="","*",FN_MC!K105)</f>
        <v>*</v>
      </c>
      <c r="O102" s="120" t="str">
        <f>IF(FN_MC!L105="","*",FN_MC!L105)</f>
        <v>*</v>
      </c>
      <c r="P102" s="120"/>
      <c r="Q102" s="137" t="str">
        <f>IF(FN_MC!O105="","*",FN_MC!O105)</f>
        <v>*</v>
      </c>
      <c r="R102" s="137" t="str">
        <f>IF(FN_MC!P105="","*",FN_MC!P105)</f>
        <v>*</v>
      </c>
      <c r="S102" s="119" t="str">
        <f>IF(FN_MC!Q105="","*",CONCATENATE(FN_MC!Q105," ",FN_MC!R105))</f>
        <v>*</v>
      </c>
      <c r="T102" s="119" t="str">
        <f>IF(FN_MC!V105="","*",FN_MC!V105)</f>
        <v>*</v>
      </c>
      <c r="U102" s="119" t="str">
        <f>IF(FN_MC!W105="","*",FN_MC!W105)</f>
        <v>*</v>
      </c>
      <c r="V102" s="121" t="str">
        <f ca="1">_xlfn.XLOOKUP(G102&amp;$V$2,BS_CONTROLE[CHAVE],BS_CONTROLE[Quantidade_11],"-")</f>
        <v>-</v>
      </c>
      <c r="W102" s="121" t="str">
        <f ca="1">_xlfn.XLOOKUP(G102&amp;$W$2,BS_CONTROLE[CHAVE],BS_CONTROLE[Quantidade_11],"-")</f>
        <v>-</v>
      </c>
      <c r="X102" s="121" t="str">
        <f ca="1">_xlfn.XLOOKUP(G102&amp;$X$2,BS_CONTROLE[CHAVE],BS_CONTROLE[Quantidade_11],"-")</f>
        <v>-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1457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1458</v>
      </c>
      <c r="C2" s="104" t="s">
        <v>1151</v>
      </c>
      <c r="D2" s="104" t="s">
        <v>1153</v>
      </c>
      <c r="E2" s="104" t="s">
        <v>1459</v>
      </c>
      <c r="F2" s="104" t="s">
        <v>1460</v>
      </c>
      <c r="G2" s="104" t="s">
        <v>1461</v>
      </c>
      <c r="H2" s="104" t="s">
        <v>1462</v>
      </c>
      <c r="I2" s="104" t="s">
        <v>1463</v>
      </c>
      <c r="J2" s="104" t="s">
        <v>1464</v>
      </c>
      <c r="K2" s="140" t="s">
        <v>1465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 t="str">
        <f>IF(FN_MC!B104="","*",FN_MC!B104)</f>
        <v>*</v>
      </c>
      <c r="D101" s="130" t="str">
        <f>IF(FN_MC!D104="","*",FN_MC!D104)</f>
        <v>*</v>
      </c>
      <c r="E101" s="130" t="str">
        <f>IF(FN_MC!H104="","*",FN_MC!H104)</f>
        <v>*</v>
      </c>
      <c r="F101" s="148" t="str">
        <f>IF(FN_MC!M104="","*",FN_MC!M104)</f>
        <v>-</v>
      </c>
      <c r="G101" s="130" t="str">
        <f>IF(FN_MC!I104="","*",FN_MC!I104)</f>
        <v>*</v>
      </c>
      <c r="H101" s="130" t="str">
        <f>IF(FN_MC!AB104="","*",FN_MC!AB104)</f>
        <v>*</v>
      </c>
      <c r="I101" s="130" t="str">
        <f>IF(FN_MC!AC104="","*",FN_MC!AC104)</f>
        <v>*</v>
      </c>
      <c r="J101" s="131" t="str">
        <f>IF(FN_MC!AA104="","*",FN_MC!AA104)</f>
        <v>*</v>
      </c>
      <c r="K101" s="143" t="str">
        <f>IF(FN_MC!AD104="","*",FN_MC!AD104)</f>
        <v>*</v>
      </c>
    </row>
    <row r="102" spans="2:11" s="132" customFormat="1" hidden="1">
      <c r="B102" s="129" t="str">
        <f>IF(FN_MC!Y105="","*",FN_MC!Y105)</f>
        <v>*</v>
      </c>
      <c r="C102" s="130" t="str">
        <f>IF(FN_MC!B105="","*",FN_MC!B105)</f>
        <v>*</v>
      </c>
      <c r="D102" s="130" t="str">
        <f>IF(FN_MC!D105="","*",FN_MC!D105)</f>
        <v>*</v>
      </c>
      <c r="E102" s="130" t="str">
        <f>IF(FN_MC!H105="","*",FN_MC!H105)</f>
        <v>*</v>
      </c>
      <c r="F102" s="148" t="str">
        <f>IF(FN_MC!M105="","*",FN_MC!M105)</f>
        <v>-</v>
      </c>
      <c r="G102" s="130" t="str">
        <f>IF(FN_MC!I105="","*",FN_MC!I105)</f>
        <v>*</v>
      </c>
      <c r="H102" s="130" t="str">
        <f>IF(FN_MC!AB105="","*",FN_MC!AB105)</f>
        <v>*</v>
      </c>
      <c r="I102" s="130" t="str">
        <f>IF(FN_MC!AC105="","*",FN_MC!AC105)</f>
        <v>*</v>
      </c>
      <c r="J102" s="131" t="str">
        <f>IF(FN_MC!AA105="","*",FN_MC!AA105)</f>
        <v>*</v>
      </c>
      <c r="K102" s="143" t="str">
        <f>IF(FN_MC!AD105="","*",FN_MC!AD105)</f>
        <v>*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2025-10-08T13:40:00Z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