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01" documentId="8_{B6337239-1A00-434D-AAD0-422EA1FEB5AE}" xr6:coauthVersionLast="47" xr6:coauthVersionMax="47" xr10:uidLastSave="{7A130F5B-2E1D-4441-9642-FA96045AC80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02" i="1" l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M356" i="11"/>
  <c r="K357" i="11"/>
  <c r="M357" i="11"/>
  <c r="K358" i="11"/>
  <c r="M358" i="11"/>
  <c r="K359" i="11"/>
  <c r="M359" i="11"/>
  <c r="K360" i="11"/>
  <c r="M360" i="11"/>
  <c r="K361" i="11"/>
  <c r="M361" i="11"/>
  <c r="M362" i="11"/>
  <c r="K363" i="11"/>
  <c r="M363" i="11"/>
  <c r="K364" i="11"/>
  <c r="M364" i="11"/>
  <c r="K365" i="11"/>
  <c r="M365" i="11"/>
  <c r="K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5" i="1" l="1"/>
  <c r="L378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<sst xmlns="http://schemas.openxmlformats.org/spreadsheetml/2006/main" count="5385" uniqueCount="1242">
  <si>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</si>
  <si>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</si>
  <si>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</si>
  <si>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</si>
  <si>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</si>
  <si>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</si>
  <si>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</si>
  <si>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</si>
  <si>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</si>
  <si>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</si>
  <si>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</si>
  <si>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</si>
  <si>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</si>
  <si>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</si>
  <si>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</si>
  <si>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</si>
  <si>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</si>
  <si>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</si>
  <si>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</si>
  <si>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</si>
  <si>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</si>
  <si>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</si>
  <si>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</si>
  <si>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</si>
  <si>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</si>
  <si>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</si>
  <si>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</si>
  <si>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</si>
  <si>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</si>
  <si>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</si>
  <si>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</si>
  <si>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</si>
  <si>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</si>
  <si>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</si>
  <si>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</si>
  <si>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</si>
  <si>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</si>
  <si>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</si>
  <si>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</si>
  <si>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</si>
  <si>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</si>
  <si>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</si>
  <si>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</si>
  <si>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</si>
  <si>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</si>
  <si>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</si>
  <si>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</si>
  <si>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</si>
  <si>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</si>
  <si>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</si>
  <si>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</si>
  <si>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</si>
  <si>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</si>
  <si>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</si>
  <si>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</si>
  <si>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</si>
  <si>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</si>
  <si>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</si>
  <si>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</si>
  <si>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</si>
  <si>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</si>
  <si>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</si>
  <si>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</si>
  <si>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</si>
  <si>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</si>
  <si>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</si>
  <si>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</si>
  <si>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</si>
  <si>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</si>
  <si>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</si>
  <si>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</si>
  <si>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</si>
  <si>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</si>
  <si>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</si>
  <si>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</si>
  <si>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</si>
  <si>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</si>
  <si>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</si>
  <si>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</si>
  <si>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</si>
  <si>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</si>
  <si>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</si>
  <si>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</si>
  <si>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</si>
  <si>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</si>
  <si>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</si>
  <si>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</si>
  <si>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</si>
  <si>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</si>
  <si>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</si>
  <si>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</si>
  <si>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</si>
  <si>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</si>
  <si>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</si>
  <si>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</si>
  <si>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</si>
  <si>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</si>
  <si>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</si>
  <si>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</si>
  <si>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</si>
  <si>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</si>
  <si>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</si>
  <si>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</si>
  <si>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</si>
  <si>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</si>
  <si>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</si>
  <si>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</si>
  <si>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</si>
  <si>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</si>
  <si>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</si>
  <si>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</si>
  <si>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</si>
  <si>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</si>
  <si>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</si>
  <si>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</si>
  <si>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</si>
  <si>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</si>
  <si>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</si>
  <si>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</si>
  <si>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</si>
  <si>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</si>
  <si>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</si>
  <si>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</si>
  <si>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</si>
  <si>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</si>
  <si>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</si>
  <si>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</si>
  <si>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</si>
  <si>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</si>
  <si>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</si>
  <si>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</si>
  <si>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</si>
  <si>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</si>
  <si>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</si>
  <si>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</si>
  <si>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</si>
  <si>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</si>
  <si>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</si>
  <si>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</si>
  <si>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</si>
  <si>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</si>
  <si>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</si>
  <si>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</si>
  <si>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</si>
  <si>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</si>
  <si>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</si>
  <si>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</si>
  <si>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</si>
  <si>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</si>
  <si>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</si>
  <si>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</si>
  <si>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</si>
  <si>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</si>
  <si>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</si>
  <si>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</si>
  <si>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</si>
  <si>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</si>
  <si>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</si>
  <si>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</si>
  <si>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</si>
  <si>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</si>
  <si>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</si>
  <si>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</si>
  <si>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</si>
  <si>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</si>
  <si>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</si>
  <si>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</si>
  <si>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</si>
  <si>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</si>
  <si>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</si>
  <si>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</si>
  <si>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</si>
  <si>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</si>
  <si>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</si>
  <si>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</si>
  <si>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</si>
  <si>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</si>
  <si>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</si>
  <si>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</si>
  <si>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</si>
  <si>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</si>
  <si>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</si>
  <si>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</si>
  <si>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</si>
  <si>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</si>
  <si>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</si>
  <si>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</si>
  <si>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</si>
  <si>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</si>
  <si>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</si>
  <si>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</si>
  <si>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</si>
  <si>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</si>
  <si>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</si>
  <si>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</si>
  <si>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</si>
  <si>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</si>
  <si>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</si>
  <si>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</si>
  <si>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</si>
  <si>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</si>
  <si>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</si>
  <si>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</si>
  <si>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</si>
  <si>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</si>
  <si>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</si>
  <si>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</si>
  <si>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</si>
  <si>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</si>
  <si>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</si>
  <si>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</si>
  <si>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</si>
  <si>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</si>
  <si>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</si>
  <si>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</si>
  <si>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</si>
  <si>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</si>
  <si>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</si>
  <si>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</si>
  <si>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</si>
  <si>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</si>
  <si>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</si>
  <si>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</si>
  <si>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</si>
  <si>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</si>
  <si>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</si>
  <si>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</si>
  <si>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</si>
  <si>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</si>
  <si>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</si>
  <si>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</si>
  <si>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</si>
  <si>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</si>
  <si>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</si>
  <si>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</si>
  <si>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</si>
  <si>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</si>
  <si>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</si>
  <si>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</si>
  <si>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</si>
  <si>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</si>
  <si>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</si>
  <si>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</si>
  <si>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</si>
  <si>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</si>
  <si>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</si>
  <si>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</si>
  <si>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</si>
  <si>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</si>
  <si>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</si>
  <si>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</si>
  <si>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</si>
  <si>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</si>
  <si>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</si>
  <si>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</si>
  <si>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</si>
  <si>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</si>
  <si>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</si>
  <si>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</si>
  <si>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</si>
  <si>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</si>
  <si>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</si>
  <si>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</si>
  <si>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</si>
  <si>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</si>
  <si>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</si>
  <si>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</si>
  <si>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</si>
  <si>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</si>
  <si>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</si>
  <si>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</si>
  <si>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</si>
  <si>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</si>
  <si>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</si>
  <si>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</si>
  <si>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</si>
  <si>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</si>
  <si>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</si>
  <si>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</si>
  <si>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</si>
  <si>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</si>
  <si>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</si>
  <si>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</si>
  <si>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</si>
  <si>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</si>
  <si>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</si>
  <si>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</si>
  <si>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</si>
  <si>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</si>
  <si>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</si>
  <si>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</si>
  <si>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</si>
  <si>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</si>
  <si>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</si>
  <si>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</si>
  <si>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</si>
  <si>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</si>
  <si>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</si>
  <si>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</si>
  <si>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</si>
  <si>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</si>
  <si>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</si>
  <si>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</si>
  <si>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</si>
  <si>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</si>
  <si>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</si>
  <si>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</si>
  <si>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</si>
  <si>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</si>
  <si>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</si>
  <si>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</si>
  <si>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</si>
  <si>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</si>
  <si>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</si>
  <si>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</si>
  <si>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</si>
  <si>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</si>
  <si>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</si>
  <si>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</si>
  <si>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</si>
  <si>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</si>
  <si>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</si>
  <si>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</si>
  <si>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</si>
  <si>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</si>
  <si>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</si>
  <si>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</si>
  <si>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</si>
  <si>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</si>
  <si>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</si>
  <si>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</si>
  <si>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</si>
  <si>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</si>
  <si>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</si>
  <si>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</si>
  <si>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</si>
  <si>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</si>
  <si>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</si>
  <si>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</si>
  <si>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</si>
  <si>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</si>
  <si>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</si>
  <si>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</si>
  <si>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</si>
  <si>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</si>
  <si>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</si>
  <si>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</si>
  <si>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</si>
  <si>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</si>
  <si>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</si>
  <si>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</si>
  <si>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</si>
  <si>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</si>
  <si>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</si>
  <si>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</si>
  <si>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</si>
  <si>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</si>
  <si>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</si>
  <si>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</si>
  <si>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</si>
  <si>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</si>
  <si>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</si>
  <si>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</si>
  <si>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</si>
  <si>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</si>
  <si>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</si>
  <si>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</si>
  <si>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</si>
  <si>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</si>
  <si>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</si>
  <si>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</si>
  <si>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</si>
  <si>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</si>
  <si>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</si>
  <si>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</si>
  <si>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</si>
  <si>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</si>
  <si>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</si>
  <si>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</si>
  <si>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</si>
  <si>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</si>
  <si>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</si>
  <si>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</si>
  <si>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</si>
  <si>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</si>
  <si>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</si>
  <si>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</si>
  <si>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</si>
  <si>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</si>
  <si>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</si>
  <si>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</si>
  <si>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</si>
  <si>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</si>
  <si>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</si>
  <si>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</si>
  <si>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</si>
  <si>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</si>
  <si>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</si>
  <si>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</si>
  <si>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</si>
  <si>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</si>
  <si>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</si>
  <si>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</si>
  <si>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</si>
  <si>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</si>
  <si>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</si>
  <si>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</si>
  <si>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</si>
  <si>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</si>
  <si>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</si>
  <si>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</si>
  <si>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</si>
  <si>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</si>
  <si>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</si>
  <si>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</si>
  <si>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</si>
  <si>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</si>
  <si>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</si>
  <si>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</si>
  <si>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</si>
  <si>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</si>
  <si>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</si>
  <si>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</si>
  <si>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</si>
  <si>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</si>
  <si>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</si>
  <si>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</si>
  <si>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</si>
  <si>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</si>
  <si>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</si>
  <si>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</si>
  <si>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</si>
  <si>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</si>
  <si>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</si>
  <si>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</si>
  <si>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</si>
  <si>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</si>
  <si>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</si>
  <si>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</si>
  <si>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</si>
  <si>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</si>
  <si>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</si>
  <si>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</si>
  <si>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</si>
  <si>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</si>
  <si>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</si>
  <si>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</si>
  <si>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</si>
  <si>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</si>
  <si>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</si>
  <si>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</si>
  <si>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</si>
  <si>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</si>
  <si>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</si>
  <si>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</si>
  <si>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</si>
  <si>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</si>
  <si>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</si>
  <si>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</si>
  <si>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</si>
  <si>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</si>
  <si>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</si>
  <si>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</si>
  <si>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</si>
  <si>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</si>
  <si>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</si>
  <si>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</si>
  <si>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</si>
  <si>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</si>
  <si>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</si>
  <si>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</si>
  <si>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</si>
  <si>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</si>
  <si>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</si>
  <si>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</si>
  <si>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</si>
  <si>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</si>
  <si>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</si>
  <si>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</si>
  <si>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</si>
  <si>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</si>
  <si>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</si>
  <si>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</si>
  <si>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</si>
  <si>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</si>
  <si>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</si>
  <si>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</si>
  <si>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</si>
  <si>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</si>
  <si>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</si>
  <si>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</si>
  <si>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</si>
  <si>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</si>
  <si>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</si>
  <si>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</si>
  <si>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</si>
  <si>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</si>
  <si>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</si>
  <si>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</si>
  <si>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</si>
  <si>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</si>
  <si>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</si>
  <si>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</si>
  <si>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</si>
  <si>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</si>
  <si>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</si>
  <si>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</si>
  <si>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</si>
  <si>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</si>
  <si>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</si>
  <si>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</si>
  <si>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</si>
  <si>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</si>
  <si>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</si>
  <si>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</si>
  <si>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</si>
  <si>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</si>
  <si>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</si>
  <si>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</si>
  <si>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</si>
  <si>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</si>
  <si>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</si>
  <si>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</si>
  <si>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</si>
  <si>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</si>
  <si>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</si>
  <si>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</si>
  <si>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</si>
  <si>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</si>
  <si>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</si>
  <si>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</si>
  <si>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</si>
  <si>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</si>
  <si>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</si>
  <si>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</si>
  <si>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</si>
  <si>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</si>
  <si>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</si>
  <si>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</si>
  <si>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</si>
  <si>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</si>
  <si>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</si>
  <si>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</si>
  <si>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</si>
  <si>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</si>
  <si>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</si>
  <si>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</si>
  <si>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</si>
  <si>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</si>
  <si>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</si>
  <si>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</si>
  <si>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</si>
  <si>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</si>
  <si>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</si>
  <si>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</si>
  <si>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</si>
  <si>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</si>
  <si>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</si>
  <si>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</si>
  <si>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</si>
  <si>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</si>
  <si>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</si>
  <si>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</si>
  <si>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</si>
  <si>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</si>
  <si>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</si>
  <si>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</si>
  <si>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</si>
  <si>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</si>
  <si>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</si>
  <si>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</si>
  <si>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</si>
  <si>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</si>
  <si>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</si>
  <si>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</si>
  <si>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</si>
  <si>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</si>
  <si>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</si>
  <si>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</si>
  <si>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</si>
  <si>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</si>
  <si>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</si>
  <si>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</si>
  <si>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</si>
  <si>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</si>
  <si>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</si>
  <si>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</si>
  <si>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</si>
  <si>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</si>
  <si>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</si>
  <si>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</si>
  <si>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</si>
  <si>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</si>
  <si>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</si>
  <si>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</si>
  <si>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</si>
  <si>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</si>
  <si>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</si>
  <si>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</si>
  <si>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</si>
  <si>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</si>
  <si>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</si>
  <si>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</si>
  <si>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</si>
  <si>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</si>
  <si>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</si>
  <si>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</si>
  <si>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</si>
  <si>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</si>
  <si>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</si>
  <si>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</si>
  <si>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</si>
  <si>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</si>
  <si>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</si>
  <si>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</si>
  <si>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</si>
  <si>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</si>
  <si>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</si>
  <si>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</si>
  <si>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</si>
  <si>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</si>
  <si>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</si>
  <si>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</si>
  <si>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</si>
  <si>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</si>
  <si>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</si>
  <si>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</si>
  <si>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</si>
  <si>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</si>
  <si>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</si>
  <si>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</si>
  <si>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</si>
  <si>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</si>
  <si>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</si>
  <si>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</si>
  <si>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</si>
  <si>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</si>
  <si>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</si>
  <si>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</si>
  <si>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</si>
  <si>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</si>
  <si>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</si>
  <si>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</si>
  <si>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</si>
  <si>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</si>
  <si>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</si>
  <si>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</si>
  <si>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</si>
  <si>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</si>
  <si>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</si>
  <si>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</si>
  <si>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</si>
  <si>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</si>
  <si>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</si>
  <si>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</si>
  <si>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</si>
  <si>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</si>
  <si>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</si>
  <si>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</si>
  <si>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</si>
  <si>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</si>
  <si>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</si>
  <si>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</si>
  <si>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</si>
  <si>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</si>
  <si>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</si>
  <si>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</si>
  <si>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</si>
  <si>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</si>
  <si>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</si>
  <si>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</si>
  <si>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</si>
  <si>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</si>
  <si>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</si>
  <si>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</si>
  <si>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</si>
  <si>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</si>
  <si>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</si>
  <si>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</si>
  <si>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</si>
  <si>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</si>
  <si>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</si>
  <si>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</si>
  <si>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</si>
  <si>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</si>
  <si>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</si>
  <si>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</si>
  <si>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</si>
  <si>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</si>
  <si>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</si>
  <si>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</si>
  <si>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</si>
  <si>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</si>
  <si>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</si>
  <si>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</si>
  <si>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</si>
  <si>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</si>
  <si>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</si>
  <si>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</si>
  <si>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</si>
  <si>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</si>
  <si>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</si>
  <si>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</si>
  <si>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</si>
  <si>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</si>
  <si>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</si>
  <si>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</si>
  <si>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</si>
  <si>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</si>
  <si>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</si>
  <si>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</si>
  <si>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</si>
  <si>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</si>
  <si>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</si>
  <si>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</si>
  <si>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</si>
  <si>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</si>
  <si>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</si>
  <si>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</si>
  <si>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</si>
  <si>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</si>
  <si>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</si>
  <si>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</si>
  <si>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</si>
  <si>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</si>
  <si>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</si>
  <si>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</si>
  <si>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</si>
  <si>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</si>
  <si>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</si>
  <si>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</si>
  <si>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</si>
  <si>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</si>
  <si>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</si>
  <si>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</si>
  <si>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</si>
  <si>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</si>
  <si>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</si>
  <si>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</si>
  <si>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</si>
  <si>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</si>
  <si>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</si>
  <si>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</si>
  <si>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</si>
  <si>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</si>
  <si>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</si>
  <si>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</si>
  <si>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</si>
  <si>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</si>
  <si>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</si>
  <si>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</si>
  <si>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</si>
  <si>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</si>
  <si>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</si>
  <si>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</si>
  <si>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</si>
  <si>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</si>
  <si>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</si>
  <si>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</si>
  <si>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</si>
  <si>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</si>
  <si>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</si>
  <si>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</si>
  <si>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</si>
  <si>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</si>
  <si>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</si>
  <si>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</si>
  <si>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</si>
  <si>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</si>
  <si>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</si>
  <si>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</si>
  <si>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</si>
  <si>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</si>
  <si>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</si>
  <si>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</si>
  <si>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</si>
  <si>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</si>
  <si>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</si>
  <si>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</si>
  <si>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</si>
  <si>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</si>
  <si>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</si>
  <si>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</si>
  <si>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</si>
  <si>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</si>
  <si>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</si>
  <si>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</si>
  <si>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</si>
  <si>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</si>
  <si>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</si>
  <si>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</si>
  <si>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</si>
  <si>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</si>
  <si>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</si>
  <si>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</si>
  <si>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</si>
  <si>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</si>
  <si>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</si>
  <si>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</si>
  <si>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</si>
  <si>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</si>
  <si>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</si>
  <si>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</si>
  <si>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</si>
  <si>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</si>
  <si>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</si>
  <si>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</si>
  <si>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</si>
  <si>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</si>
  <si>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</si>
  <si>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</si>
  <si>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</si>
  <si>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</si>
  <si>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</si>
  <si>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</si>
  <si>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</si>
  <si>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</si>
  <si>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</si>
  <si>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</si>
  <si>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</si>
  <si>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</si>
  <si>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</si>
  <si>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</si>
  <si>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</si>
  <si>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</si>
  <si>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</si>
  <si>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</si>
  <si>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</si>
  <si>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</si>
  <si>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</si>
  <si>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</si>
  <si>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</si>
  <si>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</si>
  <si>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</si>
  <si>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</si>
  <si>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</si>
  <si>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</si>
  <si>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</si>
  <si>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</si>
  <si>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</si>
  <si>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</si>
  <si>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</si>
  <si>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</si>
  <si>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</si>
  <si>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</si>
  <si>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</si>
  <si>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</si>
  <si>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</si>
  <si>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</si>
  <si>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</si>
  <si>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</si>
  <si>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</si>
  <si>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</si>
  <si>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</si>
  <si>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</si>
  <si>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</si>
  <si>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</si>
  <si>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</si>
  <si>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</si>
  <si>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</si>
  <si>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</si>
  <si>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</si>
  <si>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</si>
  <si>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</si>
  <si>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</si>
  <si>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</si>
  <si>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</si>
  <si>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</si>
  <si>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</si>
  <si>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</si>
  <si>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</si>
  <si>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</si>
  <si>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</si>
  <si>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</si>
  <si>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</si>
  <si>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</si>
  <si>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</si>
  <si>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</si>
  <si>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</si>
  <si>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</si>
  <si>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</si>
  <si>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</si>
  <si>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</si>
  <si>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</si>
  <si>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</si>
  <si>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</si>
  <si>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</si>
  <si>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</si>
  <si>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</si>
  <si>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</si>
  <si>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</si>
  <si>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</si>
  <si>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</si>
  <si>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</si>
  <si>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</si>
  <si>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</si>
  <si>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</si>
  <si>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</si>
  <si>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</si>
  <si>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</si>
  <si>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</si>
  <si>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</si>
  <si>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</si>
  <si>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</si>
  <si>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</si>
  <si>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</si>
  <si>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</si>
  <si>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</si>
  <si>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</si>
  <si>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</si>
  <si>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</si>
  <si>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</si>
  <si>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</si>
  <si>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</si>
  <si>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</si>
  <si>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</si>
  <si>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</si>
  <si>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</si>
  <si>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</si>
  <si>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</si>
  <si>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</si>
  <si>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</si>
  <si>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</si>
  <si>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</si>
  <si>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</si>
  <si>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</si>
  <si>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</si>
  <si>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</si>
  <si>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</si>
  <si>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</si>
  <si>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</si>
  <si>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</si>
  <si>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</si>
  <si>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</si>
  <si>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</si>
  <si>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</si>
  <si>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</si>
  <si>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</si>
  <si>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</si>
  <si>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</si>
  <si>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</si>
  <si>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</si>
  <si>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</si>
  <si>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</si>
  <si>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</si>
  <si>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</si>
  <si>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</si>
  <si>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</si>
  <si>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</si>
  <si>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</si>
  <si>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</si>
  <si>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</si>
  <si>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</si>
  <si>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</si>
  <si>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</si>
  <si>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</si>
  <si>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</si>
  <si>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</si>
  <si>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</si>
  <si>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</si>
  <si>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</si>
  <si>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</si>
  <si>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</si>
  <si>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</si>
  <si>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</si>
  <si>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</si>
  <si>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</si>
  <si>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</si>
  <si>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</si>
  <si>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</si>
  <si>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</si>
  <si>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</si>
  <si>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</si>
  <si>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</si>
  <si>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</si>
  <si>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</si>
  <si>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</si>
  <si>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</si>
  <si>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</si>
  <si>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</si>
  <si>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</si>
  <si>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</si>
  <si>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</si>
  <si>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</si>
  <si>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</si>
  <si>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</si>
  <si>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</si>
  <si>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</si>
  <si>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</si>
  <si>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</si>
  <si>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</si>
  <si>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</si>
  <si>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</si>
  <si>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</si>
  <si>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</si>
  <si>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</si>
  <si>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</si>
  <si>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</si>
  <si>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</si>
  <si>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</si>
  <si>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</si>
  <si>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</si>
  <si>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</si>
  <si>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</si>
  <si>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</si>
  <si>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</si>
  <si>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</si>
  <si>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</si>
  <si>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</si>
  <si>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</si>
  <si>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</si>
  <si>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</si>
  <si>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</si>
  <si>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</si>
  <si>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</si>
  <si>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</si>
  <si>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</si>
  <si>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</si>
  <si>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</si>
  <si>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</si>
  <si>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</si>
  <si>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</si>
  <si>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</si>
  <si>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</si>
  <si>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</si>
  <si>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</si>
  <si>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</si>
  <si>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</si>
  <si>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</si>
  <si>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</si>
  <si>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</si>
  <si>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</si>
  <si>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</si>
  <si>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</si>
  <si>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</si>
  <si>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</si>
  <si>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</si>
  <si>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</si>
  <si>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</si>
  <si>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</si>
  <si>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</si>
  <si>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</si>
  <si>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</si>
  <si>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</si>
  <si>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</si>
  <si>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</si>
  <si>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</si>
  <si>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</si>
  <si>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</si>
  <si>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</si>
  <si>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</si>
  <si>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</si>
  <si>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</si>
  <si>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</si>
  <si>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</si>
  <si>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</si>
  <si>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</si>
  <si>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</si>
  <si>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</si>
  <si>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</si>
  <si>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</si>
  <si>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</si>
  <si>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</si>
  <si>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</si>
  <si>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</si>
  <si>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</si>
  <si>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</si>
  <si>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</si>
  <si>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</si>
  <si>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</si>
  <si>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</si>
  <si>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</si>
  <si>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</si>
  <si>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</si>
  <si>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</si>
  <si>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</si>
  <si>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</si>
  <si>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</si>
  <si>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</si>
  <si>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</si>
  <si>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</si>
  <si>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</si>
  <si>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</si>
  <si>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</si>
  <si>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</si>
  <si>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</si>
  <si>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</si>
  <si>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</si>
  <si>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</si>
  <si>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</si>
  <si>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</si>
  <si>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</si>
  <si>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</si>
  <si>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</si>
  <si>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</si>
  <si>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</si>
  <si>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</si>
  <si>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</si>
  <si>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</si>
  <si>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</si>
  <si>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</si>
  <si>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</si>
  <si>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</si>
  <si>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</si>
  <si>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</si>
  <si>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</si>
  <si>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</si>
  <si>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</si>
  <si>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</si>
  <si>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</si>
  <si>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</si>
  <si>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</si>
  <si>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</si>
  <si>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</si>
  <si>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</si>
  <si>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</si>
  <si>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</si>
  <si>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</si>
  <si>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</si>
  <si>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</si>
  <si>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</si>
  <si>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</si>
  <si>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</si>
  <si>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</si>
  <si>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</si>
  <si>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</si>
  <si>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</si>
  <si>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</si>
  <si>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</si>
  <si>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</si>
  <si>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</si>
  <si>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</si>
  <si>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</si>
  <si>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</si>
  <si>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</si>
  <si>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</si>
  <si>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</si>
  <si>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</si>
  <si>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</si>
  <si>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</si>
  <si>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</si>
  <si>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</si>
  <si>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</si>
  <si>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</si>
  <si>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</si>
  <si>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</si>
  <si>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</si>
  <si>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</si>
  <si>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</si>
  <si>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</si>
  <si>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</si>
  <si>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</si>
  <si>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</si>
  <si>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</si>
  <si>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</si>
  <si>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TP'S pronto 09h16 / com temperatura ideal para solda as 10h12 / Em intervalo das 10h15 até 13h15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</si>
  <si>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</si>
  <si>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</si>
  <si>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</si>
  <si>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</si>
  <si>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</si>
  <si>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</si>
  <si>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</si>
  <si>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</si>
  <si>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</si>
  <si>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</si>
  <si>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</si>
  <si>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</si>
  <si>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</si>
  <si>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</si>
  <si>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</si>
  <si>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/Em intervalo das 09h15 até 14h45.</t>
  </si>
  <si>
    <t xml:space="preserve">TP pronto09h25 / previsão de faixa após R84 / </t>
  </si>
  <si>
    <t>Em intervalo das 11h58 até 12h58</t>
  </si>
  <si>
    <t>IAAS29</t>
  </si>
  <si>
    <t>ZPG-ZPT</t>
  </si>
  <si>
    <t>ZPGZPT</t>
  </si>
  <si>
    <t>MC1 08h45 / Autorizado entrada na via 09h43 / Em inspeção Sperry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</si>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</sst>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11" activePane="bottomRight" state="frozen"/>
      <selection pane="bottomRight" activeCell="B133" sqref="B1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/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 t="s">
        <v>1154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1155</v>
      </c>
      <c r="BK113" s="17" t="s">
        <v>1155</v>
      </c>
      <c r="BL113" s="16"/>
      <c r="BM113" s="15"/>
      <c r="BN113" s="15"/>
      <c r="BO113" s="165"/>
      <c r="BP113" s="17"/>
      <c r="BQ113" s="13" t="str">
        <f t="shared" si="15"/>
        <v>Produção</v>
      </c>
      <c r="BR113" s="19">
        <f t="shared" si="16"/>
        <v>1.0000000000000004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1155</v>
      </c>
      <c r="BK114" s="17" t="s">
        <v>1155</v>
      </c>
      <c r="BL114" s="16"/>
      <c r="BM114" s="15"/>
      <c r="BN114" s="15"/>
      <c r="BO114" s="165"/>
      <c r="BP114" s="17"/>
      <c r="BQ114" s="13" t="str">
        <f t="shared" si="15"/>
        <v>Produção</v>
      </c>
      <c r="BR114" s="19">
        <f t="shared" si="16"/>
        <v>1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1155</v>
      </c>
      <c r="BK115" s="17" t="s">
        <v>1155</v>
      </c>
      <c r="BL115" s="16"/>
      <c r="BM115" s="15"/>
      <c r="BN115" s="15"/>
      <c r="BO115" s="165"/>
      <c r="BP115" s="17"/>
      <c r="BQ115" s="13" t="str">
        <f t="shared" si="15"/>
        <v>Produção</v>
      </c>
      <c r="BR115" s="19">
        <f t="shared" si="16"/>
        <v>1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1155</v>
      </c>
      <c r="BK116" s="17" t="s">
        <v>1155</v>
      </c>
      <c r="BL116" s="16"/>
      <c r="BM116" s="15"/>
      <c r="BN116" s="15"/>
      <c r="BO116" s="165"/>
      <c r="BP116" s="17"/>
      <c r="BQ116" s="13" t="str">
        <f t="shared" si="15"/>
        <v>Produção</v>
      </c>
      <c r="BR116" s="19">
        <f t="shared" si="16"/>
        <v>1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0.38611111111111113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2</v>
      </c>
      <c r="BI117" s="17"/>
      <c r="BJ117" s="17" t="s">
        <v>1155</v>
      </c>
      <c r="BK117" s="17" t="s">
        <v>1155</v>
      </c>
      <c r="BL117" s="16"/>
      <c r="BM117" s="15"/>
      <c r="BN117" s="15"/>
      <c r="BO117" s="165"/>
      <c r="BP117" s="17"/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1156</v>
      </c>
      <c r="N118" s="204" t="s">
        <v>1157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1158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1159</v>
      </c>
      <c r="BK118" s="17" t="s">
        <v>1159</v>
      </c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1160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1161</v>
      </c>
      <c r="BK119" s="17" t="s">
        <v>1161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1162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1163</v>
      </c>
      <c r="BK120" s="17" t="s">
        <v>1163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1164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1165</v>
      </c>
      <c r="BK121" s="17" t="s">
        <v>1165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1166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1167</v>
      </c>
      <c r="BK122" s="17" t="s">
        <v>1167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1168</v>
      </c>
      <c r="BK124" s="17" t="s">
        <v>1168</v>
      </c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0.61458333333333337</v>
      </c>
      <c r="AU125" s="39"/>
      <c r="AV125" s="39"/>
      <c r="AW125" s="39"/>
      <c r="AX125" s="39"/>
      <c r="AY125" s="293">
        <f t="shared" si="14"/>
        <v>0.22916666666666669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1170</v>
      </c>
      <c r="BK125" s="17" t="s">
        <v>1170</v>
      </c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1.0000000000000002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1171</v>
      </c>
      <c r="BK126" s="17" t="s">
        <v>1171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1170</v>
      </c>
      <c r="BK127" s="17" t="s">
        <v>1170</v>
      </c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1172</v>
      </c>
      <c r="BK128" s="17" t="s">
        <v>1173</v>
      </c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0.49999999999999956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1174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1175</v>
      </c>
      <c r="N129" s="204" t="s">
        <v>1176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1177</v>
      </c>
      <c r="BK129" s="17" t="s">
        <v>1177</v>
      </c>
      <c r="BL129" s="16"/>
      <c r="BM129" s="15"/>
      <c r="BN129" s="15"/>
      <c r="BO129" s="165"/>
      <c r="BP129" s="17"/>
      <c r="BQ129" s="13" t="str">
        <f t="shared" si="15"/>
        <v>Produção</v>
      </c>
      <c r="BR129" s="19">
        <f t="shared" si="16"/>
        <v>1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45997</v>
      </c>
      <c r="B132" s="171">
        <v>45997</v>
      </c>
      <c r="C132" s="8">
        <f>IF(BS_CONTROLE[[#This Row],[DATA]]="","",WEEKNUM(BS_CONTROLE[[#This Row],[DATA]]))</f>
        <v>49</v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82:Y96 X113:Y113 V130:Y450 X129:Y129 V119:Y128 X106:Y110 V106:W106 W111:Y111 V112:Y112 W114:Y118 V104:Y105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8" t="s">
        <v>1178</v>
      </c>
      <c r="C2" s="368"/>
      <c r="D2" s="368"/>
      <c r="E2" s="368"/>
      <c r="F2" s="368"/>
      <c r="G2" s="368"/>
    </row>
    <row r="3" spans="2:8" ht="20.25" customHeight="1">
      <c r="B3" s="369"/>
      <c r="C3" s="369"/>
      <c r="D3" s="369"/>
      <c r="E3" s="369"/>
      <c r="F3" s="369"/>
      <c r="G3" s="369"/>
    </row>
    <row r="4" spans="2:8">
      <c r="B4" s="331" t="s">
        <v>1179</v>
      </c>
      <c r="C4" s="331" t="s">
        <v>1180</v>
      </c>
      <c r="D4" s="331" t="s">
        <v>1181</v>
      </c>
      <c r="E4" s="331" t="s">
        <v>1182</v>
      </c>
      <c r="F4" s="331" t="s">
        <v>8</v>
      </c>
      <c r="G4" s="331" t="s">
        <v>1183</v>
      </c>
    </row>
    <row r="5" spans="2:8">
      <c r="B5" s="334" t="s">
        <v>1147</v>
      </c>
      <c r="C5" s="334">
        <v>314978</v>
      </c>
      <c r="D5" s="334" t="s">
        <v>1184</v>
      </c>
      <c r="E5" s="334" t="s">
        <v>537</v>
      </c>
      <c r="F5" s="334" t="s">
        <v>101</v>
      </c>
      <c r="G5" s="335">
        <v>46143</v>
      </c>
    </row>
    <row r="6" spans="2:8">
      <c r="B6" s="334" t="s">
        <v>1185</v>
      </c>
      <c r="C6" s="334">
        <v>256790</v>
      </c>
      <c r="D6" s="334" t="s">
        <v>1186</v>
      </c>
      <c r="E6" s="334" t="s">
        <v>537</v>
      </c>
      <c r="F6" s="334" t="s">
        <v>1187</v>
      </c>
      <c r="G6" s="335">
        <v>45992</v>
      </c>
    </row>
    <row r="7" spans="2:8">
      <c r="B7" s="334" t="s">
        <v>1188</v>
      </c>
      <c r="C7" s="334">
        <v>265193</v>
      </c>
      <c r="D7" s="334" t="s">
        <v>1189</v>
      </c>
      <c r="E7" s="334" t="s">
        <v>538</v>
      </c>
      <c r="F7" s="334" t="s">
        <v>1190</v>
      </c>
      <c r="G7" s="334" t="s">
        <v>1191</v>
      </c>
    </row>
    <row r="8" spans="2:8">
      <c r="B8" s="334" t="s">
        <v>1192</v>
      </c>
      <c r="C8" s="334">
        <v>293716</v>
      </c>
      <c r="D8" s="334" t="s">
        <v>1193</v>
      </c>
      <c r="E8" s="334" t="s">
        <v>538</v>
      </c>
      <c r="F8" s="334" t="s">
        <v>1190</v>
      </c>
      <c r="G8" s="335">
        <v>46204</v>
      </c>
    </row>
    <row r="9" spans="2:8">
      <c r="B9" s="334" t="s">
        <v>1194</v>
      </c>
      <c r="C9" s="334">
        <v>257258</v>
      </c>
      <c r="D9" s="334" t="s">
        <v>1195</v>
      </c>
      <c r="E9" s="334" t="s">
        <v>539</v>
      </c>
      <c r="F9" s="334" t="s">
        <v>144</v>
      </c>
      <c r="G9" s="335">
        <v>46327</v>
      </c>
    </row>
    <row r="10" spans="2:8">
      <c r="B10" s="334" t="s">
        <v>1196</v>
      </c>
      <c r="C10" s="334">
        <v>371147</v>
      </c>
      <c r="D10" s="334" t="s">
        <v>1197</v>
      </c>
      <c r="E10" s="334" t="s">
        <v>539</v>
      </c>
      <c r="F10" s="334" t="s">
        <v>144</v>
      </c>
      <c r="G10" s="334" t="s">
        <v>1191</v>
      </c>
    </row>
    <row r="11" spans="2:8">
      <c r="B11" s="334" t="s">
        <v>1198</v>
      </c>
      <c r="C11" s="334">
        <v>259230</v>
      </c>
      <c r="D11" s="334" t="s">
        <v>1199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1200</v>
      </c>
      <c r="C12" s="334">
        <v>370705</v>
      </c>
      <c r="D12" s="334"/>
      <c r="E12" s="334" t="s">
        <v>539</v>
      </c>
      <c r="F12" s="334" t="s">
        <v>144</v>
      </c>
      <c r="G12" s="334" t="s">
        <v>1191</v>
      </c>
    </row>
    <row r="13" spans="2:8">
      <c r="B13" s="334" t="s">
        <v>1201</v>
      </c>
      <c r="C13" s="334">
        <v>258542</v>
      </c>
      <c r="D13" s="334" t="s">
        <v>1202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1203</v>
      </c>
      <c r="C14" s="334">
        <v>257050</v>
      </c>
      <c r="D14" s="334" t="s">
        <v>1204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1205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1206</v>
      </c>
      <c r="E3" s="326" t="s">
        <v>1207</v>
      </c>
      <c r="F3" s="326" t="s">
        <v>1208</v>
      </c>
      <c r="G3" s="331" t="s">
        <v>1209</v>
      </c>
      <c r="H3" s="326" t="s">
        <v>1210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1211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1212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1213</v>
      </c>
      <c r="G6" s="333" t="s">
        <v>1214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1215</v>
      </c>
      <c r="H7" s="327"/>
    </row>
    <row r="8" spans="3:8">
      <c r="C8" s="327" t="s">
        <v>464</v>
      </c>
      <c r="D8" s="327" t="s">
        <v>1216</v>
      </c>
      <c r="E8" s="328">
        <v>45993</v>
      </c>
      <c r="F8" s="327">
        <v>12000</v>
      </c>
      <c r="G8" s="332" t="s">
        <v>1217</v>
      </c>
      <c r="H8" s="327"/>
    </row>
    <row r="9" spans="3:8" ht="29.25">
      <c r="C9" s="327" t="s">
        <v>464</v>
      </c>
      <c r="D9" s="327" t="s">
        <v>1218</v>
      </c>
      <c r="E9" s="328">
        <v>45993</v>
      </c>
      <c r="F9" s="327">
        <v>9000</v>
      </c>
      <c r="G9" s="332" t="s">
        <v>1219</v>
      </c>
      <c r="H9" s="327"/>
    </row>
    <row r="10" spans="3:8" ht="29.25">
      <c r="C10" s="327" t="s">
        <v>464</v>
      </c>
      <c r="D10" s="327" t="s">
        <v>1220</v>
      </c>
      <c r="E10" s="328">
        <v>45993</v>
      </c>
      <c r="F10" s="327">
        <v>10000</v>
      </c>
      <c r="G10" s="332" t="s">
        <v>1219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1221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1222</v>
      </c>
      <c r="D5" s="372"/>
      <c r="E5" s="372"/>
      <c r="F5" s="372"/>
      <c r="G5" s="372"/>
      <c r="H5" s="372"/>
      <c r="I5" s="372"/>
      <c r="J5" s="373"/>
      <c r="K5" s="374" t="s">
        <v>1223</v>
      </c>
      <c r="L5" s="375"/>
      <c r="M5" s="375"/>
      <c r="N5" s="375"/>
      <c r="O5" s="376" t="s">
        <v>1224</v>
      </c>
      <c r="P5" s="377"/>
      <c r="Q5" s="378"/>
    </row>
    <row r="6" spans="1:17" s="94" customFormat="1" ht="15.75" customHeight="1">
      <c r="A6" s="88" t="s">
        <v>1225</v>
      </c>
      <c r="B6" s="95" t="s">
        <v>1226</v>
      </c>
      <c r="C6" s="96" t="s">
        <v>869</v>
      </c>
      <c r="D6" s="97" t="s">
        <v>870</v>
      </c>
      <c r="E6" s="96" t="s">
        <v>1227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1228</v>
      </c>
      <c r="M6" s="139" t="s">
        <v>335</v>
      </c>
      <c r="N6" s="140" t="s">
        <v>864</v>
      </c>
      <c r="O6" s="246" t="s">
        <v>907</v>
      </c>
      <c r="P6" s="157"/>
      <c r="Q6" s="193" t="s">
        <v>1229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2</v>
      </c>
      <c r="P119" s="91"/>
      <c r="Q119" s="145" t="str">
        <f>IF($A$2=1,IF(SP_SUL!BJ117="","*",SP_SUL!BJ117),IF(SP_SUL!BK117="","*",SP_SUL!BK117))</f>
        <v>TP'S pronto 09h16 / com temperatura ideal para solda as 10h12 / Em intervalo das 10h15 até 13h15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1230</v>
      </c>
      <c r="W1" s="384"/>
      <c r="X1" s="384"/>
      <c r="Y1" s="104"/>
    </row>
    <row r="2" spans="1:25" s="101" customFormat="1" ht="11.25" customHeight="1">
      <c r="A2" s="105" t="s">
        <v>1231</v>
      </c>
      <c r="B2" s="105" t="s">
        <v>1226</v>
      </c>
      <c r="C2" s="105" t="s">
        <v>313</v>
      </c>
      <c r="D2" s="106" t="s">
        <v>869</v>
      </c>
      <c r="E2" s="106" t="s">
        <v>870</v>
      </c>
      <c r="F2" s="106" t="s">
        <v>1225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1232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>
        <f>IF(SP_SUL!B132="","*",SP_SUL!B132)</f>
        <v>45997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1233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1234</v>
      </c>
      <c r="C2" s="96" t="s">
        <v>854</v>
      </c>
      <c r="D2" s="96" t="s">
        <v>856</v>
      </c>
      <c r="E2" s="96" t="s">
        <v>1235</v>
      </c>
      <c r="F2" s="96" t="s">
        <v>1236</v>
      </c>
      <c r="G2" s="96" t="s">
        <v>1237</v>
      </c>
      <c r="H2" s="96" t="s">
        <v>1238</v>
      </c>
      <c r="I2" s="96" t="s">
        <v>1239</v>
      </c>
      <c r="J2" s="96" t="s">
        <v>1240</v>
      </c>
      <c r="K2" s="131" t="s">
        <v>1241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2025-12-05T15:36:01Z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