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33" documentId="120_S{118792C3-22EF-5104-A093-F22BFE3913F3}" xr6:coauthVersionLast="47" xr6:coauthVersionMax="47" xr10:uidLastSave="{F7C45FF8-3D5D-4ACF-A087-F55F727D98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<sst xmlns="http://schemas.openxmlformats.org/spreadsheetml/2006/main" count="11907" uniqueCount="1946">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</sst>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Q1" activePane="topRight" state="frozen"/>
      <selection pane="topRight" activeCell="AS374" sqref="AS374:AU3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</v>
      </c>
      <c r="BR375" s="22">
        <f>IF(OR(B375="",F375=""),"*",AY375/P375)</f>
        <v>1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/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303"/>
      <c r="F395" s="304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305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30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30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307">
        <f>IF(BS_CONTROLE[[#This Row],[SUB]]=0, "-", BS_CONTROLE[[#This Row],[SUB]])</f>
        <v>70</v>
      </c>
      <c r="AP395" s="118">
        <f>BS_CONTROLE[[#This Row],[KM - Inicio]]</f>
        <v>82.3</v>
      </c>
      <c r="AQ395" s="307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308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308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/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/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/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/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/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/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/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134</v>
      </c>
      <c r="I404" s="119" t="s">
        <v>1913</v>
      </c>
      <c r="J404" s="118">
        <v>70</v>
      </c>
      <c r="K404" s="118">
        <v>97</v>
      </c>
      <c r="L404" s="118">
        <v>52</v>
      </c>
      <c r="M404" s="142" t="s">
        <v>1914</v>
      </c>
      <c r="N404" s="142" t="s">
        <v>1915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/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ZTT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ZTT-ZBV</v>
      </c>
      <c r="AN404" s="118" t="str">
        <f>IF(BS_CONTROLE[[#This Row],[SB]]=0, "-", BS_CONTROLE[[#This Row],[SB]])</f>
        <v>ZTTZBV</v>
      </c>
      <c r="AO404" s="118">
        <f>IF(BS_CONTROLE[[#This Row],[SUB]]=0, "-", BS_CONTROLE[[#This Row],[SUB]])</f>
        <v>70</v>
      </c>
      <c r="AP404" s="118">
        <f>BS_CONTROLE[[#This Row],[KM - Inicio]]</f>
        <v>97</v>
      </c>
      <c r="AQ404" s="118">
        <f>BS_CONTROLE[[#This Row],[KM - Inicio]]</f>
        <v>97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303"/>
      <c r="F405" s="304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305">
        <v>82.3</v>
      </c>
      <c r="L405" s="118" t="s">
        <v>520</v>
      </c>
      <c r="M405" s="142" t="s">
        <v>1922</v>
      </c>
      <c r="N405" s="142" t="s">
        <v>1923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1924</v>
      </c>
      <c r="W405" s="118" t="s">
        <v>1925</v>
      </c>
      <c r="X405" s="117" t="s">
        <v>522</v>
      </c>
      <c r="Y405" s="144"/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sqref="A1:T40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1926</v>
      </c>
      <c r="V1" s="295"/>
      <c r="W1" s="295"/>
    </row>
    <row r="2" spans="1:23" s="92" customFormat="1">
      <c r="A2" s="95" t="s">
        <v>1927</v>
      </c>
      <c r="B2" s="95" t="s">
        <v>1928</v>
      </c>
      <c r="C2" s="95" t="s">
        <v>511</v>
      </c>
      <c r="D2" s="96" t="s">
        <v>1063</v>
      </c>
      <c r="E2" s="96" t="s">
        <v>1064</v>
      </c>
      <c r="F2" s="96" t="s">
        <v>1929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*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*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*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IF(SP_NORTE!Y402="","*",SP_NORTE!Y402)</f>
        <v>*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*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 hidden="1">
      <c r="A400" s="184" t="str">
        <f>IF(SP_NORTE!Y404="","*",SP_NORTE!Y404)</f>
        <v>*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IF(SP_NORTE!Y405="","*",SP_NORTE!Y405)</f>
        <v>*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ZTT</v>
      </c>
      <c r="J401" s="183" t="str">
        <f>IF(SP_NORTE!I404="","*",SP_NORTE!I404)</f>
        <v>ZBV</v>
      </c>
      <c r="K401" s="174" t="str">
        <f>IF(SP_NORTE!M404="","*",SP_NORTE!M404)</f>
        <v>ZTT-ZBV</v>
      </c>
      <c r="L401" s="174" t="str">
        <f>IF(SP_NORTE!N404="","*",SP_NORTE!N404)</f>
        <v>ZTTZBV</v>
      </c>
      <c r="M401" s="175">
        <f>IF(SP_NORTE!J404="","*",SP_NORTE!J404)</f>
        <v>70</v>
      </c>
      <c r="N401" s="182">
        <f>IF(SP_NORTE!K404="","*",SP_NORTE!K404)</f>
        <v>97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6" activePane="bottomLeft" state="frozen"/>
      <selection pane="bottomLeft" activeCell="C374" sqref="C37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1932</v>
      </c>
      <c r="D5" s="297"/>
      <c r="E5" s="297"/>
      <c r="F5" s="297"/>
      <c r="G5" s="297"/>
      <c r="H5" s="297"/>
      <c r="I5" s="297"/>
      <c r="J5" s="298"/>
      <c r="K5" s="299" t="s">
        <v>1933</v>
      </c>
      <c r="L5" s="300"/>
      <c r="M5" s="300"/>
      <c r="N5" s="300"/>
      <c r="O5" s="301" t="s">
        <v>1934</v>
      </c>
      <c r="P5" s="302"/>
    </row>
    <row r="6" spans="1:16" s="82" customFormat="1" ht="15" customHeight="1">
      <c r="A6" s="74" t="s">
        <v>1929</v>
      </c>
      <c r="B6" s="83" t="s">
        <v>1928</v>
      </c>
      <c r="C6" s="84" t="s">
        <v>1063</v>
      </c>
      <c r="D6" s="85" t="s">
        <v>1064</v>
      </c>
      <c r="E6" s="84" t="s">
        <v>1935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1936</v>
      </c>
      <c r="M6" s="88" t="s">
        <v>710</v>
      </c>
      <c r="N6" s="89" t="s">
        <v>1058</v>
      </c>
      <c r="O6" s="225" t="s">
        <v>1101</v>
      </c>
      <c r="P6" s="150" t="s">
        <v>1937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ZTT</v>
      </c>
      <c r="G398" s="91" t="str">
        <f>IF(SP_NORTE!M404="","*",SP_NORTE!M404)</f>
        <v>ZTT-ZBV</v>
      </c>
      <c r="H398" s="130">
        <f>IF(SP_NORTE!K404="","*",SP_NORTE!K404)</f>
        <v>97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ZTT</v>
      </c>
      <c r="L398" s="91" t="str">
        <f>IF(SP_NORTE!AM404="","*",SP_NORTE!AM404)</f>
        <v>ZTT-ZBV</v>
      </c>
      <c r="M398" s="91">
        <f>IF(SP_NORTE!AP404="","*",SP_NORTE!AP404)</f>
        <v>97</v>
      </c>
      <c r="N398" s="91" t="str">
        <f>IF(SP_NORTE!AM404="","*",SP_NORTE!AM404)</f>
        <v>ZTT-ZBV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1938</v>
      </c>
      <c r="C2" s="135" t="s">
        <v>1048</v>
      </c>
      <c r="D2" s="84" t="s">
        <v>1050</v>
      </c>
      <c r="E2" s="84" t="s">
        <v>1939</v>
      </c>
      <c r="F2" s="112" t="s">
        <v>1940</v>
      </c>
      <c r="G2" s="84" t="s">
        <v>1941</v>
      </c>
      <c r="H2" s="84" t="s">
        <v>1942</v>
      </c>
      <c r="I2" s="84" t="s">
        <v>1943</v>
      </c>
      <c r="J2" s="84" t="s">
        <v>1944</v>
      </c>
      <c r="K2" s="86" t="s">
        <v>1945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*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*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*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*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*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*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*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*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*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*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ZTT</v>
      </c>
      <c r="F356" s="113" t="str">
        <f>IF(SP_NORTE!M404="","*",SP_NORTE!M404)</f>
        <v>ZTT-ZBV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*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2025-10-27T18:05:19Z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