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137" documentId="8_{B6337239-1A00-434D-AAD0-422EA1FEB5AE}" xr6:coauthVersionLast="47" xr6:coauthVersionMax="47" xr10:uidLastSave="{8F97F87D-30F9-4992-B3E0-6D9569248B0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4" i="1" l="1" a="1"/>
  <c r="M214" i="1"/>
  <c r="N214" i="1" a="1"/>
  <c r="N214" i="1"/>
  <c r="M215" i="1" a="1"/>
  <c r="M215" i="1"/>
  <c r="N215" i="1" a="1"/>
  <c r="N215" i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N208" i="1" a="1"/>
  <c r="N208" i="1"/>
  <c r="N216" i="1" a="1"/>
  <c r="N216" i="1"/>
  <c r="N217" i="1" a="1"/>
  <c r="N217" i="1"/>
  <c r="N218" i="1" a="1"/>
  <c r="N218" i="1"/>
  <c r="N219" i="1" a="1"/>
  <c r="N219" i="1"/>
  <c r="N220" i="1" a="1"/>
  <c r="N220" i="1"/>
  <c r="N221" i="1" a="1"/>
  <c r="N221" i="1"/>
  <c r="N222" i="1" a="1"/>
  <c r="N222" i="1"/>
  <c r="N223" i="1" a="1"/>
  <c r="N223" i="1"/>
  <c r="N224" i="1" a="1"/>
  <c r="N224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AM199" i="1"/>
  <c r="AN199" i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AM215" i="1"/>
  <c r="AN215" i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AM219" i="1"/>
  <c r="AN219" i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AM220" i="1"/>
  <c r="AN220" i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AM222" i="1"/>
  <c r="AN222" i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AM225" i="1"/>
  <c r="AN225" i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387" i="12" l="1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<sst xmlns="http://schemas.openxmlformats.org/spreadsheetml/2006/main" count="6487" uniqueCount="1319">
  <si>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</si>
  <si>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</si>
  <si>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</si>
  <si>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</si>
  <si>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</si>
  <si>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</si>
  <si>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</si>
  <si>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</si>
  <si>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</si>
  <si>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</si>
  <si>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</si>
  <si>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</si>
  <si>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</si>
  <si>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</si>
  <si>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</si>
  <si>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</si>
  <si>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</si>
  <si>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</si>
  <si>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</si>
  <si>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</si>
  <si>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</si>
  <si>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</si>
  <si>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</si>
  <si>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</si>
  <si>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</si>
  <si>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</si>
  <si>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</si>
  <si>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</si>
  <si>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</si>
  <si>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</si>
  <si>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</si>
  <si>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</si>
  <si>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</si>
  <si>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</si>
  <si>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</si>
  <si>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</si>
  <si>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</si>
  <si>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</si>
  <si>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</si>
  <si>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</si>
  <si>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</si>
  <si>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</si>
  <si>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</si>
  <si>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</si>
  <si>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</si>
  <si>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</si>
  <si>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</si>
  <si>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</si>
  <si>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</si>
  <si>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</si>
  <si>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</si>
  <si>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</si>
  <si>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</si>
  <si>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</si>
  <si>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</si>
  <si>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</si>
  <si>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</si>
  <si>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</si>
  <si>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</si>
  <si>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</si>
  <si>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</si>
  <si>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</si>
  <si>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</si>
  <si>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</si>
  <si>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</si>
  <si>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</si>
  <si>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</si>
  <si>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</si>
  <si>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</si>
  <si>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</si>
  <si>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</si>
  <si>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</si>
  <si>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</si>
  <si>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</si>
  <si>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</si>
  <si>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</si>
  <si>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</si>
  <si>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</si>
  <si>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</si>
  <si>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</si>
  <si>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</si>
  <si>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</si>
  <si>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</si>
  <si>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</si>
  <si>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</si>
  <si>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</si>
  <si>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</si>
  <si>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</si>
  <si>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</si>
  <si>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</si>
  <si>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</si>
  <si>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</si>
  <si>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</si>
  <si>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</si>
  <si>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</si>
  <si>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</si>
  <si>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</si>
  <si>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</si>
  <si>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</si>
  <si>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</si>
  <si>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</si>
  <si>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</si>
  <si>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</si>
  <si>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</si>
  <si>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</si>
  <si>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</si>
  <si>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</si>
  <si>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</si>
  <si>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</si>
  <si>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</si>
  <si>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</si>
  <si>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</si>
  <si>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</si>
  <si>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</si>
  <si>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</si>
  <si>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</si>
  <si>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</si>
  <si>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</si>
  <si>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</si>
  <si>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</si>
  <si>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</si>
  <si>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</si>
  <si>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</si>
  <si>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</si>
  <si>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</si>
  <si>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</si>
  <si>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</si>
  <si>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</si>
  <si>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</si>
  <si>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</si>
  <si>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</si>
  <si>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</si>
  <si>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</si>
  <si>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</si>
  <si>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</si>
  <si>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</si>
  <si>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</si>
  <si>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</si>
  <si>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</si>
  <si>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</si>
  <si>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</si>
  <si>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</si>
  <si>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</si>
  <si>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</si>
  <si>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</si>
  <si>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</si>
  <si>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</si>
  <si>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</si>
  <si>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</si>
  <si>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</si>
  <si>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</si>
  <si>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</si>
  <si>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</si>
  <si>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</si>
  <si>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</si>
  <si>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</si>
  <si>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</si>
  <si>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</si>
  <si>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</si>
  <si>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</si>
  <si>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</si>
  <si>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</si>
  <si>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</si>
  <si>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</si>
  <si>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</si>
  <si>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</si>
  <si>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</si>
  <si>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</si>
  <si>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</si>
  <si>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</si>
  <si>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</si>
  <si>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</si>
  <si>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</si>
  <si>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</si>
  <si>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</si>
  <si>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</si>
  <si>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</si>
  <si>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</si>
  <si>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</si>
  <si>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</si>
  <si>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</si>
  <si>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</si>
  <si>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</si>
  <si>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</si>
  <si>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</si>
  <si>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</si>
  <si>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</si>
  <si>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</si>
  <si>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</si>
  <si>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</si>
  <si>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</si>
  <si>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</si>
  <si>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</si>
  <si>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</si>
  <si>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</si>
  <si>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</si>
  <si>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</si>
  <si>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</si>
  <si>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</si>
  <si>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</si>
  <si>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</si>
  <si>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</si>
  <si>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</si>
  <si>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</si>
  <si>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</si>
  <si>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</si>
  <si>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</si>
  <si>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</si>
  <si>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</si>
  <si>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</si>
  <si>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</si>
  <si>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</si>
  <si>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</si>
  <si>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</si>
  <si>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</si>
  <si>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</si>
  <si>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</si>
  <si>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</si>
  <si>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</si>
  <si>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</si>
  <si>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</si>
  <si>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</si>
  <si>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</si>
  <si>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</si>
  <si>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</si>
  <si>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</si>
  <si>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</si>
  <si>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</si>
  <si>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</si>
  <si>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</si>
  <si>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</si>
  <si>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</si>
  <si>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</si>
  <si>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</si>
  <si>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</si>
  <si>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</si>
  <si>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</si>
  <si>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</si>
  <si>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</si>
  <si>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</si>
  <si>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</si>
  <si>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</si>
  <si>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</si>
  <si>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</si>
  <si>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</si>
  <si>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</si>
  <si>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</si>
  <si>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</si>
  <si>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</si>
  <si>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</si>
  <si>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</si>
  <si>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</si>
  <si>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</si>
  <si>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</si>
  <si>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</si>
  <si>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</si>
  <si>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</si>
  <si>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</si>
  <si>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</si>
  <si>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</si>
  <si>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</si>
  <si>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</si>
  <si>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</si>
  <si>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</si>
  <si>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</si>
  <si>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</si>
  <si>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</si>
  <si>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</si>
  <si>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</si>
  <si>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</si>
  <si>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</si>
  <si>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</si>
  <si>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</si>
  <si>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</si>
  <si>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</si>
  <si>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</si>
  <si>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</si>
  <si>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</si>
  <si>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</si>
  <si>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</si>
  <si>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</si>
  <si>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</si>
  <si>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</si>
  <si>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</si>
  <si>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</si>
  <si>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</si>
  <si>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</si>
  <si>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</si>
  <si>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</si>
  <si>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</si>
  <si>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</si>
  <si>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</si>
  <si>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</si>
  <si>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</si>
  <si>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</si>
  <si>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</si>
  <si>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</si>
  <si>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</si>
  <si>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</si>
  <si>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</si>
  <si>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</si>
  <si>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</si>
  <si>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</si>
  <si>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</si>
  <si>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</si>
  <si>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</si>
  <si>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</si>
  <si>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</si>
  <si>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</si>
  <si>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</si>
  <si>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</si>
  <si>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</si>
  <si>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</si>
  <si>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</si>
  <si>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</si>
  <si>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</si>
  <si>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</si>
  <si>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</si>
  <si>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</si>
  <si>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</si>
  <si>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</si>
  <si>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</si>
  <si>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</si>
  <si>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</si>
  <si>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</si>
  <si>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</si>
  <si>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</si>
  <si>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</si>
  <si>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</si>
  <si>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</si>
  <si>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</si>
  <si>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</si>
  <si>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</si>
  <si>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</si>
  <si>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</si>
  <si>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</si>
  <si>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</si>
  <si>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</si>
  <si>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</si>
  <si>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</si>
  <si>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</si>
  <si>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</si>
  <si>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</si>
  <si>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</si>
  <si>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</si>
  <si>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</si>
  <si>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</si>
  <si>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</si>
  <si>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</si>
  <si>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</si>
  <si>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</si>
  <si>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</si>
  <si>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</si>
  <si>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</si>
  <si>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</si>
  <si>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</si>
  <si>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</si>
  <si>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</si>
  <si>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</si>
  <si>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</si>
  <si>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</si>
  <si>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</si>
  <si>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</si>
  <si>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</si>
  <si>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</si>
  <si>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</si>
  <si>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</si>
  <si>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</si>
  <si>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</si>
  <si>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</si>
  <si>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</si>
  <si>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</si>
  <si>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</si>
  <si>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</si>
  <si>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</si>
  <si>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</si>
  <si>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</si>
  <si>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</si>
  <si>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</si>
  <si>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</si>
  <si>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</si>
  <si>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</si>
  <si>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</si>
  <si>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</si>
  <si>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</si>
  <si>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</si>
  <si>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</si>
  <si>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</si>
  <si>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</si>
  <si>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</si>
  <si>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</si>
  <si>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</si>
  <si>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</si>
  <si>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</si>
  <si>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</si>
  <si>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</si>
  <si>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</si>
  <si>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</si>
  <si>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</si>
  <si>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</si>
  <si>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</si>
  <si>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</si>
  <si>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</si>
  <si>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</si>
  <si>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</si>
  <si>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</si>
  <si>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</si>
  <si>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</si>
  <si>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</si>
  <si>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</si>
  <si>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</si>
  <si>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</si>
  <si>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</si>
  <si>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</si>
  <si>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</si>
  <si>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</si>
  <si>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</si>
  <si>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</si>
  <si>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</si>
  <si>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</si>
  <si>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</si>
  <si>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</si>
  <si>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</si>
  <si>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</si>
  <si>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</si>
  <si>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</si>
  <si>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</si>
  <si>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</si>
  <si>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</si>
  <si>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</si>
  <si>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</si>
  <si>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</si>
  <si>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</si>
  <si>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</si>
  <si>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</si>
  <si>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</si>
  <si>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</si>
  <si>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</si>
  <si>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</si>
  <si>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</si>
  <si>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</si>
  <si>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</si>
  <si>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</si>
  <si>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</si>
  <si>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</si>
  <si>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</si>
  <si>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</si>
  <si>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</si>
  <si>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</si>
  <si>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</si>
  <si>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</si>
  <si>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</si>
  <si>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</si>
  <si>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</si>
  <si>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</si>
  <si>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</si>
  <si>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</si>
  <si>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</si>
  <si>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</si>
  <si>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</si>
  <si>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</si>
  <si>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</si>
  <si>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</si>
  <si>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</si>
  <si>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</si>
  <si>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</si>
  <si>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</si>
  <si>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</si>
  <si>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</si>
  <si>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</si>
  <si>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</si>
  <si>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</si>
  <si>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</si>
  <si>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</si>
  <si>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</si>
  <si>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</si>
  <si>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</si>
  <si>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</si>
  <si>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</si>
  <si>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</si>
  <si>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</si>
  <si>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</si>
  <si>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</si>
  <si>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</si>
  <si>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</si>
  <si>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</si>
  <si>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</si>
  <si>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</si>
  <si>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</si>
  <si>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</si>
  <si>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</si>
  <si>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</si>
  <si>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</si>
  <si>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</si>
  <si>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</si>
  <si>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</si>
  <si>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</si>
  <si>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</si>
  <si>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</si>
  <si>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</si>
  <si>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</si>
  <si>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</si>
  <si>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</si>
  <si>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</si>
  <si>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</si>
  <si>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</si>
  <si>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</si>
  <si>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</si>
  <si>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</si>
  <si>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</si>
  <si>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</si>
  <si>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</si>
  <si>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</si>
  <si>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</si>
  <si>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</si>
  <si>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</si>
  <si>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</si>
  <si>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</si>
  <si>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</si>
  <si>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</si>
  <si>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</si>
  <si>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</si>
  <si>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</si>
  <si>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</si>
  <si>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</si>
  <si>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</si>
  <si>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</si>
  <si>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</si>
  <si>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</si>
  <si>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</si>
  <si>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</si>
  <si>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</si>
  <si>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</si>
  <si>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</si>
  <si>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</si>
  <si>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</si>
  <si>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</si>
  <si>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</si>
  <si>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</si>
  <si>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</si>
  <si>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</si>
  <si>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</si>
  <si>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</si>
  <si>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</si>
  <si>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</si>
  <si>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</si>
  <si>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</si>
  <si>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</si>
  <si>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</si>
  <si>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</si>
  <si>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</si>
  <si>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</si>
  <si>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</si>
  <si>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</si>
  <si>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</si>
  <si>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</si>
  <si>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</si>
  <si>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</si>
  <si>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</si>
  <si>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</si>
  <si>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</si>
  <si>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</si>
  <si>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</si>
  <si>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</si>
  <si>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</si>
  <si>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</si>
  <si>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</si>
  <si>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</si>
  <si>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</si>
  <si>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</si>
  <si>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</si>
  <si>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</si>
  <si>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</si>
  <si>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</si>
  <si>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</si>
  <si>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</si>
  <si>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</si>
  <si>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</si>
  <si>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</si>
  <si>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</si>
  <si>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</si>
  <si>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</si>
  <si>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</si>
  <si>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</si>
  <si>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</si>
  <si>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</si>
  <si>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</si>
  <si>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</si>
  <si>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</si>
  <si>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</si>
  <si>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</si>
  <si>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</si>
  <si>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</si>
  <si>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</si>
  <si>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</si>
  <si>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</si>
  <si>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</si>
  <si>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</si>
  <si>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</si>
  <si>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</si>
  <si>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</si>
  <si>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</si>
  <si>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</si>
  <si>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</si>
  <si>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</si>
  <si>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</si>
  <si>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</si>
  <si>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</si>
  <si>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</si>
  <si>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</si>
  <si>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</si>
  <si>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</si>
  <si>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</si>
  <si>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</si>
  <si>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</si>
  <si>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</si>
  <si>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</si>
  <si>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</si>
  <si>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</si>
  <si>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</si>
  <si>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</si>
  <si>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</si>
  <si>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</si>
  <si>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</si>
  <si>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</si>
  <si>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</si>
  <si>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</si>
  <si>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</si>
  <si>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</si>
  <si>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</si>
  <si>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</si>
  <si>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</si>
  <si>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</si>
  <si>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</si>
  <si>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</si>
  <si>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</si>
  <si>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</si>
  <si>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</si>
  <si>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</si>
  <si>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</si>
  <si>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</si>
  <si>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</si>
  <si>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</si>
  <si>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</si>
  <si>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</si>
  <si>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</si>
  <si>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</si>
  <si>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</si>
  <si>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</si>
  <si>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</si>
  <si>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</si>
  <si>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</si>
  <si>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</si>
  <si>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</si>
  <si>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</si>
  <si>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</si>
  <si>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</si>
  <si>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</si>
  <si>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</si>
  <si>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</si>
  <si>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</si>
  <si>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</si>
  <si>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</si>
  <si>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</si>
  <si>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</si>
  <si>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</si>
  <si>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</si>
  <si>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</si>
  <si>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</si>
  <si>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</si>
  <si>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</si>
  <si>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</si>
  <si>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</si>
  <si>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</si>
  <si>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</si>
  <si>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</si>
  <si>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</si>
  <si>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</si>
  <si>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</si>
  <si>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</si>
  <si>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</si>
  <si>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</si>
  <si>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</si>
  <si>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</si>
  <si>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</si>
  <si>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</si>
  <si>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</si>
  <si>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</si>
  <si>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</si>
  <si>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</si>
  <si>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</si>
  <si>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</si>
  <si>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</si>
  <si>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</si>
  <si>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</si>
  <si>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</si>
  <si>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</si>
  <si>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</si>
  <si>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</si>
  <si>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</si>
  <si>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</si>
  <si>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</si>
  <si>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</si>
  <si>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</si>
  <si>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</si>
  <si>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</si>
  <si>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</si>
  <si>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</si>
  <si>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</si>
  <si>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</si>
  <si>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</si>
  <si>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</si>
  <si>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</si>
  <si>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</si>
  <si>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</si>
  <si>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</si>
  <si>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</si>
  <si>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</si>
  <si>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</si>
  <si>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</si>
  <si>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</si>
  <si>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</si>
  <si>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</si>
  <si>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</si>
  <si>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</si>
  <si>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</si>
  <si>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</si>
  <si>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</si>
  <si>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</si>
  <si>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</si>
  <si>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</si>
  <si>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</si>
  <si>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</si>
  <si>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</si>
  <si>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</si>
  <si>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</si>
  <si>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</si>
  <si>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</si>
  <si>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</si>
  <si>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</si>
  <si>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</si>
  <si>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</si>
  <si>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</si>
  <si>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</si>
  <si>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</si>
  <si>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</si>
  <si>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</si>
  <si>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</si>
  <si>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</si>
  <si>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</si>
  <si>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</si>
  <si>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</si>
  <si>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</si>
  <si>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</si>
  <si>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</si>
  <si>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</si>
  <si>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</si>
  <si>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</si>
  <si>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</si>
  <si>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</si>
  <si>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</si>
  <si>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</si>
  <si>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</si>
  <si>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</si>
  <si>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</si>
  <si>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</si>
  <si>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</si>
  <si>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</si>
  <si>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</si>
  <si>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</si>
  <si>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</si>
  <si>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</si>
  <si>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</si>
  <si>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</si>
  <si>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</si>
  <si>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</si>
  <si>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</si>
  <si>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</si>
  <si>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</si>
  <si>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</si>
  <si>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</si>
  <si>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</si>
  <si>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</si>
  <si>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</si>
  <si>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</si>
  <si>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</si>
  <si>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</si>
  <si>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</si>
  <si>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</si>
  <si>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</si>
  <si>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</si>
  <si>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</si>
  <si>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</si>
  <si>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</si>
  <si>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</si>
  <si>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</si>
  <si>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</si>
  <si>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</si>
  <si>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</si>
  <si>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</si>
  <si>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</si>
  <si>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</si>
  <si>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</si>
  <si>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</si>
  <si>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</si>
  <si>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</si>
  <si>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</si>
  <si>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</si>
  <si>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</si>
  <si>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</si>
  <si>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</si>
  <si>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</si>
  <si>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</si>
  <si>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</si>
  <si>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</si>
  <si>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</si>
  <si>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</si>
  <si>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</si>
  <si>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</si>
  <si>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</si>
  <si>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</si>
  <si>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</si>
  <si>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</si>
  <si>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</si>
  <si>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</si>
  <si>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</si>
  <si>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</si>
  <si>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</si>
  <si>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</si>
  <si>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</si>
  <si>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</si>
  <si>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</si>
  <si>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</si>
  <si>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</si>
  <si>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</si>
  <si>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</si>
  <si>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</si>
  <si>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</si>
  <si>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</si>
  <si>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</si>
  <si>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</si>
  <si>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</si>
  <si>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</si>
  <si>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</si>
  <si>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</si>
  <si>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</si>
  <si>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</si>
  <si>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</si>
  <si>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</si>
  <si>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</si>
  <si>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</si>
  <si>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</si>
  <si>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</si>
  <si>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</si>
  <si>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</si>
  <si>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</si>
  <si>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</si>
  <si>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</si>
  <si>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</si>
  <si>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</si>
  <si>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</si>
  <si>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</si>
  <si>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</si>
  <si>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</si>
  <si>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</si>
  <si>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</si>
  <si>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</si>
  <si>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</si>
  <si>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</si>
  <si>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</si>
  <si>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</si>
  <si>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</si>
  <si>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</si>
  <si>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</si>
  <si>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</si>
  <si>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</si>
  <si>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</si>
  <si>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</si>
  <si>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</si>
  <si>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</si>
  <si>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</si>
  <si>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</si>
  <si>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</si>
  <si>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</si>
  <si>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</si>
  <si>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</si>
  <si>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</si>
  <si>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</si>
  <si>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</si>
  <si>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</si>
  <si>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</si>
  <si>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</si>
  <si>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</si>
  <si>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</si>
  <si>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</si>
  <si>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</si>
  <si>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</si>
  <si>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</si>
  <si>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</si>
  <si>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</si>
  <si>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</si>
  <si>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</si>
  <si>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</si>
  <si>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</si>
  <si>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</si>
  <si>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</si>
  <si>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</si>
  <si>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</si>
  <si>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</si>
  <si>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</si>
  <si>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</si>
  <si>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</si>
  <si>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</si>
  <si>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</si>
  <si>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</si>
  <si>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</si>
  <si>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</si>
  <si>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</si>
  <si>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</si>
  <si>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</si>
  <si>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</si>
  <si>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</si>
  <si>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</si>
  <si>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</si>
  <si>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</si>
  <si>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</si>
  <si>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</si>
  <si>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</si>
  <si>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</si>
  <si>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</si>
  <si>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</si>
  <si>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</si>
  <si>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</si>
  <si>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</si>
  <si>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</si>
  <si>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</si>
  <si>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</si>
  <si>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</si>
  <si>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</si>
  <si>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</si>
  <si>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</si>
  <si>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</si>
  <si>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</si>
  <si>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</si>
  <si>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</si>
  <si>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</si>
  <si>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</si>
  <si>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</si>
  <si>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</si>
  <si>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</si>
  <si>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</si>
  <si>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</si>
  <si>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</si>
  <si>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</si>
  <si>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</si>
  <si>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</si>
  <si>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</si>
  <si>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</si>
  <si>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</si>
  <si>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</si>
  <si>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</si>
  <si>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</si>
  <si>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</si>
  <si>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</si>
  <si>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</si>
  <si>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</si>
  <si>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</si>
  <si>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</si>
  <si>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</si>
  <si>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</si>
  <si>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</si>
  <si>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</si>
  <si>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</si>
  <si>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</si>
  <si>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</si>
  <si>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</si>
  <si>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</si>
  <si>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</si>
  <si>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</si>
  <si>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</si>
  <si>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</si>
  <si>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</si>
  <si>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</si>
  <si>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</si>
  <si>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</si>
  <si>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</si>
  <si>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</si>
  <si>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</si>
  <si>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</si>
  <si>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</si>
  <si>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</si>
  <si>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</si>
  <si>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</si>
  <si>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</si>
  <si>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</si>
  <si>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</si>
  <si>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</si>
  <si>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</si>
  <si>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</si>
  <si>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</si>
  <si>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</si>
  <si>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</si>
  <si>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</si>
  <si>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</si>
  <si>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</si>
  <si>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</si>
  <si>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</si>
  <si>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</si>
  <si>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</si>
  <si>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</si>
  <si>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</si>
  <si>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</si>
  <si>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</si>
  <si>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</si>
  <si>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</si>
  <si>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</si>
  <si>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</si>
  <si>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</si>
  <si>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</si>
  <si>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</si>
  <si>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</si>
  <si>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</si>
  <si>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</si>
  <si>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</si>
  <si>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</si>
  <si>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</si>
  <si>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</si>
  <si>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</si>
  <si>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</si>
  <si>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</si>
  <si>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</si>
  <si>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</si>
  <si>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</si>
  <si>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</si>
  <si>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</si>
  <si>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</si>
  <si>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</si>
  <si>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</si>
  <si>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</si>
  <si>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</si>
  <si>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</si>
  <si>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</si>
  <si>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</si>
  <si>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</si>
  <si>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</si>
  <si>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</si>
  <si>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</si>
  <si>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</si>
  <si>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</si>
  <si>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</si>
  <si>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</si>
  <si>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</si>
  <si>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</si>
  <si>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</si>
  <si>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</si>
  <si>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</si>
  <si>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</si>
  <si>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</si>
  <si>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</si>
  <si>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</si>
  <si>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</si>
  <si>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</si>
  <si>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</si>
  <si>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</si>
  <si>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</si>
  <si>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</si>
  <si>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</si>
  <si>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</si>
  <si>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</si>
  <si>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</si>
  <si>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</si>
  <si>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</si>
  <si>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</si>
  <si>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</si>
  <si>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</si>
  <si>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</si>
  <si>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</si>
  <si>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</si>
  <si>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</si>
  <si>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</si>
  <si>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</si>
  <si>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</si>
  <si>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</si>
  <si>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</si>
  <si>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</si>
  <si>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</si>
  <si>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</si>
  <si>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</si>
  <si>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</si>
  <si>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</si>
  <si>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</si>
  <si>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</si>
  <si>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</si>
  <si>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</si>
  <si>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</si>
  <si>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</si>
  <si>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</si>
  <si>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</si>
  <si>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</si>
  <si>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</si>
  <si>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</si>
  <si>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</si>
  <si>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</si>
  <si>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</si>
  <si>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</si>
  <si>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</si>
  <si>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</si>
  <si>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</si>
  <si>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</si>
  <si>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</si>
  <si>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</si>
  <si>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</si>
  <si>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</si>
  <si>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</si>
  <si>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</si>
  <si>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</si>
  <si>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</si>
  <si>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</si>
  <si>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</si>
  <si>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</si>
  <si>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</si>
  <si>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</si>
  <si>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</si>
  <si>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</si>
  <si>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</si>
  <si>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</si>
  <si>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</si>
  <si>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</si>
  <si>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</si>
  <si>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</si>
  <si>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</si>
  <si>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</si>
  <si>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</si>
  <si>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</si>
  <si>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</si>
  <si>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</si>
  <si>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</si>
  <si>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</si>
  <si>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</si>
  <si>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</si>
  <si>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</si>
  <si>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</si>
  <si>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</si>
  <si>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</si>
  <si>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</si>
  <si>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</si>
  <si>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</si>
  <si>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</si>
  <si>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</si>
  <si>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</si>
  <si>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</si>
  <si>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</si>
  <si>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</si>
  <si>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</si>
  <si>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</si>
  <si>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</si>
  <si>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</si>
  <si>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</si>
  <si>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</si>
  <si>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</si>
  <si>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</si>
  <si>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</si>
  <si>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</si>
  <si>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</si>
  <si>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</si>
  <si>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</si>
  <si>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</si>
  <si>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</si>
  <si>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</si>
  <si>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</si>
  <si>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</si>
  <si>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</si>
  <si>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</si>
  <si>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</si>
  <si>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</si>
  <si>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</si>
  <si>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</si>
  <si>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</si>
  <si>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</si>
  <si>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</si>
  <si>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</si>
  <si>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</si>
  <si>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</si>
  <si>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</si>
  <si>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</si>
  <si>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</si>
  <si>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</si>
  <si>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</si>
  <si>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</si>
  <si>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</si>
  <si>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</si>
  <si>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</si>
  <si>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</si>
  <si>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</si>
  <si>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</si>
  <si>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</si>
  <si>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</si>
  <si>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</si>
  <si>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</si>
  <si>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</si>
  <si>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</si>
  <si>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</si>
  <si>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</si>
  <si>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</si>
  <si>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</si>
  <si>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</si>
  <si>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</si>
  <si>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</si>
  <si>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</si>
  <si>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</si>
  <si>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</si>
  <si>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</si>
  <si>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</si>
  <si>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</si>
  <si>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</si>
  <si>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</si>
  <si>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</si>
  <si>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</si>
  <si>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</si>
  <si>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</si>
  <si>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</si>
  <si>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</si>
  <si>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/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</si>
  <si>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</si>
  <si>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</si>
  <si>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</si>
  <si>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</si>
  <si>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</si>
  <si>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</si>
  <si>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</si>
  <si>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</si>
  <si>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</si>
  <si>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</si>
  <si>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</si>
  <si>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</si>
  <si>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</si>
  <si>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</si>
  <si>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</si>
  <si>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</si>
  <si>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</si>
  <si>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</si>
  <si>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</si>
  <si>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</si>
  <si>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</si>
  <si>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</si>
  <si>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</si>
  <si>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</si>
  <si>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</si>
  <si>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>NIVALDO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</si>
  <si>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</si>
  <si>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</si>
  <si>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Deslocamento e recolhimento das TP's na serra + acompanhamento da V97 - W61 realiza o giro de ZXW e retorna</t>
  </si>
  <si>
    <t>PDM - Substiuição de trilho</t>
  </si>
  <si>
    <t>Detecção ultrassom sperry  + R7D embarcado</t>
  </si>
  <si>
    <t>Preparação para substituição de barra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</si>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</sst>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32" fillId="14" borderId="2" xfId="0" quotePrefix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W158" activePane="bottomRight" state="frozen"/>
      <selection pane="bottomRight" activeCell="BK165" sqref="BK16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6" t="s">
        <v>829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830</v>
      </c>
      <c r="BI1" s="371"/>
      <c r="BJ1" s="372"/>
      <c r="BK1" s="373"/>
      <c r="BL1" s="50"/>
      <c r="BM1" s="363" t="s">
        <v>831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6" t="s">
        <v>832</v>
      </c>
      <c r="AJ2" s="367"/>
      <c r="AK2" s="367"/>
      <c r="AL2" s="367"/>
      <c r="AM2" s="367"/>
      <c r="AN2" s="367"/>
      <c r="AO2" s="367"/>
      <c r="AP2" s="367"/>
      <c r="AQ2" s="369"/>
      <c r="AR2" s="239"/>
      <c r="AS2" s="381" t="s">
        <v>835</v>
      </c>
      <c r="AT2" s="368"/>
      <c r="AU2" s="368"/>
      <c r="AV2" s="368"/>
      <c r="AW2" s="368"/>
      <c r="AX2" s="367"/>
      <c r="AY2" s="369"/>
      <c r="AZ2" s="4"/>
      <c r="BA2" s="360" t="s">
        <v>836</v>
      </c>
      <c r="BB2" s="362"/>
      <c r="BC2" s="366" t="s">
        <v>833</v>
      </c>
      <c r="BD2" s="367"/>
      <c r="BE2" s="367"/>
      <c r="BF2" s="369"/>
      <c r="BG2" s="3"/>
      <c r="BH2" s="374"/>
      <c r="BI2" s="375"/>
      <c r="BJ2" s="376"/>
      <c r="BK2" s="377"/>
      <c r="BL2" s="50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0" t="s">
        <v>837</v>
      </c>
      <c r="AJ3" s="362"/>
      <c r="AK3" s="360" t="s">
        <v>838</v>
      </c>
      <c r="AL3" s="361"/>
      <c r="AM3" s="361"/>
      <c r="AN3" s="361"/>
      <c r="AO3" s="361"/>
      <c r="AP3" s="361"/>
      <c r="AQ3" s="362"/>
      <c r="AR3" s="240"/>
      <c r="AS3" s="384" t="s">
        <v>844</v>
      </c>
      <c r="AT3" s="385"/>
      <c r="AU3" s="384" t="s">
        <v>845</v>
      </c>
      <c r="AV3" s="385"/>
      <c r="AW3" s="384" t="s">
        <v>846</v>
      </c>
      <c r="AX3" s="386"/>
      <c r="AY3" s="64" t="s">
        <v>847</v>
      </c>
      <c r="AZ3" s="64"/>
      <c r="BA3" s="382"/>
      <c r="BB3" s="383"/>
      <c r="BC3" s="360" t="s">
        <v>840</v>
      </c>
      <c r="BD3" s="361"/>
      <c r="BE3" s="361"/>
      <c r="BF3" s="362"/>
      <c r="BG3" s="63"/>
      <c r="BH3" s="374"/>
      <c r="BI3" s="375"/>
      <c r="BJ3" s="376"/>
      <c r="BK3" s="377"/>
      <c r="BL3" s="50"/>
      <c r="BM3" s="363" t="s">
        <v>848</v>
      </c>
      <c r="BN3" s="364"/>
      <c r="BO3" s="364"/>
      <c r="BP3" s="365"/>
      <c r="BQ3" s="363" t="s">
        <v>466</v>
      </c>
      <c r="BR3" s="364"/>
      <c r="BS3" s="365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/>
      <c r="BN160" s="15"/>
      <c r="BO160" s="165"/>
      <c r="BP160" s="17"/>
      <c r="BQ160" s="13" t="str">
        <f t="shared" si="12"/>
        <v>Produção e Intervalo</v>
      </c>
      <c r="BR160" s="19">
        <f t="shared" si="13"/>
        <v>0.66666666666666607</v>
      </c>
      <c r="BS160" s="19">
        <f t="shared" si="14"/>
        <v>0</v>
      </c>
      <c r="BT160" s="225" t="str">
        <f t="shared" si="16"/>
        <v/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703</v>
      </c>
      <c r="BO163" s="359" t="s">
        <v>1222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1223</v>
      </c>
      <c r="BK164" s="17" t="s">
        <v>1223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1223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1224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1225</v>
      </c>
      <c r="N165" s="204" t="s">
        <v>1226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1227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1228</v>
      </c>
      <c r="BK165" s="17" t="s">
        <v>1229</v>
      </c>
      <c r="BL165" s="16"/>
      <c r="BM165" s="15"/>
      <c r="BN165" s="15"/>
      <c r="BO165" s="165"/>
      <c r="BP165" s="17"/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/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1230</v>
      </c>
      <c r="I167" s="173" t="s">
        <v>1231</v>
      </c>
      <c r="J167" s="217">
        <v>48</v>
      </c>
      <c r="K167" s="217">
        <v>102</v>
      </c>
      <c r="L167" s="84" t="s">
        <v>317</v>
      </c>
      <c r="M167" s="204" t="s">
        <v>1232</v>
      </c>
      <c r="N167" s="204" t="s">
        <v>1233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1234</v>
      </c>
      <c r="BK167" s="17" t="s">
        <v>1234</v>
      </c>
      <c r="BL167" s="16"/>
      <c r="BM167" s="15"/>
      <c r="BN167" s="15"/>
      <c r="BO167" s="165"/>
      <c r="BP167" s="17"/>
      <c r="BQ167" s="13" t="str">
        <f t="shared" si="20"/>
        <v>Produção</v>
      </c>
      <c r="BR167" s="19">
        <f t="shared" si="21"/>
        <v>1</v>
      </c>
      <c r="BS167" s="19">
        <f t="shared" si="22"/>
        <v>0</v>
      </c>
      <c r="BT167" s="225" t="str">
        <f t="shared" si="16"/>
        <v/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1235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1236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1236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1237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1238</v>
      </c>
      <c r="BK169" s="17" t="s">
        <v>1238</v>
      </c>
      <c r="BL169" s="16"/>
      <c r="BM169" s="15"/>
      <c r="BN169" s="15"/>
      <c r="BO169" s="165"/>
      <c r="BP169" s="17"/>
      <c r="BQ169" s="13" t="str">
        <f t="shared" si="20"/>
        <v>Produção</v>
      </c>
      <c r="BR169" s="19">
        <f t="shared" si="21"/>
        <v>1</v>
      </c>
      <c r="BS169" s="19">
        <f t="shared" si="22"/>
        <v>0</v>
      </c>
      <c r="BT169" s="225" t="str">
        <f t="shared" si="16"/>
        <v/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1238</v>
      </c>
      <c r="BK170" s="17" t="s">
        <v>1238</v>
      </c>
      <c r="BL170" s="16"/>
      <c r="BM170" s="15"/>
      <c r="BN170" s="15"/>
      <c r="BO170" s="165"/>
      <c r="BP170" s="17"/>
      <c r="BQ170" s="13" t="str">
        <f t="shared" si="20"/>
        <v>Produção</v>
      </c>
      <c r="BR170" s="19">
        <f t="shared" si="21"/>
        <v>1</v>
      </c>
      <c r="BS170" s="19">
        <f t="shared" si="22"/>
        <v>0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1238</v>
      </c>
      <c r="BK171" s="17" t="s">
        <v>1238</v>
      </c>
      <c r="BL171" s="16"/>
      <c r="BM171" s="15"/>
      <c r="BN171" s="15"/>
      <c r="BO171" s="165"/>
      <c r="BP171" s="17"/>
      <c r="BQ171" s="13" t="str">
        <f t="shared" si="20"/>
        <v>Produção</v>
      </c>
      <c r="BR171" s="19">
        <f t="shared" si="21"/>
        <v>1</v>
      </c>
      <c r="BS171" s="19">
        <f t="shared" si="22"/>
        <v>0</v>
      </c>
      <c r="BT171" s="225" t="str">
        <f t="shared" si="16"/>
        <v/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1238</v>
      </c>
      <c r="BK172" s="17" t="s">
        <v>1238</v>
      </c>
      <c r="BL172" s="16"/>
      <c r="BM172" s="15"/>
      <c r="BN172" s="15"/>
      <c r="BO172" s="165"/>
      <c r="BP172" s="17"/>
      <c r="BQ172" s="13" t="str">
        <f t="shared" si="20"/>
        <v>Produção</v>
      </c>
      <c r="BR172" s="19">
        <f t="shared" si="21"/>
        <v>1</v>
      </c>
      <c r="BS172" s="19">
        <f t="shared" si="22"/>
        <v>0</v>
      </c>
      <c r="BT172" s="225" t="str">
        <f t="shared" si="16"/>
        <v/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1238</v>
      </c>
      <c r="BK173" s="17" t="s">
        <v>1238</v>
      </c>
      <c r="BL173" s="16"/>
      <c r="BM173" s="15"/>
      <c r="BN173" s="15"/>
      <c r="BO173" s="165"/>
      <c r="BP173" s="17"/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1238</v>
      </c>
      <c r="BK174" s="17" t="s">
        <v>1238</v>
      </c>
      <c r="BL174" s="16"/>
      <c r="BM174" s="15"/>
      <c r="BN174" s="15"/>
      <c r="BO174" s="165"/>
      <c r="BP174" s="17"/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/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1238</v>
      </c>
      <c r="BK175" s="17" t="s">
        <v>1238</v>
      </c>
      <c r="BL175" s="16"/>
      <c r="BM175" s="15"/>
      <c r="BN175" s="15"/>
      <c r="BO175" s="165"/>
      <c r="BP175" s="17"/>
      <c r="BQ175" s="13" t="str">
        <f t="shared" si="20"/>
        <v>Produção</v>
      </c>
      <c r="BR175" s="19">
        <f t="shared" si="21"/>
        <v>1</v>
      </c>
      <c r="BS175" s="19">
        <f t="shared" si="22"/>
        <v>0</v>
      </c>
      <c r="BT175" s="225" t="str">
        <f t="shared" si="16"/>
        <v/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1239</v>
      </c>
      <c r="BK178" s="17" t="s">
        <v>1239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Produção</v>
      </c>
      <c r="BR178" s="19">
        <f t="shared" si="21"/>
        <v>1</v>
      </c>
      <c r="BS178" s="19">
        <f t="shared" si="22"/>
        <v>0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1240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1240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1241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1241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1242</v>
      </c>
      <c r="BK181" s="17" t="s">
        <v>1242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1241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1243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1243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1244</v>
      </c>
      <c r="BK183" s="17" t="s">
        <v>1244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1245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1246</v>
      </c>
      <c r="BK184" s="17" t="s">
        <v>1246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1247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/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/>
      <c r="AS188" s="39"/>
      <c r="AT188" s="39"/>
      <c r="AU188" s="39"/>
      <c r="AV188" s="39"/>
      <c r="AW188" s="39"/>
      <c r="AX188" s="39"/>
      <c r="AY188" s="293">
        <f t="shared" si="19"/>
        <v>0</v>
      </c>
      <c r="AZ188" s="14"/>
      <c r="BA188" s="72"/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0"/>
        <v>Produção e Intervalo</v>
      </c>
      <c r="BR188" s="19">
        <f t="shared" si="21"/>
        <v>0</v>
      </c>
      <c r="BS188" s="19">
        <f t="shared" si="22"/>
        <v>0</v>
      </c>
      <c r="BT188" s="225" t="str">
        <f t="shared" si="16"/>
        <v/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1248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/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>
        <f t="shared" si="19"/>
        <v>0</v>
      </c>
      <c r="AZ189" s="14"/>
      <c r="BA189" s="72"/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/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/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>
        <f t="shared" si="19"/>
        <v>0</v>
      </c>
      <c r="AZ190" s="14"/>
      <c r="BA190" s="72"/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/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/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>
        <f t="shared" si="19"/>
        <v>0</v>
      </c>
      <c r="AZ191" s="14"/>
      <c r="BA191" s="72"/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/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>
        <f t="shared" si="19"/>
        <v>0</v>
      </c>
      <c r="AZ192" s="14"/>
      <c r="BA192" s="72"/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/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/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>
        <f t="shared" si="19"/>
        <v>0</v>
      </c>
      <c r="AZ195" s="14"/>
      <c r="BA195" s="72"/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/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/>
      <c r="I196" s="173"/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/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>
        <f t="shared" si="19"/>
        <v>0</v>
      </c>
      <c r="AZ196" s="14"/>
      <c r="BA196" s="72"/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/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/>
      <c r="I197" s="173"/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/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>
        <f t="shared" si="19"/>
        <v>0</v>
      </c>
      <c r="AZ197" s="14"/>
      <c r="BA197" s="72"/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/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/>
      <c r="I198" s="173"/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/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>
        <f t="shared" si="19"/>
        <v>0</v>
      </c>
      <c r="AZ198" s="14"/>
      <c r="BA198" s="72"/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/>
      </c>
    </row>
    <row r="199" spans="1:72">
      <c r="A199" s="51" t="str">
        <f t="shared" si="18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19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0"/>
        <v>Aderente</v>
      </c>
      <c r="BR199" s="19" t="str">
        <f t="shared" si="21"/>
        <v>*</v>
      </c>
      <c r="BS199" s="19" t="str">
        <f t="shared" si="22"/>
        <v>*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/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/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>
        <f t="shared" si="19"/>
        <v>0</v>
      </c>
      <c r="AZ201" s="14"/>
      <c r="BA201" s="72"/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/>
      </c>
    </row>
    <row r="202" spans="1:72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1249</v>
      </c>
      <c r="W205" s="173" t="s">
        <v>1250</v>
      </c>
      <c r="X205" s="218" t="s">
        <v>662</v>
      </c>
      <c r="Y205" s="158"/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/>
      <c r="AS205" s="39"/>
      <c r="AT205" s="39"/>
      <c r="AU205" s="39"/>
      <c r="AV205" s="39"/>
      <c r="AW205" s="39"/>
      <c r="AX205" s="39"/>
      <c r="AY205" s="293">
        <f t="shared" si="19"/>
        <v>0</v>
      </c>
      <c r="AZ205" s="14"/>
      <c r="BA205" s="72"/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0"/>
        <v>Produção e Intervalo</v>
      </c>
      <c r="BR205" s="19">
        <f t="shared" si="21"/>
        <v>0</v>
      </c>
      <c r="BS205" s="19">
        <f t="shared" si="22"/>
        <v>0</v>
      </c>
      <c r="BT205" s="225" t="str">
        <f t="shared" si="16"/>
        <v/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1251</v>
      </c>
      <c r="X206" s="218" t="s">
        <v>662</v>
      </c>
      <c r="Y206" s="158"/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>
        <f t="shared" si="19"/>
        <v>0</v>
      </c>
      <c r="AZ206" s="14"/>
      <c r="BA206" s="72"/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0"/>
        <v>Produção e Intervalo</v>
      </c>
      <c r="BR206" s="19">
        <f t="shared" si="21"/>
        <v>0</v>
      </c>
      <c r="BS206" s="19">
        <f t="shared" si="22"/>
        <v>0</v>
      </c>
      <c r="BT206" s="225" t="str">
        <f t="shared" si="16"/>
        <v/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/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>
        <f t="shared" si="19"/>
        <v>0</v>
      </c>
      <c r="AZ207" s="14"/>
      <c r="BA207" s="72"/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/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1252</v>
      </c>
      <c r="X208" s="218" t="s">
        <v>662</v>
      </c>
      <c r="Y208" s="158"/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>
        <f t="shared" si="19"/>
        <v>0</v>
      </c>
      <c r="AZ208" s="14"/>
      <c r="BA208" s="72"/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/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1252</v>
      </c>
      <c r="X209" s="218" t="s">
        <v>662</v>
      </c>
      <c r="Y209" s="158"/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>
        <f t="shared" si="19"/>
        <v>0</v>
      </c>
      <c r="AZ209" s="14"/>
      <c r="BA209" s="72"/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/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/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>
        <f t="shared" si="19"/>
        <v>0</v>
      </c>
      <c r="AZ210" s="14"/>
      <c r="BA210" s="72"/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0"/>
        <v>Produção e Intervalo</v>
      </c>
      <c r="BR210" s="19">
        <f t="shared" si="21"/>
        <v>0</v>
      </c>
      <c r="BS210" s="19">
        <f t="shared" si="22"/>
        <v>0</v>
      </c>
      <c r="BT210" s="225" t="str">
        <f t="shared" ref="BT210:BT281" si="23">IF(BN210="","",SUBSTITUTE(BM210," ","")&amp;SUBSTITUTE(BN210," ",""))</f>
        <v/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1253</v>
      </c>
      <c r="X211" s="218" t="s">
        <v>662</v>
      </c>
      <c r="Y211" s="158"/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>
        <f t="shared" si="19"/>
        <v>0</v>
      </c>
      <c r="AZ211" s="14"/>
      <c r="BA211" s="72"/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0"/>
        <v>Produção e Intervalo</v>
      </c>
      <c r="BR211" s="19">
        <f t="shared" si="21"/>
        <v>0</v>
      </c>
      <c r="BS211" s="19">
        <f t="shared" si="22"/>
        <v>0</v>
      </c>
      <c r="BT211" s="225" t="str">
        <f t="shared" si="23"/>
        <v/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/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>
        <f t="shared" si="19"/>
        <v>0</v>
      </c>
      <c r="AZ212" s="14"/>
      <c r="BA212" s="72"/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0"/>
        <v>Produção e Intervalo</v>
      </c>
      <c r="BR212" s="19">
        <f t="shared" si="21"/>
        <v>0</v>
      </c>
      <c r="BS212" s="19">
        <f t="shared" si="22"/>
        <v>0</v>
      </c>
      <c r="BT212" s="225" t="str">
        <f t="shared" si="23"/>
        <v/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1254</v>
      </c>
      <c r="X213" s="218" t="s">
        <v>662</v>
      </c>
      <c r="Y213" s="158"/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/>
      <c r="AS213" s="39"/>
      <c r="AT213" s="39"/>
      <c r="AU213" s="39"/>
      <c r="AV213" s="39"/>
      <c r="AW213" s="39"/>
      <c r="AX213" s="39"/>
      <c r="AY213" s="293">
        <f t="shared" si="19"/>
        <v>0</v>
      </c>
      <c r="AZ213" s="14"/>
      <c r="BA213" s="72"/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0"/>
        <v>Produção e Intervalo</v>
      </c>
      <c r="BR213" s="19">
        <f t="shared" si="21"/>
        <v>0</v>
      </c>
      <c r="BS213" s="19">
        <f t="shared" si="22"/>
        <v>0</v>
      </c>
      <c r="BT213" s="225" t="str">
        <f t="shared" si="23"/>
        <v/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/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>
        <f t="shared" si="19"/>
        <v>0</v>
      </c>
      <c r="AZ214" s="14"/>
      <c r="BA214" s="72"/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/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/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/>
      <c r="AS215" s="39"/>
      <c r="AT215" s="39"/>
      <c r="AU215" s="39"/>
      <c r="AV215" s="39"/>
      <c r="AW215" s="39"/>
      <c r="AX215" s="39"/>
      <c r="AY215" s="293">
        <f t="shared" si="19"/>
        <v>0</v>
      </c>
      <c r="AZ215" s="14"/>
      <c r="BA215" s="72"/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/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216:Q450 O184:Q205 O213:Q214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450 V192:Y205 X187:Y191 V189:V191 X211:Y215 V214:W214 W21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" name="Range1_14_1_1_1"/>
    <protectedRange sqref="F6:F7 F25 F14 F31:F32 F56:F57 F80:F81 F113 F107:F108 F159:F160 F169 F187:F188" name="Range1_14_1_2_1"/>
    <protectedRange sqref="J7 J27 J20 J25 J14 J75 J97 J103 J113 J144 J148 J151 J156:J157 J169 J178 J183 J206 J212 J215" name="Range1_16_2"/>
    <protectedRange sqref="O7:Q7 P8:P9 O27:Q27 O20:Q20 O25:Q25 O14:Q14 P33:P34 P58:P59 O75:Q75 O97:Q97 O103:Q103 O113:Q113 O144:Q144 O151:Q151 O156:Q157 O169:Q169 O178:Q178 O183:Q183 O206:Q206 O212:Q212 O215:Q21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" name="Range1_18_1_1"/>
    <protectedRange sqref="W6 W15:W17 W19 W23 W28 W31 W51 W56 W68:W70 W74 W77 W129 W137 W154 W184 W211" name="Range1_18_4"/>
    <protectedRange sqref="AA6:AE7 AA19:AE20 AA31:AE32 AA51:AE51 AA56:AE57 AA77:AE77 AA80:AE81 AA129:AE129 AA107:AE110 AA137:AE137 AA159:AE160 AA154:AE154 AA184:AE184 AA187:AE188 AA211:AE211" name="Range1_19_1"/>
    <protectedRange sqref="AA27:AC27 AA25:AE25 AA75:AC75 AA103:AC103 AA148:AE148 AA151:AC151 AA212:AE212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599 BP164:BP18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7" t="s">
        <v>1255</v>
      </c>
      <c r="C2" s="387"/>
      <c r="D2" s="387"/>
      <c r="E2" s="387"/>
      <c r="F2" s="387"/>
      <c r="G2" s="387"/>
    </row>
    <row r="3" spans="2:8" ht="20.25" customHeight="1">
      <c r="B3" s="388"/>
      <c r="C3" s="388"/>
      <c r="D3" s="388"/>
      <c r="E3" s="388"/>
      <c r="F3" s="388"/>
      <c r="G3" s="388"/>
    </row>
    <row r="4" spans="2:8">
      <c r="B4" s="331" t="s">
        <v>1256</v>
      </c>
      <c r="C4" s="331" t="s">
        <v>1257</v>
      </c>
      <c r="D4" s="331" t="s">
        <v>1258</v>
      </c>
      <c r="E4" s="331" t="s">
        <v>1259</v>
      </c>
      <c r="F4" s="331" t="s">
        <v>8</v>
      </c>
      <c r="G4" s="331" t="s">
        <v>1260</v>
      </c>
    </row>
    <row r="5" spans="2:8">
      <c r="B5" s="334" t="s">
        <v>1147</v>
      </c>
      <c r="C5" s="334">
        <v>314978</v>
      </c>
      <c r="D5" s="334" t="s">
        <v>1261</v>
      </c>
      <c r="E5" s="334" t="s">
        <v>537</v>
      </c>
      <c r="F5" s="334" t="s">
        <v>101</v>
      </c>
      <c r="G5" s="335">
        <v>46143</v>
      </c>
    </row>
    <row r="6" spans="2:8">
      <c r="B6" s="334" t="s">
        <v>1262</v>
      </c>
      <c r="C6" s="334">
        <v>256790</v>
      </c>
      <c r="D6" s="334" t="s">
        <v>1263</v>
      </c>
      <c r="E6" s="334" t="s">
        <v>537</v>
      </c>
      <c r="F6" s="334" t="s">
        <v>1264</v>
      </c>
      <c r="G6" s="335">
        <v>45992</v>
      </c>
    </row>
    <row r="7" spans="2:8">
      <c r="B7" s="334" t="s">
        <v>1265</v>
      </c>
      <c r="C7" s="334">
        <v>265193</v>
      </c>
      <c r="D7" s="334" t="s">
        <v>1266</v>
      </c>
      <c r="E7" s="334" t="s">
        <v>538</v>
      </c>
      <c r="F7" s="334" t="s">
        <v>1267</v>
      </c>
      <c r="G7" s="334" t="s">
        <v>1268</v>
      </c>
    </row>
    <row r="8" spans="2:8">
      <c r="B8" s="334" t="s">
        <v>1269</v>
      </c>
      <c r="C8" s="334">
        <v>293716</v>
      </c>
      <c r="D8" s="334" t="s">
        <v>1270</v>
      </c>
      <c r="E8" s="334" t="s">
        <v>538</v>
      </c>
      <c r="F8" s="334" t="s">
        <v>1267</v>
      </c>
      <c r="G8" s="335">
        <v>46204</v>
      </c>
    </row>
    <row r="9" spans="2:8">
      <c r="B9" s="334" t="s">
        <v>1271</v>
      </c>
      <c r="C9" s="334">
        <v>257258</v>
      </c>
      <c r="D9" s="334" t="s">
        <v>1272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1273</v>
      </c>
      <c r="C10" s="334">
        <v>371147</v>
      </c>
      <c r="D10" s="334" t="s">
        <v>1274</v>
      </c>
      <c r="E10" s="334" t="s">
        <v>539</v>
      </c>
      <c r="F10" s="334" t="s">
        <v>144</v>
      </c>
      <c r="G10" s="334" t="s">
        <v>1268</v>
      </c>
    </row>
    <row r="11" spans="2:8">
      <c r="B11" s="334" t="s">
        <v>1275</v>
      </c>
      <c r="C11" s="334">
        <v>259230</v>
      </c>
      <c r="D11" s="334" t="s">
        <v>1276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1277</v>
      </c>
      <c r="C12" s="334">
        <v>370705</v>
      </c>
      <c r="D12" s="334"/>
      <c r="E12" s="334" t="s">
        <v>539</v>
      </c>
      <c r="F12" s="334" t="s">
        <v>144</v>
      </c>
      <c r="G12" s="334" t="s">
        <v>1268</v>
      </c>
    </row>
    <row r="13" spans="2:8">
      <c r="B13" s="334" t="s">
        <v>1278</v>
      </c>
      <c r="C13" s="334">
        <v>258542</v>
      </c>
      <c r="D13" s="334" t="s">
        <v>1279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1280</v>
      </c>
      <c r="C14" s="334">
        <v>257050</v>
      </c>
      <c r="D14" s="334" t="s">
        <v>1281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89" t="s">
        <v>1282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 ht="34.5" customHeight="1">
      <c r="C3" s="326" t="s">
        <v>410</v>
      </c>
      <c r="D3" s="326" t="s">
        <v>1283</v>
      </c>
      <c r="E3" s="326" t="s">
        <v>1284</v>
      </c>
      <c r="F3" s="326" t="s">
        <v>1285</v>
      </c>
      <c r="G3" s="331" t="s">
        <v>1286</v>
      </c>
      <c r="H3" s="326" t="s">
        <v>1287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1288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1289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1290</v>
      </c>
      <c r="G6" s="333" t="s">
        <v>1291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1292</v>
      </c>
      <c r="H7" s="327"/>
    </row>
    <row r="8" spans="3:8">
      <c r="C8" s="327" t="s">
        <v>464</v>
      </c>
      <c r="D8" s="327" t="s">
        <v>1293</v>
      </c>
      <c r="E8" s="328">
        <v>45993</v>
      </c>
      <c r="F8" s="327">
        <v>12000</v>
      </c>
      <c r="G8" s="332" t="s">
        <v>1294</v>
      </c>
      <c r="H8" s="327"/>
    </row>
    <row r="9" spans="3:8" ht="29.25">
      <c r="C9" s="327" t="s">
        <v>464</v>
      </c>
      <c r="D9" s="327" t="s">
        <v>1295</v>
      </c>
      <c r="E9" s="328">
        <v>45993</v>
      </c>
      <c r="F9" s="327">
        <v>9000</v>
      </c>
      <c r="G9" s="332" t="s">
        <v>1296</v>
      </c>
      <c r="H9" s="327"/>
    </row>
    <row r="10" spans="3:8" ht="29.25">
      <c r="C10" s="327" t="s">
        <v>464</v>
      </c>
      <c r="D10" s="327" t="s">
        <v>1297</v>
      </c>
      <c r="E10" s="328">
        <v>45993</v>
      </c>
      <c r="F10" s="327">
        <v>10000</v>
      </c>
      <c r="G10" s="332" t="s">
        <v>1296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1298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155" sqref="B155:U18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0"/>
      <c r="B1" s="391"/>
      <c r="C1" s="392"/>
      <c r="L1" s="337"/>
      <c r="M1" s="124"/>
      <c r="N1" s="268"/>
      <c r="O1" s="268"/>
      <c r="P1" s="170"/>
      <c r="Q1" s="393" t="s">
        <v>917</v>
      </c>
      <c r="R1" s="394"/>
      <c r="U1" s="102"/>
      <c r="V1" s="395" t="s">
        <v>1299</v>
      </c>
      <c r="W1" s="395"/>
      <c r="X1" s="395"/>
      <c r="Y1" s="104"/>
    </row>
    <row r="2" spans="1:25" s="101" customFormat="1" ht="11.25" customHeight="1">
      <c r="A2" s="105" t="s">
        <v>1300</v>
      </c>
      <c r="B2" s="105" t="s">
        <v>1301</v>
      </c>
      <c r="C2" s="105" t="s">
        <v>313</v>
      </c>
      <c r="D2" s="106" t="s">
        <v>869</v>
      </c>
      <c r="E2" s="106" t="s">
        <v>870</v>
      </c>
      <c r="F2" s="106" t="s">
        <v>1302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1303</v>
      </c>
      <c r="U2" s="108" t="s">
        <v>872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59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1300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25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1102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1300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59</v>
      </c>
      <c r="X49" s="112">
        <f ca="1">_xlfn.XLOOKUP(G49&amp;$X$2,BS_CONTROLE[CHAVE],BS_CONTROLE[Quantidade_11],"-")</f>
        <v>30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1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1300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30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59</v>
      </c>
      <c r="X75" s="112">
        <f ca="1">_xlfn.XLOOKUP(G75&amp;$X$2,BS_CONTROLE[CHAVE],BS_CONTROLE[Quantidade_11],"-")</f>
        <v>30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17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52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1300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30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17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52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25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1102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2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1300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30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59</v>
      </c>
      <c r="X127" s="112">
        <f ca="1">_xlfn.XLOOKUP(G127&amp;$X$2,BS_CONTROLE[CHAVE],BS_CONTROLE[Quantidade_11],"-")</f>
        <v>30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17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59</v>
      </c>
      <c r="X135" s="112">
        <f ca="1">_xlfn.XLOOKUP(G135&amp;$X$2,BS_CONTROLE[CHAVE],BS_CONTROLE[Quantidade_11],"-")</f>
        <v>30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2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30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1300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59</v>
      </c>
      <c r="X152" s="112">
        <f ca="1">_xlfn.XLOOKUP(G152&amp;$X$2,BS_CONTROLE[CHAVE],BS_CONTROLE[Quantidade_11],"-")</f>
        <v>30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30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1300</v>
      </c>
    </row>
    <row r="155" spans="1:24" s="113" customFormat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17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52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0</v>
      </c>
      <c r="X166" s="112">
        <f ca="1">_xlfn.XLOOKUP(G166&amp;$X$2,BS_CONTROLE[CHAVE],BS_CONTROLE[Quantidade_11],"-")</f>
        <v>1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1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1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2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30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1300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59</v>
      </c>
      <c r="X182" s="112">
        <f ca="1">_xlfn.XLOOKUP(G182&amp;$X$2,BS_CONTROLE[CHAVE],BS_CONTROLE[Quantidade_11],"-")</f>
        <v>30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1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*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*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Substiuição de trilho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2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59</v>
      </c>
      <c r="X209" s="112">
        <f ca="1">_xlfn.XLOOKUP(G209&amp;$X$2,BS_CONTROLE[CHAVE],BS_CONTROLE[Quantidade_11],"-")</f>
        <v>30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30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1300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1304</v>
      </c>
    </row>
  </sheetData>
  <autoFilter ref="A2:Y3000" xr:uid="{D1126E52-FA3F-4EAC-A720-DDE9797BEFF6}">
    <filterColumn colId="5">
      <filters>
        <dateGroupItem year="2025" month="12" day="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6" t="s">
        <v>1305</v>
      </c>
      <c r="D5" s="397"/>
      <c r="E5" s="397"/>
      <c r="F5" s="397"/>
      <c r="G5" s="397"/>
      <c r="H5" s="397"/>
      <c r="I5" s="397"/>
      <c r="J5" s="398"/>
      <c r="K5" s="399" t="s">
        <v>1306</v>
      </c>
      <c r="L5" s="400"/>
      <c r="M5" s="400"/>
      <c r="N5" s="400"/>
      <c r="O5" s="401" t="s">
        <v>1307</v>
      </c>
      <c r="P5" s="402"/>
      <c r="Q5" s="403"/>
    </row>
    <row r="6" spans="1:17" s="94" customFormat="1" ht="15.75" customHeight="1">
      <c r="A6" s="88" t="s">
        <v>1302</v>
      </c>
      <c r="B6" s="95" t="s">
        <v>1301</v>
      </c>
      <c r="C6" s="96" t="s">
        <v>869</v>
      </c>
      <c r="D6" s="97" t="s">
        <v>870</v>
      </c>
      <c r="E6" s="96" t="s">
        <v>1308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1309</v>
      </c>
      <c r="M6" s="139" t="s">
        <v>335</v>
      </c>
      <c r="N6" s="140" t="s">
        <v>864</v>
      </c>
      <c r="O6" s="246" t="s">
        <v>907</v>
      </c>
      <c r="P6" s="157"/>
      <c r="Q6" s="193" t="s">
        <v>1310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*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*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*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1310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J154" sqref="J1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1311</v>
      </c>
      <c r="C2" s="96" t="s">
        <v>854</v>
      </c>
      <c r="D2" s="96" t="s">
        <v>856</v>
      </c>
      <c r="E2" s="96" t="s">
        <v>1312</v>
      </c>
      <c r="F2" s="96" t="s">
        <v>1313</v>
      </c>
      <c r="G2" s="96" t="s">
        <v>1314</v>
      </c>
      <c r="H2" s="96" t="s">
        <v>1315</v>
      </c>
      <c r="I2" s="96" t="s">
        <v>1316</v>
      </c>
      <c r="J2" s="96" t="s">
        <v>1317</v>
      </c>
      <c r="K2" s="131" t="s">
        <v>1318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*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*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*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*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*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*</v>
      </c>
      <c r="F183" s="137" t="str">
        <f>IF(SP_SUL!M196="","*",SP_SUL!M196)</f>
        <v>ZWI-ZYQ</v>
      </c>
      <c r="G183" s="121" t="str">
        <f>IF(SP_SUL!I196="","*",SP_SUL!I196)</f>
        <v>*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*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*</v>
      </c>
      <c r="F184" s="137" t="str">
        <f>IF(SP_SUL!M197="","*",SP_SUL!M197)</f>
        <v>ZWI-ZYQ</v>
      </c>
      <c r="G184" s="121" t="str">
        <f>IF(SP_SUL!I197="","*",SP_SUL!I197)</f>
        <v>*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*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*</v>
      </c>
      <c r="F185" s="137" t="str">
        <f>IF(SP_SUL!M198="","*",SP_SUL!M198)</f>
        <v>ZWI-ZYQ</v>
      </c>
      <c r="G185" s="121" t="str">
        <f>IF(SP_SUL!I198="","*",SP_SUL!I198)</f>
        <v>*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*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*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*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*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*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*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*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*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*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*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2025-12-08T17:49:19Z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