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04" documentId="8_{B6337239-1A00-434D-AAD0-422EA1FEB5AE}" xr6:coauthVersionLast="47" xr6:coauthVersionMax="47" xr10:uidLastSave="{68AD3808-BDD5-4518-9B79-0F7E08C1946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<sst xmlns="http://schemas.openxmlformats.org/spreadsheetml/2006/main" count="6146" uniqueCount="1641">
  <si>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</si>
  <si>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</si>
  <si>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</si>
  <si>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</si>
  <si>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</si>
  <si>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</si>
  <si>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</si>
  <si>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</si>
  <si>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</si>
  <si>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</si>
  <si>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</si>
  <si>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</si>
  <si>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</si>
  <si>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</si>
  <si>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</si>
  <si>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</si>
  <si>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</si>
  <si>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</si>
  <si>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</si>
  <si>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</si>
  <si>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</si>
  <si>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</si>
  <si>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</si>
  <si>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</si>
  <si>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</si>
  <si>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</si>
  <si>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</si>
  <si>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</si>
  <si>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</si>
  <si>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</si>
  <si>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</si>
  <si>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</si>
  <si>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</si>
  <si>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</si>
  <si>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</si>
  <si>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</si>
  <si>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</si>
  <si>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</si>
  <si>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</si>
  <si>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</si>
  <si>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</si>
  <si>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</si>
  <si>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</si>
  <si>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</si>
  <si>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</si>
  <si>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</si>
  <si>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</si>
  <si>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</si>
  <si>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</si>
  <si>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</si>
  <si>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</si>
  <si>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</si>
  <si>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</si>
  <si>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</si>
  <si>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</si>
  <si>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</si>
  <si>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</si>
  <si>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</si>
  <si>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</si>
  <si>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</si>
  <si>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</si>
  <si>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</si>
  <si>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</si>
  <si>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</si>
  <si>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</si>
  <si>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</si>
  <si>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</si>
  <si>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</si>
  <si>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</si>
  <si>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</si>
  <si>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</si>
  <si>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</si>
  <si>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</si>
  <si>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</si>
  <si>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</si>
  <si>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</si>
  <si>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</si>
  <si>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</si>
  <si>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</si>
  <si>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</si>
  <si>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</si>
  <si>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</si>
  <si>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</si>
  <si>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</si>
  <si>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</si>
  <si>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</si>
  <si>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</si>
  <si>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</si>
  <si>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</si>
  <si>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</si>
  <si>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</si>
  <si>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</si>
  <si>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</si>
  <si>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</si>
  <si>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</si>
  <si>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</si>
  <si>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</si>
  <si>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</si>
  <si>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</si>
  <si>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</si>
  <si>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</si>
  <si>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</si>
  <si>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</si>
  <si>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</si>
  <si>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</si>
  <si>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</si>
  <si>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</si>
  <si>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</si>
  <si>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</si>
  <si>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</si>
  <si>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</si>
  <si>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</si>
  <si>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</si>
  <si>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</si>
  <si>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</si>
  <si>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</si>
  <si>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</si>
  <si>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</si>
  <si>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</si>
  <si>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</si>
  <si>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</si>
  <si>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</si>
  <si>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</si>
  <si>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</si>
  <si>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</si>
  <si>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</si>
  <si>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</si>
  <si>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</si>
  <si>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</si>
  <si>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</si>
  <si>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</si>
  <si>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</si>
  <si>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</si>
  <si>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</si>
  <si>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</si>
  <si>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</si>
  <si>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</si>
  <si>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</si>
  <si>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</si>
  <si>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</si>
  <si>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</si>
  <si>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</si>
  <si>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</si>
  <si>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</si>
  <si>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</si>
  <si>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</si>
  <si>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</si>
  <si>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</si>
  <si>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</si>
  <si>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</si>
  <si>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</si>
  <si>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</si>
  <si>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</si>
  <si>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</si>
  <si>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</si>
  <si>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</si>
  <si>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</si>
  <si>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</si>
  <si>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</si>
  <si>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</si>
  <si>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</si>
  <si>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</si>
  <si>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</si>
  <si>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</si>
  <si>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</si>
  <si>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</si>
  <si>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</si>
  <si>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</si>
  <si>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</si>
  <si>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</si>
  <si>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</si>
  <si>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</si>
  <si>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</si>
  <si>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</si>
  <si>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</si>
  <si>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</si>
  <si>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</si>
  <si>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</si>
  <si>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</si>
  <si>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</si>
  <si>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</si>
  <si>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</si>
  <si>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</si>
  <si>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</si>
  <si>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</si>
  <si>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</si>
  <si>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</si>
  <si>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</si>
  <si>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</si>
  <si>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</si>
  <si>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</si>
  <si>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</si>
  <si>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</si>
  <si>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</si>
  <si>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</si>
  <si>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</si>
  <si>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</si>
  <si>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</si>
  <si>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</si>
  <si>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</si>
  <si>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</si>
  <si>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</si>
  <si>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</si>
  <si>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</si>
  <si>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</si>
  <si>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</si>
  <si>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</si>
  <si>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</si>
  <si>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</si>
  <si>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</si>
  <si>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</si>
  <si>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</si>
  <si>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</si>
  <si>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</si>
  <si>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</si>
  <si>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</si>
  <si>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</si>
  <si>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</si>
  <si>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</si>
  <si>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</si>
  <si>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</si>
  <si>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</si>
  <si>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</si>
  <si>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</si>
  <si>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</si>
  <si>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</si>
  <si>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</si>
  <si>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</si>
  <si>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</si>
  <si>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</si>
  <si>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</si>
  <si>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</si>
  <si>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</si>
  <si>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</si>
  <si>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</si>
  <si>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</si>
  <si>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</si>
  <si>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</si>
  <si>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</si>
  <si>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</si>
  <si>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</si>
  <si>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</si>
  <si>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</si>
  <si>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</si>
  <si>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</si>
  <si>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</si>
  <si>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</si>
  <si>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</si>
  <si>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</si>
  <si>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</si>
  <si>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</si>
  <si>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</si>
  <si>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</si>
  <si>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</si>
  <si>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</si>
  <si>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</si>
  <si>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</si>
  <si>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</si>
  <si>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</si>
  <si>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</si>
  <si>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</si>
  <si>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</si>
  <si>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</si>
  <si>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</si>
  <si>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</si>
  <si>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</si>
  <si>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</si>
  <si>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</si>
  <si>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</si>
  <si>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</si>
  <si>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</si>
  <si>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</si>
  <si>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</si>
  <si>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</si>
  <si>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</si>
  <si>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</si>
  <si>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</si>
  <si>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</si>
  <si>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</si>
  <si>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</si>
  <si>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</si>
  <si>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</si>
  <si>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</si>
  <si>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</si>
  <si>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</si>
  <si>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</si>
  <si>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</si>
  <si>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</si>
  <si>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</si>
  <si>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</si>
  <si>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</si>
  <si>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</si>
  <si>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</si>
  <si>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</si>
  <si>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</si>
  <si>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</si>
  <si>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</si>
  <si>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</si>
  <si>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</si>
  <si>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</si>
  <si>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</si>
  <si>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</si>
  <si>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</si>
  <si>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</si>
  <si>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</si>
  <si>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</si>
  <si>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</si>
  <si>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</si>
  <si>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</si>
  <si>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</si>
  <si>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</si>
  <si>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</si>
  <si>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</si>
  <si>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</si>
  <si>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</si>
  <si>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</si>
  <si>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</si>
  <si>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</si>
  <si>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</si>
  <si>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</si>
  <si>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</si>
  <si>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</si>
  <si>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</si>
  <si>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</si>
  <si>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</si>
  <si>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</si>
  <si>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</si>
  <si>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</si>
  <si>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</si>
  <si>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</si>
  <si>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</si>
  <si>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</si>
  <si>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</si>
  <si>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</si>
  <si>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</si>
  <si>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</si>
  <si>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</si>
  <si>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</si>
  <si>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</si>
  <si>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</si>
  <si>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</si>
  <si>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</si>
  <si>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</si>
  <si>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</si>
  <si>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</si>
  <si>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</si>
  <si>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</si>
  <si>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</si>
  <si>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</si>
  <si>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</si>
  <si>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</si>
  <si>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</si>
  <si>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</si>
  <si>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</si>
  <si>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</si>
  <si>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</si>
  <si>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</si>
  <si>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</si>
  <si>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</si>
  <si>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</si>
  <si>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</si>
  <si>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</si>
  <si>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</si>
  <si>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</si>
  <si>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</si>
  <si>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</si>
  <si>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</si>
  <si>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</si>
  <si>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</si>
  <si>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</si>
  <si>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</si>
  <si>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</si>
  <si>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</si>
  <si>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</si>
  <si>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</si>
  <si>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</si>
  <si>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</si>
  <si>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</si>
  <si>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</si>
  <si>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</si>
  <si>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</si>
  <si>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</si>
  <si>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</si>
  <si>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</si>
  <si>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</si>
  <si>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</si>
  <si>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</si>
  <si>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</si>
  <si>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</si>
  <si>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</si>
  <si>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</si>
  <si>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</si>
  <si>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</si>
  <si>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</si>
  <si>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</si>
  <si>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</si>
  <si>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</si>
  <si>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</si>
  <si>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</si>
  <si>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</si>
  <si>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</si>
  <si>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</si>
  <si>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</si>
  <si>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</si>
  <si>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</si>
  <si>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</si>
  <si>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</si>
  <si>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</si>
  <si>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</si>
  <si>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</si>
  <si>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</si>
  <si>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</si>
  <si>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</si>
  <si>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</si>
  <si>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</si>
  <si>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</si>
  <si>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</si>
  <si>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</si>
  <si>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</si>
  <si>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</si>
  <si>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</si>
  <si>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</si>
  <si>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</si>
  <si>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</si>
  <si>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</si>
  <si>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</si>
  <si>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</si>
  <si>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</si>
  <si>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</si>
  <si>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</si>
  <si>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</si>
  <si>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</si>
  <si>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</si>
  <si>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</si>
  <si>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</si>
  <si>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</si>
  <si>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</si>
  <si>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</si>
  <si>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</si>
  <si>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</si>
  <si>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</si>
  <si>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</si>
  <si>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</si>
  <si>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</si>
  <si>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</si>
  <si>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</si>
  <si>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</si>
  <si>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</si>
  <si>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</si>
  <si>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</si>
  <si>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</si>
  <si>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</si>
  <si>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</si>
  <si>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</si>
  <si>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</si>
  <si>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</si>
  <si>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</si>
  <si>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</si>
  <si>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</si>
  <si>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</si>
  <si>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</si>
  <si>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</si>
  <si>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</si>
  <si>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</si>
  <si>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</si>
  <si>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</si>
  <si>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</si>
  <si>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</si>
  <si>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</si>
  <si>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</si>
  <si>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</si>
  <si>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</si>
  <si>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</si>
  <si>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</si>
  <si>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</si>
  <si>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</si>
  <si>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</si>
  <si>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</si>
  <si>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</si>
  <si>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</si>
  <si>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</si>
  <si>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</si>
  <si>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</si>
  <si>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</si>
  <si>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</si>
  <si>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</si>
  <si>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</si>
  <si>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</si>
  <si>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</si>
  <si>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</si>
  <si>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</si>
  <si>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</si>
  <si>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</si>
  <si>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</si>
  <si>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</si>
  <si>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</si>
  <si>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</si>
  <si>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</si>
  <si>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</si>
  <si>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</si>
  <si>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</si>
  <si>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</si>
  <si>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</si>
  <si>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</si>
  <si>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</si>
  <si>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</si>
  <si>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</si>
  <si>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</si>
  <si>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</si>
  <si>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</si>
  <si>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</si>
  <si>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</si>
  <si>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</si>
  <si>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</si>
  <si>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</si>
  <si>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</si>
  <si>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</si>
  <si>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</si>
  <si>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</si>
  <si>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</si>
  <si>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</si>
  <si>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</si>
  <si>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</si>
  <si>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</si>
  <si>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</si>
  <si>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</si>
  <si>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</si>
  <si>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</si>
  <si>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</si>
  <si>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</si>
  <si>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</si>
  <si>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</si>
  <si>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</si>
  <si>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</si>
  <si>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</si>
  <si>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</si>
  <si>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</si>
  <si>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</si>
  <si>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</si>
  <si>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</si>
  <si>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</si>
  <si>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</si>
  <si>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</si>
  <si>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</si>
  <si>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</si>
  <si>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</si>
  <si>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</si>
  <si>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</si>
  <si>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</si>
  <si>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</si>
  <si>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</si>
  <si>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</si>
  <si>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</si>
  <si>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</si>
  <si>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</si>
  <si>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</si>
  <si>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</si>
  <si>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</si>
  <si>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</si>
  <si>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</si>
  <si>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</si>
  <si>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</si>
  <si>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</si>
  <si>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</si>
  <si>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</si>
  <si>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</si>
  <si>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</si>
  <si>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</si>
  <si>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</si>
  <si>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</si>
  <si>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</si>
  <si>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</si>
  <si>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</si>
  <si>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</si>
  <si>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</si>
  <si>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</si>
  <si>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</si>
  <si>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</si>
  <si>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</si>
  <si>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</si>
  <si>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</si>
  <si>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</si>
  <si>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</si>
  <si>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</si>
  <si>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</si>
  <si>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</si>
  <si>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</si>
  <si>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</si>
  <si>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</si>
  <si>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</si>
  <si>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</si>
  <si>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</si>
  <si>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</si>
  <si>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</si>
  <si>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</si>
  <si>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</si>
  <si>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</si>
  <si>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</si>
  <si>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</si>
  <si>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</si>
  <si>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</si>
  <si>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</si>
  <si>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</si>
  <si>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</si>
  <si>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</si>
  <si>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</si>
  <si>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</si>
  <si>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</si>
  <si>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</si>
  <si>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</si>
  <si>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</si>
  <si>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</si>
  <si>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</si>
  <si>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</si>
  <si>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</si>
  <si>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</si>
  <si>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</si>
  <si>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</si>
  <si>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</si>
  <si>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</si>
  <si>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</si>
  <si>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</si>
  <si>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</si>
  <si>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</si>
  <si>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</si>
  <si>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</si>
  <si>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</si>
  <si>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</si>
  <si>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</si>
  <si>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</si>
  <si>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</si>
  <si>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</si>
  <si>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</si>
  <si>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</si>
  <si>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</si>
  <si>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</si>
  <si>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</si>
  <si>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</si>
  <si>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</si>
  <si>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</si>
  <si>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</si>
  <si>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</si>
  <si>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</si>
  <si>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</si>
  <si>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</si>
  <si>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</si>
  <si>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</si>
  <si>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</si>
  <si>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</si>
  <si>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</si>
  <si>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</si>
  <si>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</si>
  <si>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</si>
  <si>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</si>
  <si>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</si>
  <si>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</si>
  <si>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</si>
  <si>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</si>
  <si>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</si>
  <si>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</si>
  <si>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</si>
  <si>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</si>
  <si>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</si>
  <si>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</si>
  <si>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</si>
  <si>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</si>
  <si>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</si>
  <si>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</si>
  <si>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</si>
  <si>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</si>
  <si>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</si>
  <si>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</si>
  <si>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</si>
  <si>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</si>
  <si>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</si>
  <si>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</si>
  <si>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</si>
  <si>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</si>
  <si>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</si>
  <si>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</si>
  <si>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</si>
  <si>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</si>
  <si>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</si>
  <si>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</si>
  <si>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</si>
  <si>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</si>
  <si>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</si>
  <si>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</si>
  <si>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</si>
  <si>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</si>
  <si>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</si>
  <si>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</si>
  <si>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</si>
  <si>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</si>
  <si>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</si>
  <si>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</si>
  <si>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</si>
  <si>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</si>
  <si>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</si>
  <si>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</si>
  <si>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</si>
  <si>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</si>
  <si>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</si>
  <si>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</si>
  <si>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</si>
  <si>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</si>
  <si>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</si>
  <si>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</si>
  <si>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</si>
  <si>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</si>
  <si>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</si>
  <si>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</si>
  <si>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</si>
  <si>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</si>
  <si>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</si>
  <si>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</si>
  <si>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</si>
  <si>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</si>
  <si>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</si>
  <si>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</si>
  <si>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</si>
  <si>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</si>
  <si>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</si>
  <si>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</si>
  <si>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</si>
  <si>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</si>
  <si>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</si>
  <si>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</si>
  <si>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</si>
  <si>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</si>
  <si>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</si>
  <si>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</si>
  <si>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</si>
  <si>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</si>
  <si>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</si>
  <si>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</si>
  <si>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</si>
  <si>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</si>
  <si>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</si>
  <si>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</si>
  <si>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</si>
  <si>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</si>
  <si>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</si>
  <si>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</si>
  <si>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</si>
  <si>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</si>
  <si>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</si>
  <si>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</si>
  <si>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</si>
  <si>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</si>
  <si>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</si>
  <si>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</si>
  <si>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</si>
  <si>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</si>
  <si>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</si>
  <si>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</si>
  <si>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</si>
  <si>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</si>
  <si>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</si>
  <si>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</si>
  <si>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</si>
  <si>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</si>
  <si>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</si>
  <si>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</si>
  <si>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</si>
  <si>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</si>
  <si>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</si>
  <si>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</si>
  <si>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</si>
  <si>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</si>
  <si>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</si>
  <si>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</si>
  <si>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</si>
  <si>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</si>
  <si>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</si>
  <si>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</si>
  <si>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</si>
  <si>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</si>
  <si>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</si>
  <si>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</si>
  <si>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</si>
  <si>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</si>
  <si>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</si>
  <si>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</si>
  <si>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</si>
  <si>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</si>
  <si>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</si>
  <si>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</si>
  <si>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</si>
  <si>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</si>
  <si>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</si>
  <si>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</si>
  <si>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</si>
  <si>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</si>
  <si>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</si>
  <si>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</si>
  <si>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</si>
  <si>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</si>
  <si>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</si>
  <si>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</si>
  <si>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</si>
  <si>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</si>
  <si>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</si>
  <si>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</si>
  <si>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</si>
  <si>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</si>
  <si>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</si>
  <si>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</si>
  <si>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</si>
  <si>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</si>
  <si>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</si>
  <si>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</si>
  <si>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</si>
  <si>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</si>
  <si>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</si>
  <si>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</si>
  <si>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</si>
  <si>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</si>
  <si>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</si>
  <si>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</si>
  <si>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</si>
  <si>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</si>
  <si>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</si>
  <si>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</si>
  <si>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</si>
  <si>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</si>
  <si>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</si>
  <si>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</si>
  <si>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</si>
  <si>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</si>
  <si>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</si>
  <si>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</si>
  <si>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</si>
  <si>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</si>
  <si>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</si>
  <si>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</si>
  <si>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</si>
  <si>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</si>
  <si>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</si>
  <si>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</si>
  <si>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</si>
  <si>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</si>
  <si>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</si>
  <si>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</si>
  <si>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</si>
  <si>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</si>
  <si>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</si>
  <si>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</si>
  <si>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</si>
  <si>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</si>
  <si>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</si>
  <si>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</si>
  <si>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</si>
  <si>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</si>
  <si>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</si>
  <si>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</si>
  <si>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</si>
  <si>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</si>
  <si>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</si>
  <si>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</si>
  <si>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</si>
  <si>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</si>
  <si>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</si>
  <si>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</si>
  <si>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</si>
  <si>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</si>
  <si>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</si>
  <si>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</si>
  <si>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</si>
  <si>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</si>
  <si>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</si>
  <si>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</si>
  <si>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</si>
  <si>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</si>
  <si>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</si>
  <si>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</si>
  <si>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</si>
  <si>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</si>
  <si>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</si>
  <si>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</si>
  <si>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</si>
  <si>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</si>
  <si>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</si>
  <si>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</si>
  <si>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</si>
  <si>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</si>
  <si>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</si>
  <si>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</si>
  <si>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</si>
  <si>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</si>
  <si>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</si>
  <si>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</si>
  <si>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</si>
  <si>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</si>
  <si>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</si>
  <si>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</si>
  <si>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</si>
  <si>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</si>
  <si>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</si>
  <si>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</si>
  <si>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</si>
  <si>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</si>
  <si>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</si>
  <si>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</si>
  <si>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</si>
  <si>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</si>
  <si>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</si>
  <si>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</si>
  <si>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</si>
  <si>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</si>
  <si>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</si>
  <si>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</si>
  <si>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</si>
  <si>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</si>
  <si>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</si>
  <si>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</si>
  <si>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</si>
  <si>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</si>
  <si>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</si>
  <si>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</si>
  <si>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</si>
  <si>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</si>
  <si>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</si>
  <si>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</si>
  <si>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</si>
  <si>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</si>
  <si>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</si>
  <si>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</si>
  <si>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</si>
  <si>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</si>
  <si>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</si>
  <si>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</si>
  <si>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</si>
  <si>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</si>
  <si>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</si>
  <si>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</si>
  <si>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</si>
  <si>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</si>
  <si>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</si>
  <si>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</si>
  <si>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</si>
  <si>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</si>
  <si>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</si>
  <si>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</si>
  <si>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</si>
  <si>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</si>
  <si>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</si>
  <si>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</si>
  <si>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</si>
  <si>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</si>
  <si>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</si>
  <si>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</si>
  <si>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</si>
  <si>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</si>
  <si>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</si>
  <si>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</si>
  <si>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</si>
  <si>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</si>
  <si>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</si>
  <si>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</si>
  <si>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</si>
  <si>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</si>
  <si>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</si>
  <si>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</si>
  <si>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</si>
  <si>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</si>
  <si>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</si>
  <si>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</si>
  <si>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</si>
  <si>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</si>
  <si>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</si>
  <si>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</si>
  <si>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</si>
  <si>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</si>
  <si>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</si>
  <si>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</si>
  <si>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</si>
  <si>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</si>
  <si>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</si>
  <si>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</si>
  <si>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</si>
  <si>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</si>
  <si>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</si>
  <si>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</si>
  <si>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</si>
  <si>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</si>
  <si>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</si>
  <si>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</si>
  <si>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</si>
  <si>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</si>
  <si>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</si>
  <si>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</si>
  <si>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</si>
  <si>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</si>
  <si>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</si>
  <si>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</si>
  <si>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</si>
  <si>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</si>
  <si>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</si>
  <si>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</si>
  <si>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</si>
  <si>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</si>
  <si>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</si>
  <si>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</si>
  <si>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</si>
  <si>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</si>
  <si>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</si>
  <si>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</si>
  <si>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</si>
  <si>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</si>
  <si>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</si>
  <si>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</si>
  <si>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</si>
  <si>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</si>
  <si>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</si>
  <si>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</si>
  <si>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</si>
  <si>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</si>
  <si>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</si>
  <si>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</si>
  <si>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</si>
  <si>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</si>
  <si>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</si>
  <si>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</si>
  <si>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</si>
  <si>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</si>
  <si>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</si>
  <si>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</si>
  <si>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</si>
  <si>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</si>
  <si>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</si>
  <si>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</si>
  <si>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</si>
  <si>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</si>
  <si>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</si>
  <si>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</si>
  <si>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</si>
  <si>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</si>
  <si>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</si>
  <si>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</si>
  <si>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</si>
  <si>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</si>
  <si>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</si>
  <si>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</si>
  <si>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</si>
  <si>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</si>
  <si>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</si>
  <si>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</si>
  <si>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</si>
  <si>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</si>
  <si>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</si>
  <si>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</si>
  <si>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</si>
  <si>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</si>
  <si>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</si>
  <si>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</si>
  <si>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</si>
  <si>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</si>
  <si>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</si>
  <si>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</si>
  <si>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</si>
  <si>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</si>
  <si>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</si>
  <si>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</si>
  <si>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</si>
  <si>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</si>
  <si>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</si>
  <si>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</si>
  <si>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</si>
  <si>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</si>
  <si>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</si>
  <si>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</si>
  <si>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</si>
  <si>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</si>
  <si>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</si>
  <si>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</si>
  <si>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</si>
  <si>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</si>
  <si>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</si>
  <si>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</si>
  <si>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</si>
  <si>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</si>
  <si>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</si>
  <si>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</si>
  <si>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</si>
  <si>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</si>
  <si>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</si>
  <si>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</si>
  <si>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</si>
  <si>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</si>
  <si>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</si>
  <si>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</si>
  <si>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</si>
  <si>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</si>
  <si>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</si>
  <si>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</si>
  <si>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</si>
  <si>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</si>
  <si>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</si>
  <si>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</si>
  <si>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</si>
  <si>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</si>
  <si>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</si>
  <si>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</si>
  <si>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</si>
  <si>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</si>
  <si>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</si>
  <si>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</si>
  <si>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</si>
  <si>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</si>
  <si>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</si>
  <si>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</si>
  <si>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</si>
  <si>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</si>
  <si>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</si>
  <si>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</si>
  <si>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</si>
  <si>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</si>
  <si>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</si>
  <si>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</si>
  <si>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</si>
  <si>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</si>
  <si>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</si>
  <si>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</si>
  <si>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</si>
  <si>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</si>
  <si>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</si>
  <si>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</si>
  <si>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</si>
  <si>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</si>
  <si>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</si>
  <si>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</si>
  <si>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</si>
  <si>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</si>
  <si>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</si>
  <si>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</si>
  <si>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</si>
  <si>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</si>
  <si>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</si>
  <si>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</si>
  <si>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</si>
  <si>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</si>
  <si>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</si>
  <si>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</si>
  <si>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</si>
  <si>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</si>
  <si>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</si>
  <si>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</si>
  <si>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</si>
  <si>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</si>
  <si>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</si>
  <si>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</si>
  <si>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</si>
  <si>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</si>
  <si>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</si>
  <si>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</si>
  <si>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</si>
  <si>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</si>
  <si>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</si>
  <si>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</si>
  <si>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</si>
  <si>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</si>
  <si>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</si>
  <si>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</si>
  <si>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</si>
  <si>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</si>
  <si>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</si>
  <si>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</si>
  <si>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</si>
  <si>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</si>
  <si>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</si>
  <si>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</si>
  <si>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</si>
  <si>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</si>
  <si>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</si>
  <si>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</si>
  <si>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</si>
  <si>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</si>
  <si>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</si>
  <si>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</si>
  <si>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</si>
  <si>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</si>
  <si>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</si>
  <si>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</si>
  <si>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</si>
  <si>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</si>
  <si>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</si>
  <si>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</si>
  <si>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</si>
  <si>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</si>
  <si>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</si>
  <si>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</si>
  <si>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</si>
  <si>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</si>
  <si>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</si>
  <si>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</si>
  <si>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</si>
  <si>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</si>
  <si>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</si>
  <si>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</si>
  <si>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</si>
  <si>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</si>
  <si>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</si>
  <si>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</si>
  <si>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</si>
  <si>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</si>
  <si>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</si>
  <si>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</si>
  <si>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</si>
  <si>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</si>
  <si>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</si>
  <si>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</si>
  <si>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</si>
  <si>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</si>
  <si>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</si>
  <si>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</si>
  <si>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</si>
  <si>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</si>
  <si>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</si>
  <si>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</si>
  <si>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</si>
  <si>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</si>
  <si>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</si>
  <si>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</si>
  <si>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</si>
  <si>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</si>
  <si>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</si>
  <si>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</si>
  <si>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</si>
  <si>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</si>
  <si>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</si>
  <si>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</si>
  <si>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</si>
  <si>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</si>
  <si>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</si>
  <si>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</si>
  <si>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</si>
  <si>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</si>
  <si>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</si>
  <si>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</si>
  <si>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</si>
  <si>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</si>
  <si>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</si>
  <si>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</si>
  <si>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</si>
  <si>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</si>
  <si>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</si>
  <si>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</si>
  <si>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</si>
  <si>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</si>
  <si>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</si>
  <si>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</si>
  <si>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</si>
  <si>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</si>
  <si>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</si>
  <si>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</si>
  <si>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</si>
  <si>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</si>
  <si>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</si>
  <si>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</si>
  <si>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</si>
  <si>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</si>
  <si>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</si>
  <si>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</si>
  <si>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</si>
  <si>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</si>
  <si>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</si>
  <si>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</si>
  <si>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</si>
  <si>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</si>
  <si>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</si>
  <si>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</si>
  <si>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</si>
  <si>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</si>
  <si>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</si>
  <si>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</si>
  <si>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</si>
  <si>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</si>
  <si>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</si>
  <si>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</si>
  <si>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</si>
  <si>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</si>
  <si>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</si>
  <si>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</si>
  <si>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</si>
  <si>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</si>
  <si>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</si>
  <si>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</si>
  <si>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</si>
  <si>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</si>
  <si>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</si>
  <si>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</si>
  <si>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</si>
  <si>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</si>
  <si>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</si>
  <si>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</si>
  <si>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</si>
  <si>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</si>
  <si>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</si>
  <si>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</si>
  <si>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</si>
  <si>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</si>
  <si>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</si>
  <si>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</si>
  <si>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</si>
  <si>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</si>
  <si>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</si>
  <si>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</si>
  <si>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</si>
  <si>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</si>
  <si>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</si>
  <si>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</si>
  <si>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</si>
  <si>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</si>
  <si>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</si>
  <si>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</si>
  <si>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</si>
  <si>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</si>
  <si>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</si>
  <si>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</si>
  <si>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</si>
  <si>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</si>
  <si>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</si>
  <si>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</si>
  <si>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</si>
  <si>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</si>
  <si>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</si>
  <si>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</si>
  <si>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</si>
  <si>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</si>
  <si>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</si>
  <si>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</si>
  <si>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</si>
  <si>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</si>
  <si>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</si>
  <si>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</si>
  <si>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</si>
  <si>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</si>
  <si>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</si>
  <si>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</si>
  <si>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</si>
  <si>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</si>
  <si>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</si>
  <si>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</si>
  <si>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</si>
  <si>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</si>
  <si>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</si>
  <si>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</si>
  <si>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</si>
  <si>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</si>
  <si>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</si>
  <si>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</si>
  <si>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</si>
  <si>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</si>
  <si>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</si>
  <si>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</si>
  <si>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</si>
  <si>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</si>
  <si>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</si>
  <si>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</si>
  <si>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</si>
  <si>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</si>
  <si>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</si>
  <si>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</si>
  <si>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</si>
  <si>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</si>
  <si>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</si>
  <si>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</si>
  <si>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</si>
  <si>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</si>
  <si>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</si>
  <si>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</si>
  <si>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</si>
  <si>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</si>
  <si>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</si>
  <si>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</si>
  <si>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</si>
  <si>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</si>
  <si>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</si>
  <si>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</si>
  <si>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</si>
  <si>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</si>
  <si>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</si>
  <si>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</si>
  <si>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</si>
  <si>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</si>
  <si>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</si>
  <si>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</si>
  <si>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</si>
  <si>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</si>
  <si>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</si>
  <si>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</si>
  <si>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</si>
  <si>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</si>
  <si>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</si>
  <si>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</si>
  <si>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</si>
  <si>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</si>
  <si>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</si>
  <si>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</si>
  <si>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</si>
  <si>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</si>
  <si>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</si>
  <si>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</si>
  <si>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</si>
  <si>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</si>
  <si>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</si>
  <si>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</si>
  <si>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</si>
  <si>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</si>
  <si>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</si>
  <si>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</si>
  <si>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</si>
  <si>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</si>
  <si>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</si>
  <si>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</si>
  <si>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</si>
  <si>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</si>
  <si>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</si>
  <si>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</si>
  <si>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</si>
  <si>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</si>
  <si>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</si>
  <si>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</si>
  <si>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</si>
  <si>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</si>
  <si>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</si>
  <si>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</si>
  <si>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</si>
  <si>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</si>
  <si>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</si>
  <si>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</si>
  <si>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</si>
  <si>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</si>
  <si>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</si>
  <si>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</si>
  <si>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</si>
  <si>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</si>
  <si>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</si>
  <si>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</si>
  <si>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</si>
  <si>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</si>
  <si>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</si>
  <si>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</si>
  <si>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</si>
  <si>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</si>
  <si>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</si>
  <si>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</si>
  <si>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</si>
  <si>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</si>
  <si>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</si>
  <si>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</si>
  <si>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</si>
  <si>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</si>
  <si>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</si>
  <si>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</si>
  <si>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</si>
  <si>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</si>
  <si>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</si>
  <si>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</si>
  <si>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</si>
  <si>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</si>
  <si>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</si>
  <si>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</si>
  <si>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</si>
  <si>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</si>
  <si>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</si>
  <si>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</si>
  <si>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</si>
  <si>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</si>
  <si>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</si>
  <si>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</si>
  <si>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</si>
  <si>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</si>
  <si>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</si>
  <si>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</si>
  <si>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</si>
  <si>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</si>
  <si>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</si>
  <si>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</si>
  <si>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</si>
  <si>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</si>
  <si>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</si>
  <si>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</si>
  <si>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</si>
  <si>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</si>
  <si>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</si>
  <si>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</si>
  <si>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</si>
  <si>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</si>
  <si>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</si>
  <si>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</si>
  <si>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</si>
  <si>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</si>
  <si>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</si>
  <si>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</si>
  <si>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</si>
  <si>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</si>
  <si>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</si>
  <si>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</si>
  <si>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</si>
  <si>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</si>
  <si>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</si>
  <si>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</si>
  <si>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</si>
  <si>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</si>
  <si>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</si>
  <si>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</si>
  <si>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</si>
  <si>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</si>
  <si>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</si>
  <si>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</si>
  <si>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</si>
  <si>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</si>
  <si>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</si>
  <si>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</si>
  <si>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</si>
  <si>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</si>
  <si>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</si>
  <si>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</si>
  <si>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</si>
  <si>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</si>
  <si>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</si>
  <si>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</si>
  <si>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</si>
  <si>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</si>
  <si>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</si>
  <si>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</si>
  <si>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</si>
  <si>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</si>
  <si>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</si>
  <si>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</si>
  <si>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</si>
  <si>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</si>
  <si>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</si>
  <si>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</si>
  <si>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</si>
  <si>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</si>
  <si>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</si>
  <si>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</si>
  <si>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</si>
  <si>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</si>
  <si>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</si>
  <si>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</si>
  <si>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</si>
  <si>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</si>
  <si>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</si>
  <si>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</si>
  <si>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</si>
  <si>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</si>
  <si>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</si>
  <si>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</si>
  <si>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</si>
  <si>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</si>
  <si>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</si>
  <si>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</si>
  <si>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</si>
  <si>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</si>
  <si>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</si>
  <si>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</si>
  <si>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</si>
  <si>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</si>
  <si>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Licença as 11:10h - em intervalo sas 12:55 as 18:53h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</si>
  <si>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</si>
  <si>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</si>
  <si>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</si>
  <si>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</si>
  <si>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</si>
  <si>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</si>
  <si>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</si>
  <si>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</si>
  <si>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</si>
  <si>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entregue as 12:26h 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</si>
  <si>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</si>
  <si>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</si>
  <si>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</si>
  <si>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</si>
  <si>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Faixa validada com o CCO - MC1 00:30h</t>
  </si>
  <si>
    <t>Cancelado - via priorizou outras demandas</t>
  </si>
  <si>
    <t>MC1 as 12:06h - Licença as 12:25h</t>
  </si>
  <si>
    <t>Licença as 12:25h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</si>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</sst>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H207" activePane="bottomRight" state="frozen"/>
      <selection pane="bottomRight" activeCell="BK213" sqref="BK2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ERRO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e">
        <f t="shared" si="45"/>
        <v>#VALUE!</v>
      </c>
      <c r="BR207" s="18" t="e">
        <f t="shared" si="46"/>
        <v>#VALUE!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 t="s">
        <v>1565</v>
      </c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1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1569</v>
      </c>
      <c r="BK215" s="16" t="s">
        <v>1570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Produção</v>
      </c>
      <c r="BR215" s="18">
        <f t="shared" si="46"/>
        <v>1</v>
      </c>
      <c r="BS215" s="18">
        <f t="shared" si="47"/>
        <v>5.0000000000000001E-3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1571</v>
      </c>
      <c r="BK217" s="16" t="s">
        <v>1572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1573</v>
      </c>
      <c r="BK218" s="16" t="s">
        <v>1574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1575</v>
      </c>
      <c r="BK221" s="16" t="s">
        <v>1576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/>
      <c r="BI223" s="16"/>
      <c r="BJ223" s="16" t="s">
        <v>1577</v>
      </c>
      <c r="BK223" s="16" t="s">
        <v>1577</v>
      </c>
      <c r="BL223" s="15"/>
      <c r="BM223" s="14"/>
      <c r="BN223" s="14"/>
      <c r="BO223" s="160"/>
      <c r="BP223" s="16"/>
      <c r="BQ223" s="12" t="str">
        <f t="shared" si="45"/>
        <v>Produção e Intervalo</v>
      </c>
      <c r="BR223" s="18">
        <f t="shared" si="46"/>
        <v>0</v>
      </c>
      <c r="BS223" s="18">
        <f t="shared" si="47"/>
        <v>0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1578</v>
      </c>
      <c r="BK224" s="16" t="s">
        <v>1578</v>
      </c>
      <c r="BL224" s="15"/>
      <c r="BM224" s="14" t="s">
        <v>394</v>
      </c>
      <c r="BN224" s="14" t="s">
        <v>424</v>
      </c>
      <c r="BO224" s="160" t="s">
        <v>476</v>
      </c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1</v>
      </c>
      <c r="BI225" s="16"/>
      <c r="BJ225" s="16" t="s">
        <v>1579</v>
      </c>
      <c r="BK225" s="16" t="s">
        <v>1580</v>
      </c>
      <c r="BL225" s="15"/>
      <c r="BM225" s="14"/>
      <c r="BN225" s="14"/>
      <c r="BO225" s="160"/>
      <c r="BP225" s="16"/>
      <c r="BQ225" s="12" t="str">
        <f t="shared" si="45"/>
        <v>Produção</v>
      </c>
      <c r="BR225" s="18">
        <f t="shared" si="46"/>
        <v>1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1581</v>
      </c>
      <c r="W230" s="168" t="s">
        <v>1582</v>
      </c>
      <c r="X230" s="213" t="s">
        <v>369</v>
      </c>
      <c r="Y230" s="153"/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1583</v>
      </c>
      <c r="X232" s="213" t="s">
        <v>369</v>
      </c>
      <c r="Y232" s="153"/>
      <c r="Z232" s="153"/>
      <c r="AA232" s="83" t="s">
        <v>1584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/>
      <c r="Z233" s="153"/>
      <c r="AA233" s="83">
        <v>2</v>
      </c>
      <c r="AB233" s="70" t="s">
        <v>371</v>
      </c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1585</v>
      </c>
      <c r="X235" s="213" t="s">
        <v>374</v>
      </c>
      <c r="Y235" s="153"/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1586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1586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1587</v>
      </c>
      <c r="X237" s="213" t="s">
        <v>374</v>
      </c>
      <c r="Y237" s="153"/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1588</v>
      </c>
      <c r="X240" s="213" t="s">
        <v>369</v>
      </c>
      <c r="Y240" s="153"/>
      <c r="Z240" s="153"/>
      <c r="AA240" s="83" t="s">
        <v>1589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V6646038</v>
      </c>
      <c r="B242" s="166">
        <v>46038</v>
      </c>
      <c r="C242" s="8">
        <f>IF(BS_CONTROLE[[#This Row],[DATA]]="","",WEEKNUM(BS_CONTROLE[[#This Row],[DATA]]))</f>
        <v>3</v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1590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Produção e Intervalo</v>
      </c>
      <c r="BR242" s="18">
        <f t="shared" si="46"/>
        <v>0</v>
      </c>
      <c r="BS242" s="18">
        <f t="shared" si="47"/>
        <v>0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/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1591</v>
      </c>
      <c r="W249" s="168" t="s">
        <v>1592</v>
      </c>
      <c r="X249" s="213" t="s">
        <v>374</v>
      </c>
      <c r="Y249" s="153"/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1593</v>
      </c>
      <c r="X251" s="213" t="s">
        <v>374</v>
      </c>
      <c r="Y251" s="153"/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 BK225 BK223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K224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1594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1595</v>
      </c>
      <c r="E3" s="316" t="s">
        <v>1596</v>
      </c>
      <c r="F3" s="316" t="s">
        <v>1597</v>
      </c>
      <c r="G3" s="316" t="s">
        <v>1598</v>
      </c>
      <c r="H3" s="316" t="s">
        <v>1599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R3009" sqref="R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1602</v>
      </c>
      <c r="W1" s="388"/>
      <c r="X1" s="388"/>
      <c r="Y1" s="103"/>
    </row>
    <row r="2" spans="1:25" s="100" customFormat="1" ht="11.25" customHeight="1">
      <c r="A2" s="104" t="s">
        <v>1603</v>
      </c>
      <c r="B2" s="104" t="s">
        <v>1604</v>
      </c>
      <c r="C2" s="104" t="s">
        <v>7</v>
      </c>
      <c r="D2" s="105" t="s">
        <v>1177</v>
      </c>
      <c r="E2" s="105" t="s">
        <v>1178</v>
      </c>
      <c r="F2" s="105" t="s">
        <v>1605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1606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*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>
      <c r="A330" s="108" t="str">
        <f>IF(FN_MC!Y232="","*",FN_MC!Y232)</f>
        <v>*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>
      <c r="A331" s="108" t="str">
        <f>IF(FN_MC!Y233="","*",FN_MC!Y233)</f>
        <v>*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</v>
      </c>
      <c r="W331" s="111">
        <f ca="1">_xlfn.XLOOKUP(G331&amp;$W$2,BS_CONTROLE[CHAVE],BS_CONTROLE[Quantidade_11],"-")</f>
        <v>936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IF(FN_MC!Y235="","*",FN_MC!Y235)</f>
        <v>*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IF(FN_MC!Y237="","*",FN_MC!Y237)</f>
        <v>*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IF(FN_MC!Y240="","*",FN_MC!Y240)</f>
        <v>*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>
        <f>IF(FN_MC!B242="","*",FN_MC!B242)</f>
        <v>46038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2215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1050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>
      <c r="A342" s="108" t="str">
        <f>IF(FN_MC!Y244="","*",FN_MC!Y244)</f>
        <v>*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1607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1608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1609</v>
      </c>
      <c r="C4" s="321" t="s">
        <v>1610</v>
      </c>
      <c r="D4" s="321" t="s">
        <v>1611</v>
      </c>
      <c r="E4" s="321" t="s">
        <v>1612</v>
      </c>
      <c r="F4" s="321" t="s">
        <v>545</v>
      </c>
      <c r="G4" s="321" t="s">
        <v>1613</v>
      </c>
      <c r="H4" s="187"/>
    </row>
    <row r="5" spans="1:8" ht="43.5">
      <c r="A5" s="187"/>
      <c r="B5" s="322" t="s">
        <v>1614</v>
      </c>
      <c r="C5" s="322">
        <v>309525</v>
      </c>
      <c r="D5" s="322" t="s">
        <v>1615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1616</v>
      </c>
      <c r="C6" s="322">
        <v>256875</v>
      </c>
      <c r="D6" s="322" t="s">
        <v>1617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1618</v>
      </c>
      <c r="C7" s="322">
        <v>257278</v>
      </c>
      <c r="D7" s="322" t="s">
        <v>1619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1620</v>
      </c>
      <c r="C8" s="322">
        <v>261794</v>
      </c>
      <c r="D8" s="322" t="s">
        <v>1621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1622</v>
      </c>
      <c r="C9" s="322">
        <v>257033</v>
      </c>
      <c r="D9" s="322" t="s">
        <v>1623</v>
      </c>
      <c r="E9" s="322" t="s">
        <v>240</v>
      </c>
      <c r="F9" s="322" t="s">
        <v>732</v>
      </c>
      <c r="G9" s="322" t="s">
        <v>1624</v>
      </c>
      <c r="H9" s="187"/>
    </row>
    <row r="10" spans="1:8" ht="43.5">
      <c r="A10" s="187"/>
      <c r="B10" s="322" t="s">
        <v>1625</v>
      </c>
      <c r="C10" s="322">
        <v>396578</v>
      </c>
      <c r="D10" s="322" t="s">
        <v>1626</v>
      </c>
      <c r="E10" s="322" t="s">
        <v>240</v>
      </c>
      <c r="F10" s="322" t="s">
        <v>732</v>
      </c>
      <c r="G10" s="322" t="s">
        <v>1624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1627</v>
      </c>
      <c r="C2" s="95" t="s">
        <v>1162</v>
      </c>
      <c r="D2" s="95" t="s">
        <v>1164</v>
      </c>
      <c r="E2" s="95" t="s">
        <v>1628</v>
      </c>
      <c r="F2" s="95" t="s">
        <v>1629</v>
      </c>
      <c r="G2" s="95" t="s">
        <v>1630</v>
      </c>
      <c r="H2" s="95" t="s">
        <v>1631</v>
      </c>
      <c r="I2" s="95" t="s">
        <v>1632</v>
      </c>
      <c r="J2" s="95" t="s">
        <v>1633</v>
      </c>
      <c r="K2" s="130" t="s">
        <v>1634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*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>
        <f>IF(FN_MC!B242="","*",FN_MC!B242)</f>
        <v>46038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1635</v>
      </c>
      <c r="D5" s="392"/>
      <c r="E5" s="392"/>
      <c r="F5" s="392"/>
      <c r="G5" s="392"/>
      <c r="H5" s="392"/>
      <c r="I5" s="392"/>
      <c r="J5" s="393"/>
      <c r="K5" s="394" t="s">
        <v>1636</v>
      </c>
      <c r="L5" s="395"/>
      <c r="M5" s="395"/>
      <c r="N5" s="395"/>
      <c r="O5" s="396" t="s">
        <v>1637</v>
      </c>
      <c r="P5" s="397"/>
      <c r="Q5" s="398"/>
    </row>
    <row r="6" spans="1:17" s="93" customFormat="1" ht="15.75" customHeight="1">
      <c r="A6" s="87" t="s">
        <v>1605</v>
      </c>
      <c r="B6" s="94" t="s">
        <v>1604</v>
      </c>
      <c r="C6" s="95" t="s">
        <v>1177</v>
      </c>
      <c r="D6" s="96" t="s">
        <v>1178</v>
      </c>
      <c r="E6" s="95" t="s">
        <v>1638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1639</v>
      </c>
      <c r="M6" s="138" t="s">
        <v>30</v>
      </c>
      <c r="N6" s="139" t="s">
        <v>1172</v>
      </c>
      <c r="O6" s="241" t="s">
        <v>1215</v>
      </c>
      <c r="P6" s="152"/>
      <c r="Q6" s="188" t="s">
        <v>1640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Licença as 11:10h - em intervalo sas 12:55 as 18:53h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 xml:space="preserve"> Intervalo entregue as 12:26h 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0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1</v>
      </c>
      <c r="P324" s="90"/>
      <c r="Q324" s="144" t="str">
        <f>IF($A$2=1,IF(FN_MC!BJ225="","*",FN_MC!BJ225),IF(FN_MC!BK225="","*",FN_MC!BK225))</f>
        <v>Licença as 12:25h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>
        <f>IF(FN_MC!B242="","*",FN_MC!B242)</f>
        <v>46038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2026-01-15T18:50:58Z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