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809" documentId="120_S{4F5750E5-6FE7-58E6-9AFF-44783FD1E583}" xr6:coauthVersionLast="47" xr6:coauthVersionMax="47" xr10:uidLastSave="{E4E537D2-B308-4E77-B5DB-4E96809210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<sst xmlns="http://schemas.openxmlformats.org/spreadsheetml/2006/main" count="14570" uniqueCount="2030">
  <si>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</si>
  <si>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</si>
  <si>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</si>
  <si>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</si>
  <si>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</si>
  <si>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</si>
  <si>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</si>
  <si>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</si>
  <si>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</si>
  <si>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</si>
  <si>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</si>
  <si>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</si>
  <si>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</si>
  <si>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</si>
  <si>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</si>
  <si>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</si>
  <si>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</si>
  <si>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</si>
  <si>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</si>
  <si>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</si>
  <si>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</si>
  <si>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</si>
  <si>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</si>
  <si>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</si>
  <si>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</si>
  <si>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</si>
  <si>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</si>
  <si>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</si>
  <si>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</si>
  <si>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</si>
  <si>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</si>
  <si>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</si>
  <si>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</si>
  <si>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</si>
  <si>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</si>
  <si>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</si>
  <si>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</si>
  <si>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</si>
  <si>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</si>
  <si>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</si>
  <si>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</si>
  <si>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</si>
  <si>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</si>
  <si>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</si>
  <si>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</si>
  <si>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</si>
  <si>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</si>
  <si>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</si>
  <si>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</si>
  <si>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</si>
  <si>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</si>
  <si>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</si>
  <si>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</si>
  <si>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</si>
  <si>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</si>
  <si>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</si>
  <si>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</si>
  <si>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</si>
  <si>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</si>
  <si>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</si>
  <si>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</si>
  <si>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</si>
  <si>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</si>
  <si>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</si>
  <si>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</si>
  <si>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</si>
  <si>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</si>
  <si>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</si>
  <si>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</si>
  <si>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</si>
  <si>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</si>
  <si>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</si>
  <si>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</si>
  <si>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</si>
  <si>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</si>
  <si>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</si>
  <si>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</si>
  <si>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</si>
  <si>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</si>
  <si>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</si>
  <si>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</si>
  <si>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</si>
  <si>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</si>
  <si>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</si>
  <si>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</si>
  <si>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</si>
  <si>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</si>
  <si>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</si>
  <si>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</si>
  <si>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</si>
  <si>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</si>
  <si>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</si>
  <si>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</si>
  <si>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</si>
  <si>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</si>
  <si>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</si>
  <si>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</si>
  <si>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</si>
  <si>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</si>
  <si>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</si>
  <si>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</si>
  <si>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</si>
  <si>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</si>
  <si>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</si>
  <si>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</si>
  <si>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</si>
  <si>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</si>
  <si>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</si>
  <si>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</si>
  <si>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</si>
  <si>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</si>
  <si>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</si>
  <si>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</si>
  <si>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</si>
  <si>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</si>
  <si>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</si>
  <si>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</si>
  <si>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</si>
  <si>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</si>
  <si>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</si>
  <si>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</si>
  <si>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</si>
  <si>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</si>
  <si>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</si>
  <si>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</si>
  <si>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</si>
  <si>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</si>
  <si>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</si>
  <si>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</si>
  <si>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</si>
  <si>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</si>
  <si>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</si>
  <si>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</si>
  <si>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</si>
  <si>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</si>
  <si>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</si>
  <si>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</si>
  <si>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</si>
  <si>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</si>
  <si>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</si>
  <si>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</si>
  <si>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</si>
  <si>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</si>
  <si>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</si>
  <si>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</si>
  <si>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</si>
  <si>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</si>
  <si>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</si>
  <si>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</si>
  <si>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</si>
  <si>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</si>
  <si>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</si>
  <si>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</si>
  <si>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</si>
  <si>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</si>
  <si>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</si>
  <si>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</si>
  <si>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</si>
  <si>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</si>
  <si>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</si>
  <si>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</si>
  <si>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</si>
  <si>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</si>
  <si>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</si>
  <si>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</si>
  <si>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</si>
  <si>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</si>
  <si>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</si>
  <si>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</si>
  <si>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</si>
  <si>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</si>
  <si>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</si>
  <si>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</si>
  <si>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</si>
  <si>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</si>
  <si>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</si>
  <si>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</si>
  <si>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</si>
  <si>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</si>
  <si>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</si>
  <si>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</si>
  <si>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</si>
  <si>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</si>
  <si>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</si>
  <si>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</si>
  <si>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</si>
  <si>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</si>
  <si>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</si>
  <si>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</si>
  <si>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</si>
  <si>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</si>
  <si>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</si>
  <si>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</si>
  <si>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</si>
  <si>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</si>
  <si>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</si>
  <si>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</si>
  <si>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</si>
  <si>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</si>
  <si>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</si>
  <si>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</si>
  <si>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</si>
  <si>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</si>
  <si>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</si>
  <si>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</si>
  <si>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</si>
  <si>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</si>
  <si>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</si>
  <si>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</si>
  <si>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</si>
  <si>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</si>
  <si>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</si>
  <si>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</si>
  <si>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</si>
  <si>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</si>
  <si>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</si>
  <si>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</si>
  <si>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</si>
  <si>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</si>
  <si>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</si>
  <si>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</si>
  <si>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</si>
  <si>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</si>
  <si>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</si>
  <si>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</si>
  <si>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</si>
  <si>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</si>
  <si>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</si>
  <si>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</si>
  <si>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</si>
  <si>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</si>
  <si>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</si>
  <si>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</si>
  <si>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</si>
  <si>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</si>
  <si>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</si>
  <si>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</si>
  <si>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</si>
  <si>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</si>
  <si>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</si>
  <si>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</si>
  <si>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</si>
  <si>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</si>
  <si>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</si>
  <si>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</si>
  <si>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</si>
  <si>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</si>
  <si>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</si>
  <si>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</si>
  <si>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</si>
  <si>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</si>
  <si>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</si>
  <si>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</si>
  <si>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</si>
  <si>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</si>
  <si>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</si>
  <si>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</si>
  <si>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</si>
  <si>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</si>
  <si>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</si>
  <si>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</si>
  <si>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</si>
  <si>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</si>
  <si>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</si>
  <si>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</si>
  <si>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</si>
  <si>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</si>
  <si>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</si>
  <si>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</si>
  <si>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</si>
  <si>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</si>
  <si>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</si>
  <si>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</si>
  <si>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</si>
  <si>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</si>
  <si>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</si>
  <si>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</si>
  <si>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</si>
  <si>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</si>
  <si>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</si>
  <si>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</si>
  <si>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</si>
  <si>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</si>
  <si>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</si>
  <si>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</si>
  <si>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</si>
  <si>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</si>
  <si>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</si>
  <si>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</si>
  <si>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</si>
  <si>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</si>
  <si>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</si>
  <si>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</si>
  <si>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</si>
  <si>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</si>
  <si>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</si>
  <si>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</si>
  <si>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</si>
  <si>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</si>
  <si>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</si>
  <si>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</si>
  <si>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</si>
  <si>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</si>
  <si>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</si>
  <si>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</si>
  <si>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</si>
  <si>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</si>
  <si>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</si>
  <si>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</si>
  <si>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</si>
  <si>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</si>
  <si>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</si>
  <si>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</si>
  <si>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</si>
  <si>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</si>
  <si>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</si>
  <si>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</si>
  <si>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</si>
  <si>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</si>
  <si>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</si>
  <si>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</si>
  <si>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</si>
  <si>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</si>
  <si>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</si>
  <si>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</si>
  <si>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</si>
  <si>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</si>
  <si>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</si>
  <si>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</si>
  <si>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</si>
  <si>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</si>
  <si>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</si>
  <si>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</si>
  <si>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</si>
  <si>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</si>
  <si>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</si>
  <si>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</si>
  <si>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</si>
  <si>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</si>
  <si>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</si>
  <si>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</si>
  <si>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</si>
  <si>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</si>
  <si>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</si>
  <si>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</si>
  <si>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</si>
  <si>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</si>
  <si>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</si>
  <si>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</si>
  <si>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</si>
  <si>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</si>
  <si>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</si>
  <si>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</si>
  <si>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</si>
  <si>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</si>
  <si>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</si>
  <si>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</si>
  <si>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</si>
  <si>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</si>
  <si>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</si>
  <si>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</si>
  <si>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</si>
  <si>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</si>
  <si>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</si>
  <si>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</si>
  <si>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</si>
  <si>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</si>
  <si>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</si>
  <si>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</si>
  <si>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</si>
  <si>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</si>
  <si>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</si>
  <si>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</si>
  <si>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</si>
  <si>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</si>
  <si>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</si>
  <si>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</si>
  <si>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</si>
  <si>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</si>
  <si>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</si>
  <si>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</si>
  <si>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</si>
  <si>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</si>
  <si>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</si>
  <si>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</si>
  <si>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</si>
  <si>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</si>
  <si>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</si>
  <si>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</si>
  <si>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</si>
  <si>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</si>
  <si>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</si>
  <si>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</si>
  <si>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</si>
  <si>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</si>
  <si>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</si>
  <si>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</si>
  <si>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</si>
  <si>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</si>
  <si>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</si>
  <si>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</si>
  <si>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</si>
  <si>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</si>
  <si>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</si>
  <si>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</si>
  <si>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</si>
  <si>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</si>
  <si>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</si>
  <si>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</si>
  <si>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</si>
  <si>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</si>
  <si>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</si>
  <si>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</si>
  <si>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</si>
  <si>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</si>
  <si>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</si>
  <si>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</si>
  <si>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</si>
  <si>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</si>
  <si>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</si>
  <si>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</si>
  <si>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</si>
  <si>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</si>
  <si>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</si>
  <si>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</si>
  <si>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</si>
  <si>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</si>
  <si>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</si>
  <si>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</si>
  <si>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</si>
  <si>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</si>
  <si>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</si>
  <si>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</si>
  <si>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</si>
  <si>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</si>
  <si>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</si>
  <si>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</si>
  <si>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</si>
  <si>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</si>
  <si>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</si>
  <si>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</si>
  <si>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</si>
  <si>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</si>
  <si>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</si>
  <si>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</si>
  <si>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</si>
  <si>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</si>
  <si>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</si>
  <si>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</si>
  <si>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</si>
  <si>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</si>
  <si>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</si>
  <si>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</si>
  <si>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</si>
  <si>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</si>
  <si>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</si>
  <si>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</si>
  <si>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</si>
  <si>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</si>
  <si>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</si>
  <si>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</si>
  <si>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</si>
  <si>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</si>
  <si>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</si>
  <si>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</si>
  <si>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</si>
  <si>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</si>
  <si>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</si>
  <si>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</si>
  <si>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</si>
  <si>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</si>
  <si>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</si>
  <si>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</si>
  <si>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</si>
  <si>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</si>
  <si>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</si>
  <si>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</si>
  <si>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</si>
  <si>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</si>
  <si>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</si>
  <si>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</si>
  <si>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</si>
  <si>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</si>
  <si>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</si>
  <si>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</si>
  <si>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</si>
  <si>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</si>
  <si>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</si>
  <si>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</si>
  <si>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</si>
  <si>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</si>
  <si>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</si>
  <si>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</si>
  <si>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</si>
  <si>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</si>
  <si>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</si>
  <si>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</si>
  <si>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</si>
  <si>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</si>
  <si>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</si>
  <si>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</si>
  <si>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</si>
  <si>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</si>
  <si>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</si>
  <si>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</si>
  <si>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</si>
  <si>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</si>
  <si>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</si>
  <si>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</si>
  <si>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</si>
  <si>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</si>
  <si>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</si>
  <si>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</si>
  <si>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</si>
  <si>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</si>
  <si>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</si>
  <si>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</si>
  <si>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</si>
  <si>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</si>
  <si>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</si>
  <si>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</si>
  <si>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</si>
  <si>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</si>
  <si>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</si>
  <si>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</si>
  <si>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</si>
  <si>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</si>
  <si>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</si>
  <si>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</si>
  <si>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</si>
  <si>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</si>
  <si>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</si>
  <si>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</si>
  <si>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</si>
  <si>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</si>
  <si>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</si>
  <si>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</si>
  <si>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</si>
  <si>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</si>
  <si>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</si>
  <si>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</si>
  <si>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</si>
  <si>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</si>
  <si>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</si>
  <si>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</si>
  <si>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</si>
  <si>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</si>
  <si>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</si>
  <si>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</si>
  <si>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</si>
  <si>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</si>
  <si>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</si>
  <si>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</si>
  <si>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</si>
  <si>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</si>
  <si>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</si>
  <si>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</si>
  <si>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</si>
  <si>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</si>
  <si>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</si>
  <si>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</si>
  <si>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</si>
  <si>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</si>
  <si>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</si>
  <si>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</si>
  <si>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</si>
  <si>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</si>
  <si>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</si>
  <si>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</si>
  <si>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</si>
  <si>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</si>
  <si>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</si>
  <si>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</si>
  <si>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</si>
  <si>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</si>
  <si>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</si>
  <si>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</si>
  <si>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</si>
  <si>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</si>
  <si>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</si>
  <si>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</si>
  <si>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</si>
  <si>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</si>
  <si>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</si>
  <si>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</si>
  <si>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</si>
  <si>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</si>
  <si>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</si>
  <si>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</si>
  <si>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</si>
  <si>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</si>
  <si>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</si>
  <si>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</si>
  <si>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</si>
  <si>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</si>
  <si>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</si>
  <si>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</si>
  <si>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</si>
  <si>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</si>
  <si>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</si>
  <si>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</si>
  <si>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</si>
  <si>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</si>
  <si>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</si>
  <si>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</si>
  <si>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</si>
  <si>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</si>
  <si>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</si>
  <si>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</si>
  <si>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</si>
  <si>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</si>
  <si>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</si>
  <si>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</si>
  <si>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</si>
  <si>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</si>
  <si>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</si>
  <si>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</si>
  <si>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</si>
  <si>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</si>
  <si>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</si>
  <si>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</si>
  <si>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</si>
  <si>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</si>
  <si>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</si>
  <si>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</si>
  <si>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</si>
  <si>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</si>
  <si>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</si>
  <si>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</si>
  <si>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</si>
  <si>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</si>
  <si>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</si>
  <si>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</si>
  <si>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</si>
  <si>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</si>
  <si>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</si>
  <si>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</si>
  <si>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</si>
  <si>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</si>
  <si>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</si>
  <si>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</si>
  <si>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</si>
  <si>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</si>
  <si>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</si>
  <si>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</si>
  <si>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</si>
  <si>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</si>
  <si>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</si>
  <si>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</si>
  <si>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</si>
  <si>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</si>
  <si>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</si>
  <si>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</si>
  <si>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</si>
  <si>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</si>
  <si>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</si>
  <si>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</si>
  <si>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</si>
  <si>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</si>
  <si>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</si>
  <si>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</si>
  <si>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</si>
  <si>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</si>
  <si>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</si>
  <si>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</si>
  <si>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</si>
  <si>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</si>
  <si>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</si>
  <si>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</si>
  <si>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</si>
  <si>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</si>
  <si>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</si>
  <si>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</si>
  <si>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</si>
  <si>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</si>
  <si>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</si>
  <si>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</si>
  <si>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</si>
  <si>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</si>
  <si>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</si>
  <si>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</si>
  <si>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</si>
  <si>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</si>
  <si>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</si>
  <si>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</si>
  <si>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</si>
  <si>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</si>
  <si>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</si>
  <si>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</si>
  <si>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</si>
  <si>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</si>
  <si>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</si>
  <si>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</si>
  <si>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</si>
  <si>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</si>
  <si>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</si>
  <si>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</si>
  <si>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</si>
  <si>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</si>
  <si>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</si>
  <si>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</si>
  <si>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</si>
  <si>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</si>
  <si>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</si>
  <si>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</si>
  <si>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</si>
  <si>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</si>
  <si>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</si>
  <si>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</si>
  <si>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</si>
  <si>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</si>
  <si>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</si>
  <si>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</si>
  <si>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</si>
  <si>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</si>
  <si>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</si>
  <si>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</si>
  <si>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</si>
  <si>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</si>
  <si>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</si>
  <si>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</si>
  <si>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</si>
  <si>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</si>
  <si>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</si>
  <si>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</si>
  <si>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</si>
  <si>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</si>
  <si>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</si>
  <si>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</si>
  <si>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</si>
  <si>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</si>
  <si>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</si>
  <si>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</si>
  <si>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</si>
  <si>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</si>
  <si>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</si>
  <si>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</si>
  <si>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</si>
  <si>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</si>
  <si>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</si>
  <si>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</si>
  <si>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</si>
  <si>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</si>
  <si>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</si>
  <si>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</si>
  <si>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</si>
  <si>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</si>
  <si>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</si>
  <si>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</si>
  <si>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</si>
  <si>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</si>
  <si>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</si>
  <si>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</si>
  <si>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</si>
  <si>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</si>
  <si>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</si>
  <si>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</si>
  <si>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</si>
  <si>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</si>
  <si>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</si>
  <si>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</si>
  <si>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</si>
  <si>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</si>
  <si>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</si>
  <si>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</si>
  <si>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</si>
  <si>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</si>
  <si>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</si>
  <si>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</si>
  <si>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</si>
  <si>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</si>
  <si>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</si>
  <si>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</si>
  <si>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</si>
  <si>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</si>
  <si>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</si>
  <si>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</si>
  <si>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</si>
  <si>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</si>
  <si>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</si>
  <si>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</si>
  <si>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</si>
  <si>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</si>
  <si>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</si>
  <si>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</si>
  <si>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</si>
  <si>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</si>
  <si>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</si>
  <si>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</si>
  <si>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</si>
  <si>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</si>
  <si>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</si>
  <si>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</si>
  <si>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</si>
  <si>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</si>
  <si>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</si>
  <si>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</si>
  <si>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</si>
  <si>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</si>
  <si>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</si>
  <si>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</si>
  <si>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</si>
  <si>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</si>
  <si>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</si>
  <si>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</si>
  <si>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</si>
  <si>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</si>
  <si>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</si>
  <si>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</si>
  <si>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</si>
  <si>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</si>
  <si>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</si>
  <si>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</si>
  <si>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</si>
  <si>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</si>
  <si>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</si>
  <si>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</si>
  <si>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</si>
  <si>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</si>
  <si>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</si>
  <si>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</si>
  <si>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</si>
  <si>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</si>
  <si>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</si>
  <si>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</si>
  <si>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</si>
  <si>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</si>
  <si>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</si>
  <si>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</si>
  <si>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</si>
  <si>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</si>
  <si>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</si>
  <si>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</si>
  <si>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</si>
  <si>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</si>
  <si>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</si>
  <si>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</si>
  <si>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</si>
  <si>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</si>
  <si>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</si>
  <si>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</si>
  <si>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</si>
  <si>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</si>
  <si>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</si>
  <si>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</si>
  <si>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</si>
  <si>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</si>
  <si>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</si>
  <si>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</si>
  <si>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</si>
  <si>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</si>
  <si>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</si>
  <si>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</si>
  <si>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</si>
  <si>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</si>
  <si>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</si>
  <si>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</si>
  <si>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</si>
  <si>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</si>
  <si>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</si>
  <si>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</si>
  <si>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</si>
  <si>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</si>
  <si>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</si>
  <si>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</si>
  <si>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</si>
  <si>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</si>
  <si>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</si>
  <si>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</si>
  <si>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</si>
  <si>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</si>
  <si>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</si>
  <si>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</si>
  <si>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</si>
  <si>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</si>
  <si>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</si>
  <si>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</si>
  <si>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</si>
  <si>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</si>
  <si>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</si>
  <si>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</si>
  <si>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</si>
  <si>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</si>
  <si>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</si>
  <si>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</si>
  <si>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</si>
  <si>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</si>
  <si>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</si>
  <si>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</si>
  <si>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</si>
  <si>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</si>
  <si>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</si>
  <si>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</si>
  <si>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</si>
  <si>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</si>
  <si>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</si>
  <si>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</si>
  <si>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</si>
  <si>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</si>
  <si>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</si>
  <si>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</si>
  <si>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</si>
  <si>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</si>
  <si>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</si>
  <si>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</si>
  <si>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</si>
  <si>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</si>
  <si>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</si>
  <si>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</si>
  <si>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</si>
  <si>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</si>
  <si>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</si>
  <si>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</si>
  <si>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</si>
  <si>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</si>
  <si>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</si>
  <si>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</si>
  <si>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</si>
  <si>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</si>
  <si>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</si>
  <si>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</si>
  <si>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</si>
  <si>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</si>
  <si>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</si>
  <si>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</si>
  <si>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</si>
  <si>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</si>
  <si>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</si>
  <si>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</si>
  <si>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</si>
  <si>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</si>
  <si>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</si>
  <si>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</si>
  <si>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</si>
  <si>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</si>
  <si>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</si>
  <si>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</si>
  <si>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</si>
  <si>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</si>
  <si>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</si>
  <si>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</si>
  <si>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</si>
  <si>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</si>
  <si>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</si>
  <si>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</si>
  <si>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</si>
  <si>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</si>
  <si>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</si>
  <si>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</si>
  <si>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</si>
  <si>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</si>
  <si>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</si>
  <si>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</si>
  <si>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</si>
  <si>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</si>
  <si>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</si>
  <si>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</si>
  <si>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</si>
  <si>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</si>
  <si>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</si>
  <si>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</si>
  <si>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</si>
  <si>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</si>
  <si>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</si>
  <si>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</si>
  <si>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</si>
  <si>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</si>
  <si>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</si>
  <si>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</si>
  <si>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</si>
  <si>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</si>
  <si>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</si>
  <si>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</si>
  <si>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</si>
  <si>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</si>
  <si>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</si>
  <si>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</si>
  <si>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</si>
  <si>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</si>
  <si>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</si>
  <si>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</si>
  <si>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</si>
  <si>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</si>
  <si>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</si>
  <si>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</si>
  <si>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</si>
  <si>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</si>
  <si>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</si>
  <si>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</si>
  <si>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</si>
  <si>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</si>
  <si>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</si>
  <si>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</si>
  <si>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</si>
  <si>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</si>
  <si>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</si>
  <si>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</si>
  <si>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</si>
  <si>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</si>
  <si>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</si>
  <si>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</si>
  <si>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</si>
  <si>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</si>
  <si>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</si>
  <si>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</si>
  <si>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</si>
  <si>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</si>
  <si>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</si>
  <si>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</si>
  <si>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</si>
  <si>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</si>
  <si>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</si>
  <si>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</si>
  <si>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</si>
  <si>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</si>
  <si>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</si>
  <si>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</si>
  <si>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</si>
  <si>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</si>
  <si>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</si>
  <si>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</si>
  <si>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</si>
  <si>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</si>
  <si>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</si>
  <si>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</si>
  <si>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</si>
  <si>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</si>
  <si>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</si>
  <si>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</si>
  <si>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</si>
  <si>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</si>
  <si>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</si>
  <si>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</si>
  <si>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</si>
  <si>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</si>
  <si>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</si>
  <si>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</si>
  <si>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</si>
  <si>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</si>
  <si>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</si>
  <si>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</si>
  <si>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</si>
  <si>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</si>
  <si>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</si>
  <si>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</si>
  <si>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</si>
  <si>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</si>
  <si>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</si>
  <si>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</si>
  <si>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</si>
  <si>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</si>
  <si>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</si>
  <si>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</si>
  <si>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</si>
  <si>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</si>
  <si>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</si>
  <si>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</si>
  <si>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</si>
  <si>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</si>
  <si>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</si>
  <si>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</si>
  <si>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</si>
  <si>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</si>
  <si>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</si>
  <si>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</si>
  <si>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</si>
  <si>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</si>
  <si>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</si>
  <si>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</si>
  <si>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</si>
  <si>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</si>
  <si>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</si>
  <si>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</si>
  <si>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</si>
  <si>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</si>
  <si>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</si>
  <si>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</si>
  <si>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</si>
  <si>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</si>
  <si>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</si>
  <si>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</si>
  <si>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</si>
  <si>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</si>
  <si>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</si>
  <si>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</si>
  <si>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</si>
  <si>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</si>
  <si>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</si>
  <si>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</si>
  <si>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</si>
  <si>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</si>
  <si>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</si>
  <si>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</si>
  <si>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</si>
  <si>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</si>
  <si>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</si>
  <si>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</si>
  <si>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</si>
  <si>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</si>
  <si>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</si>
  <si>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</si>
  <si>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</si>
  <si>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</si>
  <si>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</si>
  <si>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</si>
  <si>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</si>
  <si>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</si>
  <si>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</si>
  <si>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</si>
  <si>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</si>
  <si>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</si>
  <si>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</si>
  <si>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</si>
  <si>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</si>
  <si>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</si>
  <si>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</si>
  <si>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</si>
  <si>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</si>
  <si>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</si>
  <si>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</si>
  <si>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</si>
  <si>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</si>
  <si>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</si>
  <si>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</si>
  <si>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</si>
  <si>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</si>
  <si>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</si>
  <si>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</si>
  <si>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</si>
  <si>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</si>
  <si>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</si>
  <si>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</si>
  <si>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</si>
  <si>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</si>
  <si>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</si>
  <si>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</si>
  <si>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</si>
  <si>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</si>
  <si>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</si>
  <si>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</si>
  <si>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</si>
  <si>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</si>
  <si>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</si>
  <si>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</si>
  <si>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</si>
  <si>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</si>
  <si>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</si>
  <si>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</si>
  <si>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</si>
  <si>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</si>
  <si>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</si>
  <si>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</si>
  <si>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</si>
  <si>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</si>
  <si>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</si>
  <si>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</si>
  <si>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</si>
  <si>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</si>
  <si>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</si>
  <si>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</si>
  <si>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</si>
  <si>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</si>
  <si>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</si>
  <si>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</si>
  <si>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</si>
  <si>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</si>
  <si>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</si>
  <si>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</si>
  <si>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</si>
  <si>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</si>
  <si>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</si>
  <si>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</si>
  <si>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</si>
  <si>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</si>
  <si>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</si>
  <si>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</si>
  <si>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</si>
  <si>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</si>
  <si>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</si>
  <si>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</si>
  <si>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</si>
  <si>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</si>
  <si>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</si>
  <si>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</si>
  <si>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</si>
  <si>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</si>
  <si>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</si>
  <si>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</si>
  <si>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</si>
  <si>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</si>
  <si>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</si>
  <si>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</si>
  <si>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</si>
  <si>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</si>
  <si>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</si>
  <si>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</si>
  <si>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</si>
  <si>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</si>
  <si>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</si>
  <si>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</si>
  <si>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</si>
  <si>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</si>
  <si>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</si>
  <si>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</si>
  <si>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</si>
  <si>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</si>
  <si>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</si>
  <si>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</si>
  <si>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</si>
  <si>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</si>
  <si>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</si>
  <si>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</si>
  <si>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</si>
  <si>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</si>
  <si>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</si>
  <si>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</si>
  <si>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</si>
  <si>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</si>
  <si>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</si>
  <si>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</si>
  <si>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</si>
  <si>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</si>
  <si>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</si>
  <si>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</si>
  <si>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</si>
  <si>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</si>
  <si>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</si>
  <si>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</si>
  <si>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</si>
  <si>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</si>
  <si>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</si>
  <si>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</si>
  <si>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</si>
  <si>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</si>
  <si>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</si>
  <si>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</si>
  <si>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</si>
  <si>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</si>
  <si>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</si>
  <si>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</si>
  <si>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</si>
  <si>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</si>
  <si>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</si>
  <si>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</si>
  <si>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</si>
  <si>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</si>
  <si>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</si>
  <si>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</si>
  <si>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</si>
  <si>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</si>
  <si>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</si>
  <si>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</si>
  <si>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</si>
  <si>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</si>
  <si>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</si>
  <si>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</si>
  <si>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</si>
  <si>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</si>
  <si>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</si>
  <si>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</si>
  <si>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</si>
  <si>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</si>
  <si>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</si>
  <si>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</si>
  <si>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</si>
  <si>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</si>
  <si>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</si>
  <si>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</si>
  <si>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</si>
  <si>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</si>
  <si>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</si>
  <si>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</si>
  <si>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</si>
  <si>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</si>
  <si>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</si>
  <si>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</si>
  <si>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</si>
  <si>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</si>
  <si>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</si>
  <si>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</si>
  <si>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</si>
  <si>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</si>
  <si>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</si>
  <si>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</si>
  <si>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</si>
  <si>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</si>
  <si>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</si>
  <si>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</si>
  <si>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</si>
  <si>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</si>
  <si>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</si>
  <si>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</si>
  <si>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</si>
  <si>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</si>
  <si>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</si>
  <si>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</si>
  <si>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</si>
  <si>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</si>
  <si>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</si>
  <si>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</si>
  <si>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</si>
  <si>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</si>
  <si>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</si>
  <si>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</si>
  <si>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</si>
  <si>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</si>
  <si>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</si>
  <si>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</si>
  <si>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</si>
  <si>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</si>
  <si>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</si>
  <si>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</si>
  <si>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</si>
  <si>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</si>
  <si>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</si>
  <si>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</si>
  <si>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</si>
  <si>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</si>
  <si>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</si>
  <si>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</si>
  <si>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</si>
  <si>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</si>
  <si>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</si>
  <si>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</si>
  <si>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</si>
  <si>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</si>
  <si>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</si>
  <si>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</si>
  <si>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</si>
  <si>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</si>
  <si>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</si>
  <si>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</si>
  <si>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</si>
  <si>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</si>
  <si>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</si>
  <si>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</si>
  <si>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</si>
  <si>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</si>
  <si>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</si>
  <si>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</si>
  <si>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</si>
  <si>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</si>
  <si>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</si>
  <si>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</si>
  <si>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</si>
  <si>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</si>
  <si>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</si>
  <si>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</si>
  <si>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</si>
  <si>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</si>
  <si>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</si>
  <si>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</si>
  <si>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</si>
  <si>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</si>
  <si>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</si>
  <si>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</si>
  <si>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</si>
  <si>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</si>
  <si>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</si>
  <si>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</si>
  <si>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</si>
  <si>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</si>
  <si>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</si>
  <si>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</si>
  <si>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</si>
  <si>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</si>
  <si>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</si>
  <si>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</si>
  <si>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</si>
  <si>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</si>
  <si>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</si>
  <si>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</si>
  <si>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</si>
  <si>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</si>
  <si>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</si>
  <si>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</si>
  <si>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</si>
  <si>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</si>
  <si>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</si>
  <si>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</si>
  <si>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</si>
  <si>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</si>
  <si>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</si>
  <si>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</si>
  <si>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</si>
  <si>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</si>
  <si>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</si>
  <si>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</si>
  <si>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</si>
  <si>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</si>
  <si>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</si>
  <si>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</si>
  <si>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</si>
  <si>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</si>
  <si>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</si>
  <si>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</si>
  <si>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</si>
  <si>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</si>
  <si>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</si>
  <si>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</si>
  <si>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</si>
  <si>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</si>
  <si>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</si>
  <si>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</si>
  <si>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</si>
  <si>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</si>
  <si>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</si>
  <si>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</si>
  <si>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</si>
  <si>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</si>
  <si>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</si>
  <si>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</si>
  <si>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</si>
  <si>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</si>
  <si>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</si>
  <si>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</si>
  <si>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</si>
  <si>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</si>
  <si>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</si>
  <si>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</si>
  <si>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</si>
  <si>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</si>
  <si>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</si>
  <si>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</si>
  <si>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</si>
  <si>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</si>
  <si>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</si>
  <si>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</si>
  <si>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</si>
  <si>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</si>
  <si>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</si>
  <si>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</si>
  <si>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</si>
  <si>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</si>
  <si>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</si>
  <si>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</si>
  <si>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</si>
  <si>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</si>
  <si>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</si>
  <si>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</si>
  <si>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</si>
  <si>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</si>
  <si>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</si>
  <si>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</si>
  <si>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</si>
  <si>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</si>
  <si>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</si>
  <si>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</si>
  <si>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</si>
  <si>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</si>
  <si>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</si>
  <si>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</si>
  <si>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</si>
  <si>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</si>
  <si>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</si>
  <si>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</si>
  <si>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</si>
  <si>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</si>
  <si>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</si>
  <si>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</si>
  <si>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</si>
  <si>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</si>
  <si>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</si>
  <si>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</si>
  <si>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</si>
  <si>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</si>
  <si>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</si>
  <si>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</si>
  <si>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</si>
  <si>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</si>
  <si>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</si>
  <si>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</si>
  <si>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</si>
  <si>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</si>
  <si>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</si>
  <si>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</si>
  <si>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</si>
  <si>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</si>
  <si>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</si>
  <si>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</si>
  <si>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</si>
  <si>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</si>
  <si>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</si>
  <si>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</si>
  <si>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</si>
  <si>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</si>
  <si>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</si>
  <si>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</si>
  <si>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</si>
  <si>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</si>
  <si>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</si>
  <si>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</si>
  <si>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</si>
  <si>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</si>
  <si>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</si>
  <si>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</si>
  <si>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</si>
  <si>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</si>
  <si>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</si>
  <si>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</si>
  <si>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</si>
  <si>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</si>
  <si>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</si>
  <si>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</si>
  <si>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</si>
  <si>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</si>
  <si>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</si>
  <si>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</si>
  <si>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</si>
  <si>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</si>
  <si>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</si>
  <si>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</si>
  <si>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</si>
  <si>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</si>
  <si>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</si>
  <si>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</si>
  <si>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</si>
  <si>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</si>
  <si>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</si>
  <si>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</si>
  <si>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</si>
  <si>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</si>
  <si>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</si>
  <si>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</si>
  <si>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</si>
  <si>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</si>
  <si>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</si>
  <si>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</si>
  <si>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</si>
  <si>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</si>
  <si>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</si>
  <si>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</si>
  <si>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</si>
  <si>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</si>
  <si>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</si>
  <si>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</si>
  <si>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</si>
  <si>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</si>
  <si>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</si>
  <si>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</si>
  <si>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</si>
  <si>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</si>
  <si>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</si>
  <si>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</si>
  <si>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</si>
  <si>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</si>
  <si>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</si>
  <si>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</si>
  <si>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</si>
  <si>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</si>
  <si>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</si>
  <si>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</si>
  <si>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</si>
  <si>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</si>
  <si>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</si>
  <si>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</si>
  <si>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</si>
  <si>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</si>
  <si>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</si>
  <si>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</si>
  <si>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</si>
  <si>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</si>
  <si>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</si>
  <si>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</si>
  <si>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</si>
  <si>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</si>
  <si>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</si>
  <si>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</si>
  <si>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</si>
  <si>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</si>
  <si>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</si>
  <si>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</si>
  <si>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</si>
  <si>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</si>
  <si>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</si>
  <si>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</si>
  <si>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</si>
  <si>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</si>
  <si>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</si>
  <si>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</si>
  <si>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</si>
  <si>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</si>
  <si>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</si>
  <si>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</si>
  <si>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</si>
  <si>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</si>
  <si>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</si>
  <si>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</si>
  <si>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</si>
  <si>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</si>
  <si>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</si>
  <si>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</si>
  <si>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</si>
  <si>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</si>
  <si>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</si>
  <si>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</si>
  <si>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</si>
  <si>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</si>
  <si>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</si>
  <si>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</si>
  <si>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</si>
  <si>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</si>
  <si>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</si>
  <si>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</si>
  <si>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</si>
  <si>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</si>
  <si>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</si>
  <si>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</si>
  <si>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</si>
  <si>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</si>
  <si>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</si>
  <si>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</si>
  <si>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</si>
  <si>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</si>
  <si>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</si>
  <si>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</si>
  <si>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</si>
  <si>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</si>
  <si>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</si>
  <si>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</si>
  <si>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</si>
  <si>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</si>
  <si>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</si>
  <si>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</si>
  <si>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</si>
  <si>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</si>
  <si>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</si>
  <si>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</si>
  <si>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</si>
  <si>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</si>
  <si>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</si>
  <si>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</si>
  <si>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</si>
  <si>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</si>
  <si>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</si>
  <si>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</si>
  <si>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</si>
  <si>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</si>
  <si>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</si>
  <si>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</si>
  <si>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</si>
  <si>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</si>
  <si>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</si>
  <si>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</si>
  <si>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</si>
  <si>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</si>
  <si>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</si>
  <si>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</si>
  <si>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</si>
  <si>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</si>
  <si>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</si>
  <si>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</si>
  <si>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</si>
  <si>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</si>
  <si>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</si>
  <si>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</si>
  <si>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</si>
  <si>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</si>
  <si>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</si>
  <si>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</si>
  <si>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</si>
  <si>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</si>
  <si>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</si>
  <si>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</si>
  <si>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</si>
  <si>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</si>
  <si>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</si>
  <si>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</si>
  <si>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</si>
  <si>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</si>
  <si>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</si>
  <si>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</si>
  <si>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</si>
  <si>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</si>
  <si>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</si>
  <si>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</si>
  <si>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</si>
  <si>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</si>
  <si>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</si>
  <si>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</si>
  <si>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</si>
  <si>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</si>
  <si>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</si>
  <si>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</si>
  <si>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</si>
  <si>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</si>
  <si>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</si>
  <si>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</si>
  <si>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</si>
  <si>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</si>
  <si>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</si>
  <si>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</si>
  <si>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</si>
  <si>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</si>
  <si>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</si>
  <si>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</si>
  <si>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</si>
  <si>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</si>
  <si>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</si>
  <si>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</si>
  <si>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</si>
  <si>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</si>
  <si>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</si>
  <si>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</si>
  <si>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</si>
  <si>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</si>
  <si>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</si>
  <si>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</si>
  <si>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</si>
  <si>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</si>
  <si>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</si>
  <si>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</si>
  <si>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</si>
  <si>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</si>
  <si>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</si>
  <si>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</si>
  <si>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</si>
  <si>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</si>
  <si>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</si>
  <si>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</si>
  <si>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</si>
  <si>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</si>
  <si>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</si>
  <si>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</si>
  <si>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</si>
  <si>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</si>
  <si>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</si>
  <si>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</si>
  <si>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</si>
  <si>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</si>
  <si>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</si>
  <si>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</si>
  <si>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</si>
  <si>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</si>
  <si>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</si>
  <si>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</si>
  <si>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</si>
  <si>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</si>
  <si>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</si>
  <si>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</si>
  <si>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</si>
  <si>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</si>
  <si>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</si>
  <si>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</si>
  <si>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</si>
  <si>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</si>
  <si>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</si>
  <si>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</si>
  <si>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</si>
  <si>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</si>
  <si>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</si>
  <si>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</si>
  <si>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</si>
  <si>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</si>
  <si>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</si>
  <si>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</si>
  <si>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</si>
  <si>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</si>
  <si>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</si>
  <si>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</si>
  <si>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</si>
  <si>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</si>
  <si>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</si>
  <si>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</si>
  <si>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</si>
  <si>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</si>
  <si>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</si>
  <si>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</si>
  <si>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</si>
  <si>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</si>
  <si>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</si>
  <si>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</si>
  <si>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</si>
  <si>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</si>
  <si>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</si>
  <si>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</si>
  <si>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</si>
  <si>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</si>
  <si>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</si>
  <si>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</si>
  <si>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</si>
  <si>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</si>
  <si>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</si>
  <si>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</si>
  <si>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</si>
  <si>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</si>
  <si>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</si>
  <si>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</si>
  <si>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</si>
  <si>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</si>
  <si>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</si>
  <si>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</si>
  <si>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</si>
  <si>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</si>
  <si>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</si>
  <si>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</si>
  <si>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</si>
  <si>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</si>
  <si>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</si>
  <si>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</si>
  <si>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</si>
  <si>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</si>
  <si>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</si>
  <si>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</si>
  <si>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</si>
  <si>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</si>
  <si>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</si>
  <si>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</si>
  <si>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</si>
  <si>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</si>
  <si>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</si>
  <si>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</si>
  <si>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</si>
  <si>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</si>
  <si>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</si>
  <si>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</si>
  <si>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</si>
  <si>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</si>
  <si>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</si>
  <si>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</si>
  <si>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</si>
  <si>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</si>
  <si>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</si>
  <si>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</si>
  <si>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</si>
  <si>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</si>
  <si>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</si>
  <si>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</si>
  <si>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</si>
  <si>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</si>
  <si>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</si>
  <si>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</si>
  <si>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</si>
  <si>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</si>
  <si>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</si>
  <si>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</si>
  <si>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</si>
  <si>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</si>
  <si>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</si>
  <si>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</si>
  <si>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</si>
  <si>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</si>
  <si>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</si>
  <si>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</si>
  <si>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</si>
  <si>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</si>
  <si>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</si>
  <si>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</si>
  <si>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</si>
  <si>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</si>
  <si>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</si>
  <si>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</si>
  <si>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</si>
  <si>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</si>
  <si>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</si>
  <si>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</si>
  <si>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</si>
  <si>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</si>
  <si>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</si>
  <si>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</si>
  <si>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</si>
  <si>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</si>
  <si>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</si>
  <si>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</si>
  <si>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</si>
  <si>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</si>
  <si>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</si>
  <si>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</si>
  <si>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</si>
  <si>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</si>
  <si>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</si>
  <si>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</si>
  <si>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</si>
  <si>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</si>
  <si>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</si>
  <si>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</si>
  <si>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</si>
  <si>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</si>
  <si>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</si>
  <si>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</si>
  <si>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</si>
  <si>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</si>
  <si>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</si>
  <si>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</si>
  <si>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</si>
  <si>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</si>
  <si>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</si>
  <si>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</si>
  <si>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</si>
  <si>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</si>
  <si>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</si>
  <si>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</si>
  <si>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</si>
  <si>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</si>
  <si>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</si>
  <si>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</si>
  <si>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</si>
  <si>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</si>
  <si>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</si>
  <si>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</si>
  <si>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</si>
  <si>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</si>
  <si>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</si>
  <si>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</si>
  <si>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</si>
  <si>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</si>
  <si>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</si>
  <si>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</si>
  <si>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</si>
  <si>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</si>
  <si>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</si>
  <si>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</si>
  <si>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</si>
  <si>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</si>
  <si>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</si>
  <si>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</si>
  <si>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</si>
  <si>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</si>
  <si>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</si>
  <si>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</si>
  <si>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</si>
  <si>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</si>
  <si>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</si>
  <si>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</si>
  <si>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</si>
  <si>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</si>
  <si>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</si>
  <si>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</si>
  <si>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Acionados mq as 7:50, previsão 9h, MC1 10:37, autorizado as 11:25, em deslocamento para intervalo, em intervalo as 14:23, realizou descarga de 400 dormentes 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</si>
  <si>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</si>
  <si>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</si>
  <si>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</si>
  <si>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</si>
  <si>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</si>
  <si>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</si>
  <si>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</si>
  <si>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</si>
  <si>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</si>
  <si>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</si>
  <si>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</si>
  <si>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</si>
  <si>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</si>
  <si>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</si>
  <si>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</si>
  <si>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</si>
  <si>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</si>
  <si>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</si>
  <si>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</si>
  <si>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MC1 7h, aguarda passagem L48, previsão 08:30, autorizado as 08:55, realizou descarga de 660 dormentes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</si>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</sst>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667" activePane="bottomRight" state="frozen"/>
      <selection pane="bottomRight" activeCell="BR803" sqref="BR8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0.36944444444444446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4.3055555555555514E-2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0.25833333333333308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400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>
        <v>400</v>
      </c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Aderente</v>
      </c>
      <c r="BR661" s="19">
        <f t="shared" si="60"/>
        <v>1.6666666666666661</v>
      </c>
      <c r="BS661" s="19">
        <f t="shared" si="61"/>
        <v>1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>
        <v>0.72847222222222219</v>
      </c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0.30416666666666664</v>
      </c>
      <c r="AZ668" s="161"/>
      <c r="BA668" s="241">
        <v>1210</v>
      </c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692</v>
      </c>
      <c r="BN668" s="178" t="s">
        <v>692</v>
      </c>
      <c r="BO668" s="164" t="s">
        <v>692</v>
      </c>
      <c r="BP668" s="243" t="s">
        <v>1942</v>
      </c>
      <c r="BQ668" s="13" t="str">
        <f t="shared" ref="BQ668" si="63">IF(AND(BR668&lt;1,BS668&lt;1),"Produção e Intervalo",IF(BR668&lt;1,"Intervalo",IF(BS668&lt;1,"Produção","Aderente")))</f>
        <v>Aderente</v>
      </c>
      <c r="BR668" s="19">
        <f t="shared" ref="BR668" si="64">IF(OR(B668="",F668=""),"*",AY668/P668)</f>
        <v>3.65</v>
      </c>
      <c r="BS668" s="19">
        <f t="shared" ref="BS668" si="65">IF(OR(B668="",F668=""),"*",BA668/Q668)</f>
        <v>2.5208333333333335</v>
      </c>
      <c r="BT668" s="218" t="str">
        <f t="shared" ref="BT668" si="66">IF(BN668="","",SUBSTITUTE(BM668," ","")&amp;SUBSTITUTE(BN668," ",""))</f>
        <v>OKOK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0.46805555555555556</v>
      </c>
      <c r="AT672" s="264">
        <v>0.51597222222222228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4.7916666666666718E-2</v>
      </c>
      <c r="AZ672" s="161"/>
      <c r="BA672" s="241">
        <v>660</v>
      </c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1948</v>
      </c>
      <c r="BL672" s="183"/>
      <c r="BM672" s="15" t="s">
        <v>692</v>
      </c>
      <c r="BN672" s="178" t="s">
        <v>692</v>
      </c>
      <c r="BO672" s="164" t="s">
        <v>692</v>
      </c>
      <c r="BP672" s="243" t="s">
        <v>317</v>
      </c>
      <c r="BQ672" s="13" t="str">
        <f t="shared" si="59"/>
        <v>Aderente</v>
      </c>
      <c r="BR672" s="19">
        <f t="shared" si="60"/>
        <v>1.1500000000000012</v>
      </c>
      <c r="BS672" s="19">
        <f t="shared" si="61"/>
        <v>1.1000000000000001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1949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1950</v>
      </c>
      <c r="BK675" s="365" t="s">
        <v>1950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1951</v>
      </c>
      <c r="W677" s="262" t="s">
        <v>1952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1953</v>
      </c>
      <c r="BK677" s="365" t="s">
        <v>1954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1952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1953</v>
      </c>
      <c r="BK678" s="365" t="s">
        <v>1955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1956</v>
      </c>
      <c r="W679" s="262" t="s">
        <v>1952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1953</v>
      </c>
      <c r="BK679" s="365" t="s">
        <v>1957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>
        <v>0.72916666666666663</v>
      </c>
      <c r="AW680" s="266"/>
      <c r="AX680" s="240"/>
      <c r="AY680" s="181">
        <f>IF(D680="","*",IFERROR(IF(ISODD(COUNT(AS680:AX680)),"ERRO",SUM((AT680-AS680),(AV680-AU680),(AX680-AW680))),"ERRO"))</f>
        <v>0.23888888888888882</v>
      </c>
      <c r="AZ680" s="161"/>
      <c r="BA680" s="241">
        <v>2400</v>
      </c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1958</v>
      </c>
      <c r="BK680" s="365" t="s">
        <v>1959</v>
      </c>
      <c r="BL680" s="183"/>
      <c r="BM680" s="15" t="s">
        <v>692</v>
      </c>
      <c r="BN680" s="15" t="s">
        <v>692</v>
      </c>
      <c r="BO680" s="15" t="s">
        <v>692</v>
      </c>
      <c r="BP680" s="243" t="s">
        <v>317</v>
      </c>
      <c r="BQ680" s="13" t="str">
        <f t="shared" si="67"/>
        <v>Aderente</v>
      </c>
      <c r="BR680" s="19">
        <f t="shared" si="68"/>
        <v>2.8666666666666658</v>
      </c>
      <c r="BS680" s="19">
        <f t="shared" si="69"/>
        <v>5</v>
      </c>
      <c r="BT680" s="218" t="str">
        <f t="shared" si="70"/>
        <v>OKOK</v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1960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1961</v>
      </c>
      <c r="BK681" s="365" t="s">
        <v>1961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1962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679 BO681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79 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 BN680:BO680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79 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1964</v>
      </c>
      <c r="E3" s="304" t="s">
        <v>1965</v>
      </c>
      <c r="F3" s="304" t="s">
        <v>1966</v>
      </c>
      <c r="G3" s="309" t="s">
        <v>1967</v>
      </c>
      <c r="H3" s="304" t="s">
        <v>1968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1969</v>
      </c>
      <c r="E5" s="306">
        <v>46013</v>
      </c>
      <c r="F5" s="305">
        <v>7000</v>
      </c>
      <c r="G5" s="310" t="s">
        <v>1970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1971</v>
      </c>
      <c r="G6" s="310" t="s">
        <v>1970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1972</v>
      </c>
      <c r="G7" s="311" t="s">
        <v>1973</v>
      </c>
      <c r="H7" s="307" t="s">
        <v>1974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1975</v>
      </c>
      <c r="H8" s="305" t="s">
        <v>1976</v>
      </c>
    </row>
    <row r="9" spans="3:8">
      <c r="C9" s="305" t="s">
        <v>467</v>
      </c>
      <c r="D9" s="305" t="s">
        <v>1977</v>
      </c>
      <c r="E9" s="306">
        <v>45993</v>
      </c>
      <c r="F9" s="305">
        <v>12000</v>
      </c>
      <c r="G9" s="310" t="s">
        <v>1978</v>
      </c>
      <c r="H9" s="305"/>
    </row>
    <row r="10" spans="3:8" ht="29.25">
      <c r="C10" s="305" t="s">
        <v>467</v>
      </c>
      <c r="D10" s="305" t="s">
        <v>1979</v>
      </c>
      <c r="E10" s="306">
        <v>45993</v>
      </c>
      <c r="F10" s="305">
        <v>9000</v>
      </c>
      <c r="G10" s="310" t="s">
        <v>1980</v>
      </c>
      <c r="H10" s="305"/>
    </row>
    <row r="11" spans="3:8" ht="29.25">
      <c r="C11" s="305" t="s">
        <v>467</v>
      </c>
      <c r="D11" s="305" t="s">
        <v>1981</v>
      </c>
      <c r="E11" s="306">
        <v>45993</v>
      </c>
      <c r="F11" s="305">
        <v>10000</v>
      </c>
      <c r="G11" s="310" t="s">
        <v>1980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1982</v>
      </c>
      <c r="G12" s="310" t="s">
        <v>1983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1985</v>
      </c>
      <c r="C4" s="309" t="s">
        <v>1986</v>
      </c>
      <c r="D4" s="309" t="s">
        <v>1987</v>
      </c>
      <c r="E4" s="309" t="s">
        <v>1988</v>
      </c>
      <c r="F4" s="309" t="s">
        <v>8</v>
      </c>
      <c r="G4" s="309" t="s">
        <v>1989</v>
      </c>
    </row>
    <row r="5" spans="2:8">
      <c r="B5" s="312" t="s">
        <v>1154</v>
      </c>
      <c r="C5" s="312">
        <v>314978</v>
      </c>
      <c r="D5" s="312" t="s">
        <v>1990</v>
      </c>
      <c r="E5" s="312" t="s">
        <v>542</v>
      </c>
      <c r="F5" s="312" t="s">
        <v>101</v>
      </c>
      <c r="G5" s="313">
        <v>46143</v>
      </c>
    </row>
    <row r="6" spans="2:8">
      <c r="B6" s="312" t="s">
        <v>1991</v>
      </c>
      <c r="C6" s="312">
        <v>256790</v>
      </c>
      <c r="D6" s="312" t="s">
        <v>1992</v>
      </c>
      <c r="E6" s="312" t="s">
        <v>542</v>
      </c>
      <c r="F6" s="312" t="s">
        <v>1993</v>
      </c>
      <c r="G6" s="313">
        <v>45992</v>
      </c>
    </row>
    <row r="7" spans="2:8">
      <c r="B7" s="312" t="s">
        <v>1994</v>
      </c>
      <c r="C7" s="312">
        <v>265193</v>
      </c>
      <c r="D7" s="312" t="s">
        <v>1995</v>
      </c>
      <c r="E7" s="312" t="s">
        <v>543</v>
      </c>
      <c r="F7" s="312" t="s">
        <v>1501</v>
      </c>
      <c r="G7" s="312" t="s">
        <v>1996</v>
      </c>
    </row>
    <row r="8" spans="2:8">
      <c r="B8" s="312" t="s">
        <v>1997</v>
      </c>
      <c r="C8" s="312">
        <v>293716</v>
      </c>
      <c r="D8" s="312" t="s">
        <v>1998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1999</v>
      </c>
      <c r="C9" s="312">
        <v>257258</v>
      </c>
      <c r="D9" s="312" t="s">
        <v>2000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2001</v>
      </c>
      <c r="C10" s="312">
        <v>371147</v>
      </c>
      <c r="D10" s="312" t="s">
        <v>2002</v>
      </c>
      <c r="E10" s="312" t="s">
        <v>544</v>
      </c>
      <c r="F10" s="312" t="s">
        <v>144</v>
      </c>
      <c r="G10" s="312" t="s">
        <v>1996</v>
      </c>
    </row>
    <row r="11" spans="2:8">
      <c r="B11" s="312" t="s">
        <v>2003</v>
      </c>
      <c r="C11" s="312">
        <v>259230</v>
      </c>
      <c r="D11" s="312" t="s">
        <v>2004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2005</v>
      </c>
      <c r="C12" s="312">
        <v>370705</v>
      </c>
      <c r="D12" s="312"/>
      <c r="E12" s="312" t="s">
        <v>544</v>
      </c>
      <c r="F12" s="312" t="s">
        <v>144</v>
      </c>
      <c r="G12" s="312" t="s">
        <v>1996</v>
      </c>
    </row>
    <row r="13" spans="2:8">
      <c r="B13" s="312" t="s">
        <v>2006</v>
      </c>
      <c r="C13" s="312">
        <v>258542</v>
      </c>
      <c r="D13" s="312" t="s">
        <v>2007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2008</v>
      </c>
      <c r="C14" s="312">
        <v>257050</v>
      </c>
      <c r="D14" s="312" t="s">
        <v>2009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2010</v>
      </c>
      <c r="D5" s="399"/>
      <c r="E5" s="399"/>
      <c r="F5" s="399"/>
      <c r="G5" s="399"/>
      <c r="H5" s="399"/>
      <c r="I5" s="399"/>
      <c r="J5" s="400"/>
      <c r="K5" s="401" t="s">
        <v>2011</v>
      </c>
      <c r="L5" s="402"/>
      <c r="M5" s="402"/>
      <c r="N5" s="402"/>
      <c r="O5" s="403" t="s">
        <v>2012</v>
      </c>
      <c r="P5" s="404"/>
      <c r="Q5" s="405"/>
    </row>
    <row r="6" spans="1:17" s="94" customFormat="1" ht="15.75" customHeight="1">
      <c r="A6" s="88" t="s">
        <v>2013</v>
      </c>
      <c r="B6" s="95" t="s">
        <v>2014</v>
      </c>
      <c r="C6" s="96" t="s">
        <v>875</v>
      </c>
      <c r="D6" s="97" t="s">
        <v>876</v>
      </c>
      <c r="E6" s="96" t="s">
        <v>2015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2016</v>
      </c>
      <c r="M6" s="139" t="s">
        <v>335</v>
      </c>
      <c r="N6" s="140" t="s">
        <v>870</v>
      </c>
      <c r="O6" s="232" t="s">
        <v>913</v>
      </c>
      <c r="P6" s="157"/>
      <c r="Q6" s="188" t="s">
        <v>2017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2018</v>
      </c>
      <c r="W1" s="411"/>
      <c r="X1" s="411"/>
      <c r="Y1" s="104"/>
    </row>
    <row r="2" spans="1:25" s="101" customFormat="1" ht="11.25" customHeight="1">
      <c r="A2" s="105" t="s">
        <v>2019</v>
      </c>
      <c r="B2" s="105" t="s">
        <v>2014</v>
      </c>
      <c r="C2" s="105" t="s">
        <v>313</v>
      </c>
      <c r="D2" s="106" t="s">
        <v>875</v>
      </c>
      <c r="E2" s="106" t="s">
        <v>876</v>
      </c>
      <c r="F2" s="106" t="s">
        <v>2013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2020</v>
      </c>
      <c r="U2" s="108" t="s">
        <v>878</v>
      </c>
      <c r="V2" s="103">
        <f ca="1">TODAY()-1</f>
        <v>46022</v>
      </c>
      <c r="W2" s="103">
        <f ca="1">V2-1</f>
        <v>46021</v>
      </c>
      <c r="X2" s="103">
        <f ca="1">W2-1</f>
        <v>46020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1210</v>
      </c>
      <c r="W5" s="112">
        <f ca="1">_xlfn.XLOOKUP(G5&amp;$W$2,BS_CONTROLE[CHAVE],BS_CONTROLE[Quantidade_11],"-")</f>
        <v>1530</v>
      </c>
      <c r="X5" s="112">
        <f ca="1">_xlfn.XLOOKUP(G5&amp;$X$2,BS_CONTROLE[CHAVE],BS_CONTROLE[Quantidade_11],"-")</f>
        <v>1015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312</v>
      </c>
      <c r="W8" s="112">
        <f ca="1">_xlfn.XLOOKUP(G8&amp;$W$2,BS_CONTROLE[CHAVE],BS_CONTROLE[Quantidade_11],"-")</f>
        <v>856</v>
      </c>
      <c r="X8" s="112">
        <f ca="1">_xlfn.XLOOKUP(G8&amp;$X$2,BS_CONTROLE[CHAVE],BS_CONTROLE[Quantidade_11],"-")</f>
        <v>0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2400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1210</v>
      </c>
      <c r="W30" s="112">
        <f ca="1">_xlfn.XLOOKUP(G30&amp;$W$2,BS_CONTROLE[CHAVE],BS_CONTROLE[Quantidade_11],"-")</f>
        <v>1530</v>
      </c>
      <c r="X30" s="112">
        <f ca="1">_xlfn.XLOOKUP(G30&amp;$X$2,BS_CONTROLE[CHAVE],BS_CONTROLE[Quantidade_11],"-")</f>
        <v>1015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312</v>
      </c>
      <c r="W33" s="112">
        <f ca="1">_xlfn.XLOOKUP(G33&amp;$W$2,BS_CONTROLE[CHAVE],BS_CONTROLE[Quantidade_11],"-")</f>
        <v>856</v>
      </c>
      <c r="X33" s="112">
        <f ca="1">_xlfn.XLOOKUP(G33&amp;$X$2,BS_CONTROLE[CHAVE],BS_CONTROLE[Quantidade_11],"-")</f>
        <v>0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660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870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400</v>
      </c>
      <c r="X40" s="112">
        <f ca="1">_xlfn.XLOOKUP(G40&amp;$X$2,BS_CONTROLE[CHAVE],BS_CONTROLE[Quantidade_11],"-")</f>
        <v>0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51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2400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1210</v>
      </c>
      <c r="W55" s="112">
        <f ca="1">_xlfn.XLOOKUP(G55&amp;$W$2,BS_CONTROLE[CHAVE],BS_CONTROLE[Quantidade_11],"-")</f>
        <v>1530</v>
      </c>
      <c r="X55" s="112">
        <f ca="1">_xlfn.XLOOKUP(G55&amp;$X$2,BS_CONTROLE[CHAVE],BS_CONTROLE[Quantidade_11],"-")</f>
        <v>1015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312</v>
      </c>
      <c r="W58" s="112">
        <f ca="1">_xlfn.XLOOKUP(G58&amp;$W$2,BS_CONTROLE[CHAVE],BS_CONTROLE[Quantidade_11],"-")</f>
        <v>856</v>
      </c>
      <c r="X58" s="112">
        <f ca="1">_xlfn.XLOOKUP(G58&amp;$X$2,BS_CONTROLE[CHAVE],BS_CONTROLE[Quantidade_11],"-")</f>
        <v>0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2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51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2400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1210</v>
      </c>
      <c r="W79" s="112">
        <f ca="1">_xlfn.XLOOKUP(G79&amp;$W$2,BS_CONTROLE[CHAVE],BS_CONTROLE[Quantidade_11],"-")</f>
        <v>1530</v>
      </c>
      <c r="X79" s="112">
        <f ca="1">_xlfn.XLOOKUP(G79&amp;$X$2,BS_CONTROLE[CHAVE],BS_CONTROLE[Quantidade_11],"-")</f>
        <v>1015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312</v>
      </c>
      <c r="W81" s="112">
        <f ca="1">_xlfn.XLOOKUP(G81&amp;$W$2,BS_CONTROLE[CHAVE],BS_CONTROLE[Quantidade_11],"-")</f>
        <v>856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3</v>
      </c>
      <c r="X88" s="112">
        <f ca="1">_xlfn.XLOOKUP(G88&amp;$X$2,BS_CONTROLE[CHAVE],BS_CONTROLE[Quantidade_11],"-")</f>
        <v>2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51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36</v>
      </c>
      <c r="X99" s="112">
        <f ca="1">_xlfn.XLOOKUP(G99&amp;$X$2,BS_CONTROLE[CHAVE],BS_CONTROLE[Quantidade_11],"-")</f>
        <v>48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2400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1210</v>
      </c>
      <c r="W106" s="112">
        <f ca="1">_xlfn.XLOOKUP(G106&amp;$W$2,BS_CONTROLE[CHAVE],BS_CONTROLE[Quantidade_11],"-")</f>
        <v>1530</v>
      </c>
      <c r="X106" s="112">
        <f ca="1">_xlfn.XLOOKUP(G106&amp;$X$2,BS_CONTROLE[CHAVE],BS_CONTROLE[Quantidade_11],"-")</f>
        <v>1015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312</v>
      </c>
      <c r="W107" s="112">
        <f ca="1">_xlfn.XLOOKUP(G107&amp;$W$2,BS_CONTROLE[CHAVE],BS_CONTROLE[Quantidade_11],"-")</f>
        <v>856</v>
      </c>
      <c r="X107" s="112">
        <f ca="1">_xlfn.XLOOKUP(G107&amp;$X$2,BS_CONTROLE[CHAVE],BS_CONTROLE[Quantidade_11],"-")</f>
        <v>0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0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36</v>
      </c>
      <c r="X116" s="112">
        <f ca="1">_xlfn.XLOOKUP(G116&amp;$X$2,BS_CONTROLE[CHAVE],BS_CONTROLE[Quantidade_11],"-")</f>
        <v>48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870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400</v>
      </c>
      <c r="X120" s="112">
        <f ca="1">_xlfn.XLOOKUP(G120&amp;$X$2,BS_CONTROLE[CHAVE],BS_CONTROLE[Quantidade_11],"-")</f>
        <v>0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2400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312</v>
      </c>
      <c r="W130" s="112">
        <f ca="1">_xlfn.XLOOKUP(G130&amp;$W$2,BS_CONTROLE[CHAVE],BS_CONTROLE[Quantidade_11],"-")</f>
        <v>856</v>
      </c>
      <c r="X130" s="112">
        <f ca="1">_xlfn.XLOOKUP(G130&amp;$X$2,BS_CONTROLE[CHAVE],BS_CONTROLE[Quantidade_11],"-")</f>
        <v>0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3</v>
      </c>
      <c r="X138" s="112">
        <f ca="1">_xlfn.XLOOKUP(G138&amp;$X$2,BS_CONTROLE[CHAVE],BS_CONTROLE[Quantidade_11],"-")</f>
        <v>2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51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2400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2400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1210</v>
      </c>
      <c r="W158" s="112">
        <f ca="1">_xlfn.XLOOKUP(G158&amp;$W$2,BS_CONTROLE[CHAVE],BS_CONTROLE[Quantidade_11],"-")</f>
        <v>1530</v>
      </c>
      <c r="X158" s="112">
        <f ca="1">_xlfn.XLOOKUP(G158&amp;$X$2,BS_CONTROLE[CHAVE],BS_CONTROLE[Quantidade_11],"-")</f>
        <v>1015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312</v>
      </c>
      <c r="W159" s="112">
        <f ca="1">_xlfn.XLOOKUP(G159&amp;$W$2,BS_CONTROLE[CHAVE],BS_CONTROLE[Quantidade_11],"-")</f>
        <v>856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36</v>
      </c>
      <c r="X165" s="112">
        <f ca="1">_xlfn.XLOOKUP(G165&amp;$X$2,BS_CONTROLE[CHAVE],BS_CONTROLE[Quantidade_11],"-")</f>
        <v>48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3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51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2400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1210</v>
      </c>
      <c r="W186" s="112">
        <f ca="1">_xlfn.XLOOKUP(G186&amp;$W$2,BS_CONTROLE[CHAVE],BS_CONTROLE[Quantidade_11],"-")</f>
        <v>1530</v>
      </c>
      <c r="X186" s="112">
        <f ca="1">_xlfn.XLOOKUP(G186&amp;$X$2,BS_CONTROLE[CHAVE],BS_CONTROLE[Quantidade_11],"-")</f>
        <v>1015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312</v>
      </c>
      <c r="W188" s="112">
        <f ca="1">_xlfn.XLOOKUP(G188&amp;$W$2,BS_CONTROLE[CHAVE],BS_CONTROLE[Quantidade_11],"-")</f>
        <v>856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2</v>
      </c>
      <c r="W196" s="112">
        <f ca="1">_xlfn.XLOOKUP(G196&amp;$W$2,BS_CONTROLE[CHAVE],BS_CONTROLE[Quantidade_11],"-")</f>
        <v>3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3</v>
      </c>
      <c r="X199" s="112">
        <f ca="1">_xlfn.XLOOKUP(G199&amp;$X$2,BS_CONTROLE[CHAVE],BS_CONTROLE[Quantidade_11],"-")</f>
        <v>2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3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51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2400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1210</v>
      </c>
      <c r="W218" s="112">
        <f ca="1">_xlfn.XLOOKUP(G218&amp;$W$2,BS_CONTROLE[CHAVE],BS_CONTROLE[Quantidade_11],"-")</f>
        <v>1530</v>
      </c>
      <c r="X218" s="112">
        <f ca="1">_xlfn.XLOOKUP(G218&amp;$X$2,BS_CONTROLE[CHAVE],BS_CONTROLE[Quantidade_11],"-")</f>
        <v>1015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312</v>
      </c>
      <c r="W219" s="112">
        <f ca="1">_xlfn.XLOOKUP(G219&amp;$W$2,BS_CONTROLE[CHAVE],BS_CONTROLE[Quantidade_11],"-")</f>
        <v>856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660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2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3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870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51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2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36</v>
      </c>
      <c r="X237" s="112">
        <f ca="1">_xlfn.XLOOKUP(G237&amp;$X$2,BS_CONTROLE[CHAVE],BS_CONTROLE[Quantidade_11],"-")</f>
        <v>48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2400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>
        <f ca="1">_xlfn.XLOOKUP(G240&amp;$X$2,BS_CONTROLE[CHAVE],BS_CONTROLE[Quantidade_11],"-")</f>
        <v>0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870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2400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1210</v>
      </c>
      <c r="W251" s="112">
        <f ca="1">_xlfn.XLOOKUP(G251&amp;$W$2,BS_CONTROLE[CHAVE],BS_CONTROLE[Quantidade_11],"-")</f>
        <v>1530</v>
      </c>
      <c r="X251" s="112">
        <f ca="1">_xlfn.XLOOKUP(G251&amp;$X$2,BS_CONTROLE[CHAVE],BS_CONTROLE[Quantidade_11],"-")</f>
        <v>1015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312</v>
      </c>
      <c r="W252" s="112">
        <f ca="1">_xlfn.XLOOKUP(G252&amp;$W$2,BS_CONTROLE[CHAVE],BS_CONTROLE[Quantidade_11],"-")</f>
        <v>856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2</v>
      </c>
      <c r="W262" s="112">
        <f ca="1">_xlfn.XLOOKUP(G262&amp;$W$2,BS_CONTROLE[CHAVE],BS_CONTROLE[Quantidade_11],"-")</f>
        <v>3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3</v>
      </c>
      <c r="X266" s="112">
        <f ca="1">_xlfn.XLOOKUP(G266&amp;$X$2,BS_CONTROLE[CHAVE],BS_CONTROLE[Quantidade_11],"-")</f>
        <v>2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2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51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35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2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2400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1210</v>
      </c>
      <c r="W281" s="112">
        <f ca="1">_xlfn.XLOOKUP(G281&amp;$W$2,BS_CONTROLE[CHAVE],BS_CONTROLE[Quantidade_11],"-")</f>
        <v>1530</v>
      </c>
      <c r="X281" s="112">
        <f ca="1">_xlfn.XLOOKUP(G281&amp;$X$2,BS_CONTROLE[CHAVE],BS_CONTROLE[Quantidade_11],"-")</f>
        <v>1015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312</v>
      </c>
      <c r="W282" s="112">
        <f ca="1">_xlfn.XLOOKUP(G282&amp;$W$2,BS_CONTROLE[CHAVE],BS_CONTROLE[Quantidade_11],"-")</f>
        <v>856</v>
      </c>
      <c r="X282" s="112">
        <f ca="1">_xlfn.XLOOKUP(G282&amp;$X$2,BS_CONTROLE[CHAVE],BS_CONTROLE[Quantidade_11],"-")</f>
        <v>0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2</v>
      </c>
      <c r="W291" s="112">
        <f ca="1">_xlfn.XLOOKUP(G291&amp;$W$2,BS_CONTROLE[CHAVE],BS_CONTROLE[Quantidade_11],"-")</f>
        <v>3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2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>
        <f ca="1">_xlfn.XLOOKUP(G296&amp;$W$2,BS_CONTROLE[CHAVE],BS_CONTROLE[Quantidade_11],"-")</f>
        <v>3</v>
      </c>
      <c r="X296" s="112">
        <f ca="1">_xlfn.XLOOKUP(G296&amp;$X$2,BS_CONTROLE[CHAVE],BS_CONTROLE[Quantidade_11],"-")</f>
        <v>2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2400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312</v>
      </c>
      <c r="W310" s="112">
        <f ca="1">_xlfn.XLOOKUP(G310&amp;$W$2,BS_CONTROLE[CHAVE],BS_CONTROLE[Quantidade_11],"-")</f>
        <v>856</v>
      </c>
      <c r="X310" s="112">
        <f ca="1">_xlfn.XLOOKUP(G310&amp;$X$2,BS_CONTROLE[CHAVE],BS_CONTROLE[Quantidade_11],"-")</f>
        <v>0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2</v>
      </c>
      <c r="W317" s="112">
        <f ca="1">_xlfn.XLOOKUP(G317&amp;$W$2,BS_CONTROLE[CHAVE],BS_CONTROLE[Quantidade_11],"-")</f>
        <v>3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35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51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2400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2400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1210</v>
      </c>
      <c r="W335" s="112">
        <f ca="1">_xlfn.XLOOKUP(G335&amp;$W$2,BS_CONTROLE[CHAVE],BS_CONTROLE[Quantidade_11],"-")</f>
        <v>1530</v>
      </c>
      <c r="X335" s="112">
        <f ca="1">_xlfn.XLOOKUP(G335&amp;$X$2,BS_CONTROLE[CHAVE],BS_CONTROLE[Quantidade_11],"-")</f>
        <v>1015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312</v>
      </c>
      <c r="W336" s="112">
        <f ca="1">_xlfn.XLOOKUP(G336&amp;$W$2,BS_CONTROLE[CHAVE],BS_CONTROLE[Quantidade_11],"-")</f>
        <v>856</v>
      </c>
      <c r="X336" s="112">
        <f ca="1">_xlfn.XLOOKUP(G336&amp;$X$2,BS_CONTROLE[CHAVE],BS_CONTROLE[Quantidade_11],"-")</f>
        <v>0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2</v>
      </c>
      <c r="W344" s="112">
        <f ca="1">_xlfn.XLOOKUP(G344&amp;$W$2,BS_CONTROLE[CHAVE],BS_CONTROLE[Quantidade_11],"-")</f>
        <v>3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2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660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400</v>
      </c>
      <c r="X349" s="112">
        <f ca="1">_xlfn.XLOOKUP(G349&amp;$X$2,BS_CONTROLE[CHAVE],BS_CONTROLE[Quantidade_11],"-")</f>
        <v>0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>
        <f ca="1">_xlfn.XLOOKUP(G350&amp;$W$2,BS_CONTROLE[CHAVE],BS_CONTROLE[Quantidade_11],"-")</f>
        <v>3</v>
      </c>
      <c r="X350" s="112">
        <f ca="1">_xlfn.XLOOKUP(G350&amp;$X$2,BS_CONTROLE[CHAVE],BS_CONTROLE[Quantidade_11],"-")</f>
        <v>2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51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2400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1210</v>
      </c>
      <c r="W362" s="112">
        <f ca="1">_xlfn.XLOOKUP(G362&amp;$W$2,BS_CONTROLE[CHAVE],BS_CONTROLE[Quantidade_11],"-")</f>
        <v>1530</v>
      </c>
      <c r="X362" s="112">
        <f ca="1">_xlfn.XLOOKUP(G362&amp;$X$2,BS_CONTROLE[CHAVE],BS_CONTROLE[Quantidade_11],"-")</f>
        <v>1015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312</v>
      </c>
      <c r="W363" s="112">
        <f ca="1">_xlfn.XLOOKUP(G363&amp;$W$2,BS_CONTROLE[CHAVE],BS_CONTROLE[Quantidade_11],"-")</f>
        <v>856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10</v>
      </c>
      <c r="W367" s="112">
        <f ca="1">_xlfn.XLOOKUP(G367&amp;$W$2,BS_CONTROLE[CHAVE],BS_CONTROLE[Quantidade_11],"-")</f>
        <v>21</v>
      </c>
      <c r="X367" s="112">
        <f ca="1">_xlfn.XLOOKUP(G367&amp;$X$2,BS_CONTROLE[CHAVE],BS_CONTROLE[Quantidade_11],"-")</f>
        <v>13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3</v>
      </c>
      <c r="X371" s="112">
        <f ca="1">_xlfn.XLOOKUP(G371&amp;$X$2,BS_CONTROLE[CHAVE],BS_CONTROLE[Quantidade_11],"-")</f>
        <v>2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2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2</v>
      </c>
      <c r="W374" s="112">
        <f ca="1">_xlfn.XLOOKUP(G374&amp;$W$2,BS_CONTROLE[CHAVE],BS_CONTROLE[Quantidade_11],"-")</f>
        <v>3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660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2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2400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36</v>
      </c>
      <c r="X388" s="112">
        <f ca="1">_xlfn.XLOOKUP(G388&amp;$X$2,BS_CONTROLE[CHAVE],BS_CONTROLE[Quantidade_11],"-")</f>
        <v>48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1210</v>
      </c>
      <c r="W391" s="112">
        <f ca="1">_xlfn.XLOOKUP(G391&amp;$W$2,BS_CONTROLE[CHAVE],BS_CONTROLE[Quantidade_11],"-")</f>
        <v>1530</v>
      </c>
      <c r="X391" s="112">
        <f ca="1">_xlfn.XLOOKUP(G391&amp;$X$2,BS_CONTROLE[CHAVE],BS_CONTROLE[Quantidade_11],"-")</f>
        <v>1015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312</v>
      </c>
      <c r="W392" s="112">
        <f ca="1">_xlfn.XLOOKUP(G392&amp;$W$2,BS_CONTROLE[CHAVE],BS_CONTROLE[Quantidade_11],"-")</f>
        <v>856</v>
      </c>
      <c r="X392" s="112">
        <f ca="1">_xlfn.XLOOKUP(G392&amp;$X$2,BS_CONTROLE[CHAVE],BS_CONTROLE[Quantidade_11],"-")</f>
        <v>0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10</v>
      </c>
      <c r="W396" s="112">
        <f ca="1">_xlfn.XLOOKUP(G396&amp;$W$2,BS_CONTROLE[CHAVE],BS_CONTROLE[Quantidade_11],"-")</f>
        <v>21</v>
      </c>
      <c r="X396" s="112">
        <f ca="1">_xlfn.XLOOKUP(G396&amp;$X$2,BS_CONTROLE[CHAVE],BS_CONTROLE[Quantidade_11],"-")</f>
        <v>13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660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870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35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2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2400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1210</v>
      </c>
      <c r="W414" s="112">
        <f ca="1">_xlfn.XLOOKUP(G414&amp;$W$2,BS_CONTROLE[CHAVE],BS_CONTROLE[Quantidade_11],"-")</f>
        <v>1530</v>
      </c>
      <c r="X414" s="112">
        <f ca="1">_xlfn.XLOOKUP(G414&amp;$X$2,BS_CONTROLE[CHAVE],BS_CONTROLE[Quantidade_11],"-")</f>
        <v>1015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312</v>
      </c>
      <c r="W415" s="112">
        <f ca="1">_xlfn.XLOOKUP(G415&amp;$W$2,BS_CONTROLE[CHAVE],BS_CONTROLE[Quantidade_11],"-")</f>
        <v>856</v>
      </c>
      <c r="X415" s="112">
        <f ca="1">_xlfn.XLOOKUP(G415&amp;$X$2,BS_CONTROLE[CHAVE],BS_CONTROLE[Quantidade_11],"-")</f>
        <v>0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10</v>
      </c>
      <c r="W419" s="112">
        <f ca="1">_xlfn.XLOOKUP(G419&amp;$W$2,BS_CONTROLE[CHAVE],BS_CONTROLE[Quantidade_11],"-")</f>
        <v>21</v>
      </c>
      <c r="X419" s="112">
        <f ca="1">_xlfn.XLOOKUP(G419&amp;$X$2,BS_CONTROLE[CHAVE],BS_CONTROLE[Quantidade_11],"-")</f>
        <v>13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2</v>
      </c>
      <c r="W426" s="112">
        <f ca="1">_xlfn.XLOOKUP(G426&amp;$W$2,BS_CONTROLE[CHAVE],BS_CONTROLE[Quantidade_11],"-")</f>
        <v>3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660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>
        <f ca="1">_xlfn.XLOOKUP(G433&amp;$W$2,BS_CONTROLE[CHAVE],BS_CONTROLE[Quantidade_11],"-")</f>
        <v>3</v>
      </c>
      <c r="X433" s="112">
        <f ca="1">_xlfn.XLOOKUP(G433&amp;$X$2,BS_CONTROLE[CHAVE],BS_CONTROLE[Quantidade_11],"-")</f>
        <v>2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35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45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>
        <f ca="1">_xlfn.XLOOKUP(G438&amp;$V$2,BS_CONTROLE[CHAVE],BS_CONTROLE[Quantidade_11],"-")</f>
        <v>0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51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2400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1210</v>
      </c>
      <c r="W446" s="112">
        <f ca="1">_xlfn.XLOOKUP(G446&amp;$W$2,BS_CONTROLE[CHAVE],BS_CONTROLE[Quantidade_11],"-")</f>
        <v>1530</v>
      </c>
      <c r="X446" s="112">
        <f ca="1">_xlfn.XLOOKUP(G446&amp;$X$2,BS_CONTROLE[CHAVE],BS_CONTROLE[Quantidade_11],"-")</f>
        <v>1015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312</v>
      </c>
      <c r="W447" s="112">
        <f ca="1">_xlfn.XLOOKUP(G447&amp;$W$2,BS_CONTROLE[CHAVE],BS_CONTROLE[Quantidade_11],"-")</f>
        <v>856</v>
      </c>
      <c r="X447" s="112">
        <f ca="1">_xlfn.XLOOKUP(G447&amp;$X$2,BS_CONTROLE[CHAVE],BS_CONTROLE[Quantidade_11],"-")</f>
        <v>0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400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10</v>
      </c>
      <c r="W450" s="112">
        <f ca="1">_xlfn.XLOOKUP(G450&amp;$W$2,BS_CONTROLE[CHAVE],BS_CONTROLE[Quantidade_11],"-")</f>
        <v>21</v>
      </c>
      <c r="X450" s="112">
        <f ca="1">_xlfn.XLOOKUP(G450&amp;$X$2,BS_CONTROLE[CHAVE],BS_CONTROLE[Quantidade_11],"-")</f>
        <v>13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660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870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35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2400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36</v>
      </c>
      <c r="X466" s="112">
        <f ca="1">_xlfn.XLOOKUP(G466&amp;$X$2,BS_CONTROLE[CHAVE],BS_CONTROLE[Quantidade_11],"-")</f>
        <v>48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51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312</v>
      </c>
      <c r="W472" s="112">
        <f ca="1">_xlfn.XLOOKUP(G472&amp;$W$2,BS_CONTROLE[CHAVE],BS_CONTROLE[Quantidade_11],"-")</f>
        <v>856</v>
      </c>
      <c r="X472" s="112">
        <f ca="1">_xlfn.XLOOKUP(G472&amp;$X$2,BS_CONTROLE[CHAVE],BS_CONTROLE[Quantidade_11],"-")</f>
        <v>0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10</v>
      </c>
      <c r="W474" s="112">
        <f ca="1">_xlfn.XLOOKUP(G474&amp;$W$2,BS_CONTROLE[CHAVE],BS_CONTROLE[Quantidade_11],"-")</f>
        <v>21</v>
      </c>
      <c r="X474" s="112">
        <f ca="1">_xlfn.XLOOKUP(G474&amp;$X$2,BS_CONTROLE[CHAVE],BS_CONTROLE[Quantidade_11],"-")</f>
        <v>13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35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51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2400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2400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1210</v>
      </c>
      <c r="W491" s="112">
        <f ca="1">_xlfn.XLOOKUP(G491&amp;$W$2,BS_CONTROLE[CHAVE],BS_CONTROLE[Quantidade_11],"-")</f>
        <v>1530</v>
      </c>
      <c r="X491" s="112">
        <f ca="1">_xlfn.XLOOKUP(G491&amp;$X$2,BS_CONTROLE[CHAVE],BS_CONTROLE[Quantidade_11],"-")</f>
        <v>1015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312</v>
      </c>
      <c r="W492" s="112">
        <f ca="1">_xlfn.XLOOKUP(G492&amp;$W$2,BS_CONTROLE[CHAVE],BS_CONTROLE[Quantidade_11],"-")</f>
        <v>856</v>
      </c>
      <c r="X492" s="112">
        <f ca="1">_xlfn.XLOOKUP(G492&amp;$X$2,BS_CONTROLE[CHAVE],BS_CONTROLE[Quantidade_11],"-")</f>
        <v>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400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10</v>
      </c>
      <c r="W495" s="112">
        <f ca="1">_xlfn.XLOOKUP(G495&amp;$W$2,BS_CONTROLE[CHAVE],BS_CONTROLE[Quantidade_11],"-")</f>
        <v>21</v>
      </c>
      <c r="X495" s="112">
        <f ca="1">_xlfn.XLOOKUP(G495&amp;$X$2,BS_CONTROLE[CHAVE],BS_CONTROLE[Quantidade_11],"-")</f>
        <v>13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2</v>
      </c>
      <c r="W500" s="112">
        <f ca="1">_xlfn.XLOOKUP(G500&amp;$W$2,BS_CONTROLE[CHAVE],BS_CONTROLE[Quantidade_11],"-")</f>
        <v>3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2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>
        <f ca="1">_xlfn.XLOOKUP(G506&amp;$W$2,BS_CONTROLE[CHAVE],BS_CONTROLE[Quantidade_11],"-")</f>
        <v>3</v>
      </c>
      <c r="X506" s="112">
        <f ca="1">_xlfn.XLOOKUP(G506&amp;$X$2,BS_CONTROLE[CHAVE],BS_CONTROLE[Quantidade_11],"-")</f>
        <v>2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660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51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45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2400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400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10</v>
      </c>
      <c r="W524" s="112">
        <f ca="1">_xlfn.XLOOKUP(G524&amp;$W$2,BS_CONTROLE[CHAVE],BS_CONTROLE[Quantidade_11],"-")</f>
        <v>21</v>
      </c>
      <c r="X524" s="112">
        <f ca="1">_xlfn.XLOOKUP(G524&amp;$X$2,BS_CONTROLE[CHAVE],BS_CONTROLE[Quantidade_11],"-")</f>
        <v>13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1210</v>
      </c>
      <c r="W526" s="112">
        <f ca="1">_xlfn.XLOOKUP(G526&amp;$W$2,BS_CONTROLE[CHAVE],BS_CONTROLE[Quantidade_11],"-")</f>
        <v>1530</v>
      </c>
      <c r="X526" s="112">
        <f ca="1">_xlfn.XLOOKUP(G526&amp;$X$2,BS_CONTROLE[CHAVE],BS_CONTROLE[Quantidade_11],"-")</f>
        <v>1015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660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2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2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>
        <f ca="1">_xlfn.XLOOKUP(G533&amp;$W$2,BS_CONTROLE[CHAVE],BS_CONTROLE[Quantidade_11],"-")</f>
        <v>3</v>
      </c>
      <c r="X533" s="112">
        <f ca="1">_xlfn.XLOOKUP(G533&amp;$X$2,BS_CONTROLE[CHAVE],BS_CONTROLE[Quantidade_11],"-")</f>
        <v>2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45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51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35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2400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400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10</v>
      </c>
      <c r="W546" s="112">
        <f ca="1">_xlfn.XLOOKUP(G546&amp;$W$2,BS_CONTROLE[CHAVE],BS_CONTROLE[Quantidade_11],"-")</f>
        <v>21</v>
      </c>
      <c r="X546" s="112">
        <f ca="1">_xlfn.XLOOKUP(G546&amp;$X$2,BS_CONTROLE[CHAVE],BS_CONTROLE[Quantidade_11],"-")</f>
        <v>13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1210</v>
      </c>
      <c r="W549" s="112">
        <f ca="1">_xlfn.XLOOKUP(G549&amp;$W$2,BS_CONTROLE[CHAVE],BS_CONTROLE[Quantidade_11],"-")</f>
        <v>1530</v>
      </c>
      <c r="X549" s="112">
        <f ca="1">_xlfn.XLOOKUP(G549&amp;$X$2,BS_CONTROLE[CHAVE],BS_CONTROLE[Quantidade_11],"-")</f>
        <v>1015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660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2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2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>
        <f ca="1">_xlfn.XLOOKUP(G555&amp;$W$2,BS_CONTROLE[CHAVE],BS_CONTROLE[Quantidade_11],"-")</f>
        <v>3</v>
      </c>
      <c r="X555" s="112">
        <f ca="1">_xlfn.XLOOKUP(G555&amp;$X$2,BS_CONTROLE[CHAVE],BS_CONTROLE[Quantidade_11],"-")</f>
        <v>2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45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51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35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2400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1210</v>
      </c>
      <c r="W565" s="112">
        <f ca="1">_xlfn.XLOOKUP(G565&amp;$W$2,BS_CONTROLE[CHAVE],BS_CONTROLE[Quantidade_11],"-")</f>
        <v>1530</v>
      </c>
      <c r="X565" s="112">
        <f ca="1">_xlfn.XLOOKUP(G565&amp;$X$2,BS_CONTROLE[CHAVE],BS_CONTROLE[Quantidade_11],"-")</f>
        <v>1015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45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2400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400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10</v>
      </c>
      <c r="W573" s="112">
        <f ca="1">_xlfn.XLOOKUP(G573&amp;$W$2,BS_CONTROLE[CHAVE],BS_CONTROLE[Quantidade_11],"-")</f>
        <v>21</v>
      </c>
      <c r="X573" s="112">
        <f ca="1">_xlfn.XLOOKUP(G573&amp;$X$2,BS_CONTROLE[CHAVE],BS_CONTROLE[Quantidade_11],"-")</f>
        <v>13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660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2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2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>
        <f ca="1">_xlfn.XLOOKUP(G579&amp;$W$2,BS_CONTROLE[CHAVE],BS_CONTROLE[Quantidade_11],"-")</f>
        <v>3</v>
      </c>
      <c r="X579" s="112">
        <f ca="1">_xlfn.XLOOKUP(G579&amp;$X$2,BS_CONTROLE[CHAVE],BS_CONTROLE[Quantidade_11],"-")</f>
        <v>2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1210</v>
      </c>
      <c r="W580" s="112">
        <f ca="1">_xlfn.XLOOKUP(G580&amp;$W$2,BS_CONTROLE[CHAVE],BS_CONTROLE[Quantidade_11],"-")</f>
        <v>1530</v>
      </c>
      <c r="X580" s="112">
        <f ca="1">_xlfn.XLOOKUP(G580&amp;$X$2,BS_CONTROLE[CHAVE],BS_CONTROLE[Quantidade_11],"-")</f>
        <v>1015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>
        <f ca="1">_xlfn.XLOOKUP(G582&amp;$W$2,BS_CONTROLE[CHAVE],BS_CONTROLE[Quantidade_11],"-")</f>
        <v>400</v>
      </c>
      <c r="X582" s="112">
        <f ca="1">_xlfn.XLOOKUP(G582&amp;$X$2,BS_CONTROLE[CHAVE],BS_CONTROLE[Quantidade_11],"-")</f>
        <v>0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45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51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35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2400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400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10</v>
      </c>
      <c r="W593" s="112">
        <f ca="1">_xlfn.XLOOKUP(G593&amp;$W$2,BS_CONTROLE[CHAVE],BS_CONTROLE[Quantidade_11],"-")</f>
        <v>21</v>
      </c>
      <c r="X593" s="112">
        <f ca="1">_xlfn.XLOOKUP(G593&amp;$X$2,BS_CONTROLE[CHAVE],BS_CONTROLE[Quantidade_11],"-")</f>
        <v>13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>
        <f ca="1">_xlfn.XLOOKUP(G597&amp;$W$2,BS_CONTROLE[CHAVE],BS_CONTROLE[Quantidade_11],"-")</f>
        <v>3</v>
      </c>
      <c r="X597" s="112">
        <f ca="1">_xlfn.XLOOKUP(G597&amp;$X$2,BS_CONTROLE[CHAVE],BS_CONTROLE[Quantidade_11],"-")</f>
        <v>2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2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 t="str">
        <f ca="1">_xlfn.XLOOKUP(G599&amp;$V$2,BS_CONTROLE[CHAVE],BS_CONTROLE[Quantidade_11],"-")</f>
        <v>-</v>
      </c>
      <c r="W599" s="112">
        <f ca="1">_xlfn.XLOOKUP(G599&amp;$W$2,BS_CONTROLE[CHAVE],BS_CONTROLE[Quantidade_11],"-")</f>
        <v>0</v>
      </c>
      <c r="X599" s="112">
        <f ca="1">_xlfn.XLOOKUP(G599&amp;$X$2,BS_CONTROLE[CHAVE],BS_CONTROLE[Quantidade_11],"-")</f>
        <v>2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2400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>
        <f ca="1">_xlfn.XLOOKUP(G603&amp;$V$2,BS_CONTROLE[CHAVE],BS_CONTROLE[Quantidade_11],"-")</f>
        <v>51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35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2400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400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10</v>
      </c>
      <c r="W613" s="112">
        <f ca="1">_xlfn.XLOOKUP(G613&amp;$W$2,BS_CONTROLE[CHAVE],BS_CONTROLE[Quantidade_11],"-")</f>
        <v>21</v>
      </c>
      <c r="X613" s="112">
        <f ca="1">_xlfn.XLOOKUP(G613&amp;$X$2,BS_CONTROLE[CHAVE],BS_CONTROLE[Quantidade_11],"-")</f>
        <v>13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36</v>
      </c>
      <c r="X614" s="112">
        <f ca="1">_xlfn.XLOOKUP(G614&amp;$X$2,BS_CONTROLE[CHAVE],BS_CONTROLE[Quantidade_11],"-")</f>
        <v>48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1</v>
      </c>
      <c r="W615" s="112">
        <f ca="1">_xlfn.XLOOKUP(G615&amp;$W$2,BS_CONTROLE[CHAVE],BS_CONTROLE[Quantidade_11],"-")</f>
        <v>0</v>
      </c>
      <c r="X615" s="112">
        <f ca="1">_xlfn.XLOOKUP(G615&amp;$X$2,BS_CONTROLE[CHAVE],BS_CONTROLE[Quantidade_11],"-")</f>
        <v>0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>
        <f ca="1">_xlfn.XLOOKUP(G616&amp;$V$2,BS_CONTROLE[CHAVE],BS_CONTROLE[Quantidade_11],"-")</f>
        <v>660</v>
      </c>
      <c r="W616" s="112" t="str">
        <f ca="1">_xlfn.XLOOKUP(G616&amp;$W$2,BS_CONTROLE[CHAVE],BS_CONTROLE[Quantidade_11],"-")</f>
        <v>-</v>
      </c>
      <c r="X616" s="112">
        <f ca="1">_xlfn.XLOOKUP(G616&amp;$X$2,BS_CONTROLE[CHAVE],BS_CONTROLE[Quantidade_11],"-")</f>
        <v>1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1210</v>
      </c>
      <c r="W617" s="112">
        <f ca="1">_xlfn.XLOOKUP(G617&amp;$W$2,BS_CONTROLE[CHAVE],BS_CONTROLE[Quantidade_11],"-")</f>
        <v>1530</v>
      </c>
      <c r="X617" s="112">
        <f ca="1">_xlfn.XLOOKUP(G617&amp;$X$2,BS_CONTROLE[CHAVE],BS_CONTROLE[Quantidade_11],"-")</f>
        <v>1015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312</v>
      </c>
      <c r="W618" s="112">
        <f ca="1">_xlfn.XLOOKUP(G618&amp;$W$2,BS_CONTROLE[CHAVE],BS_CONTROLE[Quantidade_11],"-")</f>
        <v>856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>
        <f ca="1">_xlfn.XLOOKUP(G619&amp;$X$2,BS_CONTROLE[CHAVE],BS_CONTROLE[Quantidade_11],"-")</f>
        <v>0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 t="str">
        <f ca="1">_xlfn.XLOOKUP(G620&amp;$V$2,BS_CONTROLE[CHAVE],BS_CONTROLE[Quantidade_11],"-")</f>
        <v>-</v>
      </c>
      <c r="W620" s="112">
        <f ca="1">_xlfn.XLOOKUP(G620&amp;$W$2,BS_CONTROLE[CHAVE],BS_CONTROLE[Quantidade_11],"-")</f>
        <v>1</v>
      </c>
      <c r="X620" s="112">
        <f ca="1">_xlfn.XLOOKUP(G620&amp;$X$2,BS_CONTROLE[CHAVE],BS_CONTROLE[Quantidade_11],"-")</f>
        <v>1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 t="str">
        <f ca="1">_xlfn.XLOOKUP(G621&amp;$V$2,BS_CONTROLE[CHAVE],BS_CONTROLE[Quantidade_11],"-")</f>
        <v>-</v>
      </c>
      <c r="W621" s="112">
        <f ca="1">_xlfn.XLOOKUP(G621&amp;$W$2,BS_CONTROLE[CHAVE],BS_CONTROLE[Quantidade_11],"-")</f>
        <v>400</v>
      </c>
      <c r="X621" s="112">
        <f ca="1">_xlfn.XLOOKUP(G621&amp;$X$2,BS_CONTROLE[CHAVE],BS_CONTROLE[Quantidade_11],"-")</f>
        <v>0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 t="str">
        <f ca="1">_xlfn.XLOOKUP(G622&amp;$V$2,BS_CONTROLE[CHAVE],BS_CONTROLE[Quantidade_11],"-")</f>
        <v>-</v>
      </c>
      <c r="W622" s="112">
        <f ca="1">_xlfn.XLOOKUP(G622&amp;$W$2,BS_CONTROLE[CHAVE],BS_CONTROLE[Quantidade_11],"-")</f>
        <v>0</v>
      </c>
      <c r="X622" s="112">
        <f ca="1">_xlfn.XLOOKUP(G622&amp;$X$2,BS_CONTROLE[CHAVE],BS_CONTROLE[Quantidade_11],"-")</f>
        <v>2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2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1</v>
      </c>
      <c r="W624" s="112">
        <f ca="1">_xlfn.XLOOKUP(G624&amp;$W$2,BS_CONTROLE[CHAVE],BS_CONTROLE[Quantidade_11],"-")</f>
        <v>3</v>
      </c>
      <c r="X624" s="112">
        <f ca="1">_xlfn.XLOOKUP(G624&amp;$X$2,BS_CONTROLE[CHAVE],BS_CONTROLE[Quantidade_11],"-")</f>
        <v>2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 t="str">
        <f ca="1">_xlfn.XLOOKUP(G629&amp;$V$2,BS_CONTROLE[CHAVE],BS_CONTROLE[Quantidade_11],"-")</f>
        <v>-</v>
      </c>
      <c r="W629" s="112">
        <f ca="1">_xlfn.XLOOKUP(G629&amp;$W$2,BS_CONTROLE[CHAVE],BS_CONTROLE[Quantidade_11],"-")</f>
        <v>1</v>
      </c>
      <c r="X629" s="112">
        <f ca="1">_xlfn.XLOOKUP(G629&amp;$X$2,BS_CONTROLE[CHAVE],BS_CONTROLE[Quantidade_11],"-")</f>
        <v>0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2400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35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1</v>
      </c>
      <c r="X632" s="112">
        <f ca="1">_xlfn.XLOOKUP(G632&amp;$X$2,BS_CONTROLE[CHAVE],BS_CONTROLE[Quantidade_11],"-")</f>
        <v>0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>
        <f ca="1">_xlfn.XLOOKUP(G633&amp;$X$2,BS_CONTROLE[CHAVE],BS_CONTROLE[Quantidade_11],"-")</f>
        <v>1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400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10</v>
      </c>
      <c r="W637" s="112">
        <f ca="1">_xlfn.XLOOKUP(G637&amp;$W$2,BS_CONTROLE[CHAVE],BS_CONTROLE[Quantidade_11],"-")</f>
        <v>21</v>
      </c>
      <c r="X637" s="112">
        <f ca="1">_xlfn.XLOOKUP(G637&amp;$X$2,BS_CONTROLE[CHAVE],BS_CONTROLE[Quantidade_11],"-")</f>
        <v>13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 t="str">
        <f ca="1">_xlfn.XLOOKUP(G639&amp;$V$2,BS_CONTROLE[CHAVE],BS_CONTROLE[Quantidade_11],"-")</f>
        <v>-</v>
      </c>
      <c r="W639" s="112">
        <f ca="1">_xlfn.XLOOKUP(G639&amp;$W$2,BS_CONTROLE[CHAVE],BS_CONTROLE[Quantidade_11],"-")</f>
        <v>36</v>
      </c>
      <c r="X639" s="112">
        <f ca="1">_xlfn.XLOOKUP(G639&amp;$X$2,BS_CONTROLE[CHAVE],BS_CONTROLE[Quantidade_11],"-")</f>
        <v>48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312</v>
      </c>
      <c r="W640" s="112">
        <f ca="1">_xlfn.XLOOKUP(G640&amp;$W$2,BS_CONTROLE[CHAVE],BS_CONTROLE[Quantidade_11],"-")</f>
        <v>856</v>
      </c>
      <c r="X640" s="112">
        <f ca="1">_xlfn.XLOOKUP(G640&amp;$X$2,BS_CONTROLE[CHAVE],BS_CONTROLE[Quantidade_11],"-")</f>
        <v>0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1210</v>
      </c>
      <c r="W641" s="112">
        <f ca="1">_xlfn.XLOOKUP(G641&amp;$W$2,BS_CONTROLE[CHAVE],BS_CONTROLE[Quantidade_11],"-")</f>
        <v>1530</v>
      </c>
      <c r="X641" s="112">
        <f ca="1">_xlfn.XLOOKUP(G641&amp;$X$2,BS_CONTROLE[CHAVE],BS_CONTROLE[Quantidade_11],"-")</f>
        <v>1015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 t="str">
        <f ca="1">_xlfn.XLOOKUP(G642&amp;$V$2,BS_CONTROLE[CHAVE],BS_CONTROLE[Quantidade_11],"-")</f>
        <v>-</v>
      </c>
      <c r="W642" s="112">
        <f ca="1">_xlfn.XLOOKUP(G642&amp;$W$2,BS_CONTROLE[CHAVE],BS_CONTROLE[Quantidade_11],"-")</f>
        <v>1</v>
      </c>
      <c r="X642" s="112">
        <f ca="1">_xlfn.XLOOKUP(G642&amp;$X$2,BS_CONTROLE[CHAVE],BS_CONTROLE[Quantidade_11],"-")</f>
        <v>1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 t="str">
        <f ca="1">_xlfn.XLOOKUP(G643&amp;$V$2,BS_CONTROLE[CHAVE],BS_CONTROLE[Quantidade_11],"-")</f>
        <v>-</v>
      </c>
      <c r="W643" s="112">
        <f ca="1">_xlfn.XLOOKUP(G643&amp;$W$2,BS_CONTROLE[CHAVE],BS_CONTROLE[Quantidade_11],"-")</f>
        <v>870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1</v>
      </c>
      <c r="W644" s="112">
        <f ca="1">_xlfn.XLOOKUP(G644&amp;$W$2,BS_CONTROLE[CHAVE],BS_CONTROLE[Quantidade_11],"-")</f>
        <v>3</v>
      </c>
      <c r="X644" s="112">
        <f ca="1">_xlfn.XLOOKUP(G644&amp;$X$2,BS_CONTROLE[CHAVE],BS_CONTROLE[Quantidade_11],"-")</f>
        <v>2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2</v>
      </c>
      <c r="W645" s="112">
        <f ca="1">_xlfn.XLOOKUP(G645&amp;$W$2,BS_CONTROLE[CHAVE],BS_CONTROLE[Quantidade_11],"-")</f>
        <v>3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 t="str">
        <f ca="1">_xlfn.XLOOKUP(G646&amp;$V$2,BS_CONTROLE[CHAVE],BS_CONTROLE[Quantidade_11],"-")</f>
        <v>-</v>
      </c>
      <c r="W646" s="112">
        <f ca="1">_xlfn.XLOOKUP(G646&amp;$W$2,BS_CONTROLE[CHAVE],BS_CONTROLE[Quantidade_11],"-")</f>
        <v>0</v>
      </c>
      <c r="X646" s="112">
        <f ca="1">_xlfn.XLOOKUP(G646&amp;$X$2,BS_CONTROLE[CHAVE],BS_CONTROLE[Quantidade_11],"-")</f>
        <v>2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1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 t="str">
        <f ca="1">_xlfn.XLOOKUP(G648&amp;$V$2,BS_CONTROLE[CHAVE],BS_CONTROLE[Quantidade_11],"-")</f>
        <v>-</v>
      </c>
      <c r="W648" s="112">
        <f ca="1">_xlfn.XLOOKUP(G648&amp;$W$2,BS_CONTROLE[CHAVE],BS_CONTROLE[Quantidade_11],"-")</f>
        <v>400</v>
      </c>
      <c r="X648" s="112">
        <f ca="1">_xlfn.XLOOKUP(G648&amp;$X$2,BS_CONTROLE[CHAVE],BS_CONTROLE[Quantidade_11],"-")</f>
        <v>0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 t="str">
        <f ca="1">_xlfn.XLOOKUP(G652&amp;$V$2,BS_CONTROLE[CHAVE],BS_CONTROLE[Quantidade_11],"-")</f>
        <v>-</v>
      </c>
      <c r="W652" s="112">
        <f ca="1">_xlfn.XLOOKUP(G652&amp;$W$2,BS_CONTROLE[CHAVE],BS_CONTROLE[Quantidade_11],"-")</f>
        <v>1</v>
      </c>
      <c r="X652" s="112">
        <f ca="1">_xlfn.XLOOKUP(G652&amp;$X$2,BS_CONTROLE[CHAVE],BS_CONTROLE[Quantidade_11],"-")</f>
        <v>0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35</v>
      </c>
      <c r="W653" s="112">
        <f ca="1">_xlfn.XLOOKUP(G653&amp;$W$2,BS_CONTROLE[CHAVE],BS_CONTROLE[Quantidade_11],"-")</f>
        <v>0</v>
      </c>
      <c r="X653" s="112">
        <f ca="1">_xlfn.XLOOKUP(G653&amp;$X$2,BS_CONTROLE[CHAVE],BS_CONTROLE[Quantidade_11],"-")</f>
        <v>0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2400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 t="str">
        <f ca="1">_xlfn.XLOOKUP(G655&amp;$V$2,BS_CONTROLE[CHAVE],BS_CONTROLE[Quantidade_11],"-")</f>
        <v>-</v>
      </c>
      <c r="W655" s="112">
        <f ca="1">_xlfn.XLOOKUP(G655&amp;$W$2,BS_CONTROLE[CHAVE],BS_CONTROLE[Quantidade_11],"-")</f>
        <v>1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400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400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10</v>
      </c>
      <c r="W660" s="112">
        <f ca="1">_xlfn.XLOOKUP(G660&amp;$W$2,BS_CONTROLE[CHAVE],BS_CONTROLE[Quantidade_11],"-")</f>
        <v>21</v>
      </c>
      <c r="X660" s="112">
        <f ca="1">_xlfn.XLOOKUP(G660&amp;$X$2,BS_CONTROLE[CHAVE],BS_CONTROLE[Quantidade_11],"-")</f>
        <v>13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>
        <f ca="1">_xlfn.XLOOKUP(G661&amp;$V$2,BS_CONTROLE[CHAVE],BS_CONTROLE[Quantidade_11],"-")</f>
        <v>1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1</v>
      </c>
      <c r="W662" s="112">
        <f ca="1">_xlfn.XLOOKUP(G662&amp;$W$2,BS_CONTROLE[CHAVE],BS_CONTROLE[Quantidade_11],"-")</f>
        <v>3</v>
      </c>
      <c r="X662" s="112">
        <f ca="1">_xlfn.XLOOKUP(G662&amp;$X$2,BS_CONTROLE[CHAVE],BS_CONTROLE[Quantidade_11],"-")</f>
        <v>2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>
        <f ca="1">_xlfn.XLOOKUP(G663&amp;$W$2,BS_CONTROLE[CHAVE],BS_CONTROLE[Quantidade_11],"-")</f>
        <v>3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>
        <f ca="1">_xlfn.XLOOKUP(G664&amp;$V$2,BS_CONTROLE[CHAVE],BS_CONTROLE[Quantidade_11],"-")</f>
        <v>2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1</v>
      </c>
      <c r="W665" s="112">
        <f ca="1">_xlfn.XLOOKUP(G665&amp;$W$2,BS_CONTROLE[CHAVE],BS_CONTROLE[Quantidade_11],"-")</f>
        <v>0</v>
      </c>
      <c r="X665" s="112">
        <f ca="1">_xlfn.XLOOKUP(G665&amp;$X$2,BS_CONTROLE[CHAVE],BS_CONTROLE[Quantidade_11],"-")</f>
        <v>0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1210</v>
      </c>
      <c r="W666" s="112">
        <f ca="1">_xlfn.XLOOKUP(G666&amp;$W$2,BS_CONTROLE[CHAVE],BS_CONTROLE[Quantidade_11],"-")</f>
        <v>1530</v>
      </c>
      <c r="X666" s="112">
        <f ca="1">_xlfn.XLOOKUP(G666&amp;$X$2,BS_CONTROLE[CHAVE],BS_CONTROLE[Quantidade_11],"-")</f>
        <v>1015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312</v>
      </c>
      <c r="W667" s="112">
        <f ca="1">_xlfn.XLOOKUP(G667&amp;$W$2,BS_CONTROLE[CHAVE],BS_CONTROLE[Quantidade_11],"-")</f>
        <v>856</v>
      </c>
      <c r="X667" s="112">
        <f ca="1">_xlfn.XLOOKUP(G667&amp;$X$2,BS_CONTROLE[CHAVE],BS_CONTROLE[Quantidade_11],"-")</f>
        <v>0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660</v>
      </c>
      <c r="W670" s="112" t="str">
        <f ca="1">_xlfn.XLOOKUP(G670&amp;$W$2,BS_CONTROLE[CHAVE],BS_CONTROLE[Quantidade_11],"-")</f>
        <v>-</v>
      </c>
      <c r="X670" s="112">
        <f ca="1">_xlfn.XLOOKUP(G670&amp;$X$2,BS_CONTROLE[CHAVE],BS_CONTROLE[Quantidade_11],"-")</f>
        <v>1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>
        <f ca="1">_xlfn.XLOOKUP(G675&amp;$V$2,BS_CONTROLE[CHAVE],BS_CONTROLE[Quantidade_11],"-")</f>
        <v>45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>
        <f ca="1">_xlfn.XLOOKUP(G676&amp;$V$2,BS_CONTROLE[CHAVE],BS_CONTROLE[Quantidade_11],"-")</f>
        <v>51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35</v>
      </c>
      <c r="W677" s="112">
        <f ca="1">_xlfn.XLOOKUP(G677&amp;$W$2,BS_CONTROLE[CHAVE],BS_CONTROLE[Quantidade_11],"-")</f>
        <v>0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2400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>
        <f ca="1">_xlfn.XLOOKUP(G679&amp;$V$2,BS_CONTROLE[CHAVE],BS_CONTROLE[Quantidade_11],"-")</f>
        <v>0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2022</v>
      </c>
      <c r="C2" s="96" t="s">
        <v>860</v>
      </c>
      <c r="D2" s="96" t="s">
        <v>862</v>
      </c>
      <c r="E2" s="96" t="s">
        <v>2023</v>
      </c>
      <c r="F2" s="96" t="s">
        <v>2024</v>
      </c>
      <c r="G2" s="96" t="s">
        <v>2025</v>
      </c>
      <c r="H2" s="96" t="s">
        <v>2026</v>
      </c>
      <c r="I2" s="96" t="s">
        <v>2027</v>
      </c>
      <c r="J2" s="96" t="s">
        <v>2028</v>
      </c>
      <c r="K2" s="131" t="s">
        <v>2029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2026-01-01T10:17:38Z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