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26" documentId="120_S{118792C3-22EF-5104-A093-F22BFE3913F3}" xr6:coauthVersionLast="47" xr6:coauthVersionMax="47" xr10:uidLastSave="{9E3AF4CD-8AA2-48CD-84E7-DBC9C79983B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<sst xmlns="http://schemas.openxmlformats.org/spreadsheetml/2006/main" count="11579" uniqueCount="1921">
  <si>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</si>
  <si>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</si>
  <si>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</si>
  <si>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</si>
  <si>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</si>
  <si>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</si>
  <si>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</si>
  <si>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</si>
  <si>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</si>
  <si>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</si>
  <si>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</si>
  <si>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</si>
  <si>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</si>
  <si>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</si>
  <si>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</si>
  <si>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</si>
  <si>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</si>
  <si>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</si>
  <si>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</si>
  <si>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</si>
  <si>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</si>
  <si>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</si>
  <si>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</si>
  <si>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</si>
  <si>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</si>
  <si>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</si>
  <si>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</si>
  <si>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</si>
  <si>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</si>
  <si>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</si>
  <si>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</si>
  <si>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</si>
  <si>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</si>
  <si>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</si>
  <si>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</si>
  <si>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</si>
  <si>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</si>
  <si>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</si>
  <si>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</si>
  <si>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</si>
  <si>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</si>
  <si>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</si>
  <si>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</si>
  <si>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</si>
  <si>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</si>
  <si>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</si>
  <si>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</si>
  <si>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</si>
  <si>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</si>
  <si>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</si>
  <si>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</si>
  <si>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</si>
  <si>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</si>
  <si>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</si>
  <si>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</si>
  <si>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</si>
  <si>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</si>
  <si>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</si>
  <si>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</si>
  <si>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</si>
  <si>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</si>
  <si>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</si>
  <si>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</si>
  <si>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</si>
  <si>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</si>
  <si>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</si>
  <si>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</si>
  <si>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</si>
  <si>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</si>
  <si>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</si>
  <si>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</si>
  <si>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</si>
  <si>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</si>
  <si>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</si>
  <si>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</si>
  <si>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</si>
  <si>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</si>
  <si>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</si>
  <si>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</si>
  <si>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</si>
  <si>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</si>
  <si>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</si>
  <si>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</si>
  <si>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</si>
  <si>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</si>
  <si>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</si>
  <si>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</si>
  <si>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</si>
  <si>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</si>
  <si>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</si>
  <si>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</si>
  <si>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</si>
  <si>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</si>
  <si>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</si>
  <si>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</si>
  <si>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</si>
  <si>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</si>
  <si>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</si>
  <si>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</si>
  <si>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</si>
  <si>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</si>
  <si>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</si>
  <si>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</si>
  <si>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</si>
  <si>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</si>
  <si>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</si>
  <si>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</si>
  <si>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</si>
  <si>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</si>
  <si>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</si>
  <si>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</si>
  <si>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</si>
  <si>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</si>
  <si>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</si>
  <si>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</si>
  <si>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</si>
  <si>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</si>
  <si>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</si>
  <si>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</si>
  <si>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</si>
  <si>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</si>
  <si>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</si>
  <si>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</si>
  <si>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</si>
  <si>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</si>
  <si>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</si>
  <si>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</si>
  <si>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</si>
  <si>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</si>
  <si>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</si>
  <si>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</si>
  <si>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</si>
  <si>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</si>
  <si>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</si>
  <si>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</si>
  <si>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</si>
  <si>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</si>
  <si>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</si>
  <si>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</si>
  <si>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</si>
  <si>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</si>
  <si>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</si>
  <si>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</si>
  <si>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</si>
  <si>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</si>
  <si>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</si>
  <si>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</si>
  <si>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</si>
  <si>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</si>
  <si>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</si>
  <si>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</si>
  <si>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</si>
  <si>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</si>
  <si>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</si>
  <si>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</si>
  <si>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</si>
  <si>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</si>
  <si>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</si>
  <si>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</si>
  <si>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</si>
  <si>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</si>
  <si>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</si>
  <si>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</si>
  <si>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</si>
  <si>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</si>
  <si>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</si>
  <si>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</si>
  <si>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</si>
  <si>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</si>
  <si>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</si>
  <si>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</si>
  <si>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</si>
  <si>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</si>
  <si>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</si>
  <si>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</si>
  <si>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</si>
  <si>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</si>
  <si>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</si>
  <si>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</si>
  <si>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</si>
  <si>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</si>
  <si>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</si>
  <si>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</si>
  <si>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</si>
  <si>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</si>
  <si>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</si>
  <si>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</si>
  <si>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</si>
  <si>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</si>
  <si>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</si>
  <si>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</si>
  <si>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</si>
  <si>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</si>
  <si>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</si>
  <si>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</si>
  <si>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</si>
  <si>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</si>
  <si>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</si>
  <si>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</si>
  <si>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</si>
  <si>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</si>
  <si>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</si>
  <si>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</si>
  <si>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</si>
  <si>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</si>
  <si>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</si>
  <si>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</si>
  <si>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</si>
  <si>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</si>
  <si>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</si>
  <si>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</si>
  <si>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</si>
  <si>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</si>
  <si>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</si>
  <si>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</si>
  <si>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</si>
  <si>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</si>
  <si>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</si>
  <si>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</si>
  <si>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</si>
  <si>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</si>
  <si>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</si>
  <si>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</si>
  <si>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</si>
  <si>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</si>
  <si>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</si>
  <si>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</si>
  <si>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</si>
  <si>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</si>
  <si>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</si>
  <si>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</si>
  <si>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</si>
  <si>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</si>
  <si>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</si>
  <si>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</si>
  <si>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</si>
  <si>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</si>
  <si>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</si>
  <si>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</si>
  <si>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</si>
  <si>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</si>
  <si>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</si>
  <si>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</si>
  <si>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</si>
  <si>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</si>
  <si>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</si>
  <si>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</si>
  <si>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</si>
  <si>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</si>
  <si>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</si>
  <si>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</si>
  <si>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</si>
  <si>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</si>
  <si>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</si>
  <si>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</si>
  <si>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</si>
  <si>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</si>
  <si>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</si>
  <si>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</si>
  <si>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</si>
  <si>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</si>
  <si>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</si>
  <si>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</si>
  <si>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</si>
  <si>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</si>
  <si>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</si>
  <si>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</si>
  <si>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</si>
  <si>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</si>
  <si>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</si>
  <si>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</si>
  <si>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</si>
  <si>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</si>
  <si>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</si>
  <si>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</si>
  <si>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</si>
  <si>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</si>
  <si>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</si>
  <si>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</si>
  <si>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</si>
  <si>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</si>
  <si>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</si>
  <si>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</si>
  <si>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</si>
  <si>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</si>
  <si>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</si>
  <si>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</si>
  <si>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</si>
  <si>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</si>
  <si>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</si>
  <si>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</si>
  <si>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</si>
  <si>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</si>
  <si>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</si>
  <si>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</si>
  <si>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</si>
  <si>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</si>
  <si>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</si>
  <si>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</si>
  <si>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</si>
  <si>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</si>
  <si>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</si>
  <si>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</si>
  <si>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</si>
  <si>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</si>
  <si>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</si>
  <si>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</si>
  <si>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</si>
  <si>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</si>
  <si>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</si>
  <si>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</si>
  <si>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</si>
  <si>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</si>
  <si>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</si>
  <si>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</si>
  <si>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</si>
  <si>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</si>
  <si>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</si>
  <si>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</si>
  <si>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</si>
  <si>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</si>
  <si>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</si>
  <si>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</si>
  <si>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</si>
  <si>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</si>
  <si>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</si>
  <si>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</si>
  <si>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</si>
  <si>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</si>
  <si>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</si>
  <si>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</si>
  <si>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</si>
  <si>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</si>
  <si>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</si>
  <si>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</si>
  <si>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</si>
  <si>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</si>
  <si>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</si>
  <si>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</si>
  <si>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</si>
  <si>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</si>
  <si>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</si>
  <si>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</si>
  <si>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</si>
  <si>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</si>
  <si>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</si>
  <si>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</si>
  <si>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</si>
  <si>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</si>
  <si>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</si>
  <si>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</si>
  <si>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</si>
  <si>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</si>
  <si>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</si>
  <si>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</si>
  <si>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</si>
  <si>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</si>
  <si>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</si>
  <si>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</si>
  <si>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</si>
  <si>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</si>
  <si>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</si>
  <si>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</si>
  <si>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</si>
  <si>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</si>
  <si>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</si>
  <si>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</si>
  <si>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</si>
  <si>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</si>
  <si>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</si>
  <si>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</si>
  <si>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</si>
  <si>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</si>
  <si>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</si>
  <si>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</si>
  <si>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</si>
  <si>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</si>
  <si>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</si>
  <si>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</si>
  <si>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</si>
  <si>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</si>
  <si>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</si>
  <si>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</si>
  <si>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</si>
  <si>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</si>
  <si>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</si>
  <si>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</si>
  <si>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</si>
  <si>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</si>
  <si>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</si>
  <si>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</si>
  <si>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</si>
  <si>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</si>
  <si>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</si>
  <si>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</si>
  <si>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</si>
  <si>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</si>
  <si>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</si>
  <si>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</si>
  <si>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</si>
  <si>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</si>
  <si>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</si>
  <si>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</si>
  <si>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</si>
  <si>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</si>
  <si>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</si>
  <si>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</si>
  <si>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</si>
  <si>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</si>
  <si>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</si>
  <si>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</si>
  <si>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</si>
  <si>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</si>
  <si>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</si>
  <si>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</si>
  <si>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</si>
  <si>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</si>
  <si>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</si>
  <si>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</si>
  <si>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</si>
  <si>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</si>
  <si>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</si>
  <si>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</si>
  <si>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</si>
  <si>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</si>
  <si>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</si>
  <si>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</si>
  <si>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</si>
  <si>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</si>
  <si>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</si>
  <si>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</si>
  <si>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</si>
  <si>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</si>
  <si>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</si>
  <si>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</si>
  <si>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</si>
  <si>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</si>
  <si>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</si>
  <si>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</si>
  <si>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</si>
  <si>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</si>
  <si>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</si>
  <si>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</si>
  <si>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</si>
  <si>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</si>
  <si>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</si>
  <si>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</si>
  <si>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</si>
  <si>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</si>
  <si>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</si>
  <si>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</si>
  <si>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</si>
  <si>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</si>
  <si>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</si>
  <si>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</si>
  <si>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</si>
  <si>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</si>
  <si>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</si>
  <si>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</si>
  <si>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</si>
  <si>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</si>
  <si>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</si>
  <si>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</si>
  <si>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</si>
  <si>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</si>
  <si>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</si>
  <si>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</si>
  <si>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</si>
  <si>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</si>
  <si>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</si>
  <si>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</si>
  <si>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</si>
  <si>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</si>
  <si>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</si>
  <si>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</si>
  <si>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</si>
  <si>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</si>
  <si>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</si>
  <si>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</si>
  <si>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</si>
  <si>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</si>
  <si>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</si>
  <si>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</si>
  <si>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</si>
  <si>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</si>
  <si>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</si>
  <si>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</si>
  <si>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</si>
  <si>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</si>
  <si>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</si>
  <si>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</si>
  <si>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</si>
  <si>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</si>
  <si>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</si>
  <si>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</si>
  <si>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</si>
  <si>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</si>
  <si>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</si>
  <si>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</si>
  <si>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</si>
  <si>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</si>
  <si>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</si>
  <si>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</si>
  <si>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</si>
  <si>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</si>
  <si>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</si>
  <si>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</si>
  <si>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</si>
  <si>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</si>
  <si>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</si>
  <si>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</si>
  <si>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</si>
  <si>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</si>
  <si>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</si>
  <si>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</si>
  <si>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</si>
  <si>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</si>
  <si>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</si>
  <si>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</si>
  <si>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</si>
  <si>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</si>
  <si>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</si>
  <si>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</si>
  <si>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</si>
  <si>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</si>
  <si>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</si>
  <si>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</si>
  <si>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</si>
  <si>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</si>
  <si>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</si>
  <si>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</si>
  <si>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</si>
  <si>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</si>
  <si>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</si>
  <si>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</si>
  <si>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</si>
  <si>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</si>
  <si>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</si>
  <si>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</si>
  <si>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</si>
  <si>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</si>
  <si>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</si>
  <si>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</si>
  <si>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</si>
  <si>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</si>
  <si>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</si>
  <si>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</si>
  <si>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</si>
  <si>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</si>
  <si>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</si>
  <si>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</si>
  <si>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</si>
  <si>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</si>
  <si>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</si>
  <si>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</si>
  <si>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</si>
  <si>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</si>
  <si>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</si>
  <si>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</si>
  <si>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</si>
  <si>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</si>
  <si>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</si>
  <si>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</si>
  <si>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</si>
  <si>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</si>
  <si>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</si>
  <si>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</si>
  <si>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</si>
  <si>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</si>
  <si>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</si>
  <si>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</si>
  <si>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</si>
  <si>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</si>
  <si>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</si>
  <si>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</si>
  <si>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</si>
  <si>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</si>
  <si>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</si>
  <si>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</si>
  <si>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</si>
  <si>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</si>
  <si>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</si>
  <si>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</si>
  <si>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</si>
  <si>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</si>
  <si>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</si>
  <si>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</si>
  <si>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</si>
  <si>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</si>
  <si>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</si>
  <si>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</si>
  <si>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</si>
  <si>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</si>
  <si>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</si>
  <si>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</si>
  <si>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</si>
  <si>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</si>
  <si>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</si>
  <si>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</si>
  <si>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</si>
  <si>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</si>
  <si>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</si>
  <si>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</si>
  <si>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</si>
  <si>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</si>
  <si>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</si>
  <si>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</si>
  <si>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</si>
  <si>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</si>
  <si>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</si>
  <si>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</si>
  <si>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</si>
  <si>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</si>
  <si>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</si>
  <si>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</si>
  <si>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</si>
  <si>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</si>
  <si>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</si>
  <si>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</si>
  <si>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</si>
  <si>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</si>
  <si>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</si>
  <si>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</si>
  <si>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</si>
  <si>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</si>
  <si>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</si>
  <si>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</si>
  <si>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</si>
  <si>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</si>
  <si>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</si>
  <si>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</si>
  <si>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</si>
  <si>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</si>
  <si>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</si>
  <si>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</si>
  <si>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</si>
  <si>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</si>
  <si>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</si>
  <si>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</si>
  <si>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</si>
  <si>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</si>
  <si>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</si>
  <si>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</si>
  <si>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</si>
  <si>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</si>
  <si>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</si>
  <si>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</si>
  <si>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</si>
  <si>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</si>
  <si>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</si>
  <si>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</si>
  <si>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</si>
  <si>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</si>
  <si>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</si>
  <si>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</si>
  <si>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</si>
  <si>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</si>
  <si>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</si>
  <si>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</si>
  <si>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</si>
  <si>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</si>
  <si>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</si>
  <si>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</si>
  <si>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</si>
  <si>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</si>
  <si>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</si>
  <si>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</si>
  <si>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</si>
  <si>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</si>
  <si>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</si>
  <si>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</si>
  <si>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</si>
  <si>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</si>
  <si>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</si>
  <si>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</si>
  <si>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</si>
  <si>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</si>
  <si>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</si>
  <si>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</si>
  <si>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</si>
  <si>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</si>
  <si>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</si>
  <si>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</si>
  <si>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</si>
  <si>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</si>
  <si>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</si>
  <si>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</si>
  <si>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</si>
  <si>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</si>
  <si>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</si>
  <si>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</si>
  <si>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</si>
  <si>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</si>
  <si>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</si>
  <si>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</si>
  <si>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</si>
  <si>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</si>
  <si>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</si>
  <si>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</si>
  <si>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</si>
  <si>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</si>
  <si>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</si>
  <si>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</si>
  <si>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</si>
  <si>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</si>
  <si>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</si>
  <si>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</si>
  <si>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</si>
  <si>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</si>
  <si>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</si>
  <si>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</si>
  <si>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</si>
  <si>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</si>
  <si>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</si>
  <si>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</si>
  <si>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</si>
  <si>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</si>
  <si>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</si>
  <si>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</si>
  <si>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</si>
  <si>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</si>
  <si>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</si>
  <si>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</si>
  <si>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</si>
  <si>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</si>
  <si>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</si>
  <si>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</si>
  <si>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</si>
  <si>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</si>
  <si>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</si>
  <si>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</si>
  <si>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</si>
  <si>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</si>
  <si>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</si>
  <si>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</si>
  <si>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</si>
  <si>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</si>
  <si>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</si>
  <si>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</si>
  <si>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</si>
  <si>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</si>
  <si>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</si>
  <si>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</si>
  <si>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</si>
  <si>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</si>
  <si>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</si>
  <si>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</si>
  <si>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</si>
  <si>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</si>
  <si>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</si>
  <si>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</si>
  <si>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</si>
  <si>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</si>
  <si>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</si>
  <si>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</si>
  <si>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</si>
  <si>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</si>
  <si>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</si>
  <si>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</si>
  <si>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</si>
  <si>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</si>
  <si>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</si>
  <si>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</si>
  <si>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</si>
  <si>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</si>
  <si>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</si>
  <si>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</si>
  <si>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</si>
  <si>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</si>
  <si>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</si>
  <si>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</si>
  <si>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</si>
  <si>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</si>
  <si>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</si>
  <si>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</si>
  <si>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</si>
  <si>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</si>
  <si>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</si>
  <si>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</si>
  <si>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</si>
  <si>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</si>
  <si>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</si>
  <si>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</si>
  <si>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</si>
  <si>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</si>
  <si>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</si>
  <si>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</si>
  <si>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</si>
  <si>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</si>
  <si>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</si>
  <si>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</si>
  <si>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</si>
  <si>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</si>
  <si>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</si>
  <si>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</si>
  <si>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</si>
  <si>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</si>
  <si>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</si>
  <si>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</si>
  <si>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</si>
  <si>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</si>
  <si>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</si>
  <si>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</si>
  <si>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</si>
  <si>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</si>
  <si>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</si>
  <si>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</si>
  <si>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</si>
  <si>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</si>
  <si>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</si>
  <si>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</si>
  <si>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</si>
  <si>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</si>
  <si>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</si>
  <si>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</si>
  <si>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</si>
  <si>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</si>
  <si>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</si>
  <si>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</si>
  <si>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</si>
  <si>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</si>
  <si>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</si>
  <si>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</si>
  <si>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</si>
  <si>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</si>
  <si>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</si>
  <si>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</si>
  <si>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</si>
  <si>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</si>
  <si>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</si>
  <si>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</si>
  <si>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</si>
  <si>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</si>
  <si>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</si>
  <si>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</si>
  <si>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</si>
  <si>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</si>
  <si>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</si>
  <si>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</si>
  <si>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</si>
  <si>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</si>
  <si>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</si>
  <si>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</si>
  <si>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</si>
  <si>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</si>
  <si>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</si>
  <si>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</si>
  <si>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</si>
  <si>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</si>
  <si>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</si>
  <si>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</si>
  <si>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</si>
  <si>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</si>
  <si>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</si>
  <si>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</si>
  <si>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</si>
  <si>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</si>
  <si>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</si>
  <si>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</si>
  <si>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</si>
  <si>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</si>
  <si>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</si>
  <si>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</si>
  <si>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</si>
  <si>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</si>
  <si>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</si>
  <si>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</si>
  <si>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</si>
  <si>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</si>
  <si>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</si>
  <si>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</si>
  <si>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</si>
  <si>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</si>
  <si>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</si>
  <si>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</si>
  <si>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</si>
  <si>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</si>
  <si>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</si>
  <si>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</si>
  <si>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</si>
  <si>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</si>
  <si>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</si>
  <si>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</si>
  <si>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</si>
  <si>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</si>
  <si>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</si>
  <si>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</si>
  <si>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</si>
  <si>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</si>
  <si>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</si>
  <si>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</si>
  <si>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</si>
  <si>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</si>
  <si>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</si>
  <si>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</si>
  <si>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</si>
  <si>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</si>
  <si>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</si>
  <si>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</si>
  <si>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</si>
  <si>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</si>
  <si>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</si>
  <si>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</si>
  <si>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</si>
  <si>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</si>
  <si>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</si>
  <si>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</si>
  <si>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</si>
  <si>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</si>
  <si>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</si>
  <si>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</si>
  <si>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</si>
  <si>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</si>
  <si>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</si>
  <si>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</si>
  <si>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</si>
  <si>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</si>
  <si>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</si>
  <si>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</si>
  <si>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</si>
  <si>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</si>
  <si>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</si>
  <si>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</si>
  <si>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</si>
  <si>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</si>
  <si>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</si>
  <si>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</si>
  <si>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</si>
  <si>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</si>
  <si>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</si>
  <si>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</si>
  <si>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</si>
  <si>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</si>
  <si>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</si>
  <si>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</si>
  <si>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</si>
  <si>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</si>
  <si>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</si>
  <si>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</si>
  <si>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</si>
  <si>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</si>
  <si>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</si>
  <si>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</si>
  <si>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</si>
  <si>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</si>
  <si>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</si>
  <si>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</si>
  <si>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</si>
  <si>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</si>
  <si>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</si>
  <si>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</si>
  <si>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</si>
  <si>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</si>
  <si>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</si>
  <si>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</si>
  <si>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</si>
  <si>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</si>
  <si>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</si>
  <si>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</si>
  <si>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</si>
  <si>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</si>
  <si>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</si>
  <si>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</si>
  <si>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</si>
  <si>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</si>
  <si>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</si>
  <si>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</si>
  <si>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</si>
  <si>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</si>
  <si>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</si>
  <si>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</si>
  <si>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</si>
  <si>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</si>
  <si>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</si>
  <si>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</si>
  <si>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</si>
  <si>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</si>
  <si>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</si>
  <si>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</si>
  <si>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</si>
  <si>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</si>
  <si>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</si>
  <si>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</si>
  <si>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</si>
  <si>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</si>
  <si>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</si>
  <si>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</si>
  <si>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</si>
  <si>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</si>
  <si>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</si>
  <si>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</si>
  <si>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</si>
  <si>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</si>
  <si>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</si>
  <si>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</si>
  <si>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</si>
  <si>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</si>
  <si>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</si>
  <si>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</si>
  <si>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</si>
  <si>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</si>
  <si>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</si>
  <si>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</si>
  <si>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</si>
  <si>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</si>
  <si>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</si>
  <si>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</si>
  <si>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</si>
  <si>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</si>
  <si>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</si>
  <si>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</si>
  <si>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</si>
  <si>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</si>
  <si>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</si>
  <si>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</si>
  <si>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</si>
  <si>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</si>
  <si>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</si>
  <si>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</si>
  <si>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</si>
  <si>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</si>
  <si>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</si>
  <si>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</si>
  <si>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</si>
  <si>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</si>
  <si>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</si>
  <si>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</si>
  <si>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</si>
  <si>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</si>
  <si>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</si>
  <si>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</si>
  <si>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</si>
  <si>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</si>
  <si>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</si>
  <si>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</si>
  <si>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</si>
  <si>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</si>
  <si>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</si>
  <si>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</si>
  <si>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</si>
  <si>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</si>
  <si>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</si>
  <si>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</si>
  <si>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</si>
  <si>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</si>
  <si>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</si>
  <si>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</si>
  <si>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</si>
  <si>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</si>
  <si>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</si>
  <si>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</si>
  <si>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</si>
  <si>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</si>
  <si>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</si>
  <si>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</si>
  <si>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</si>
  <si>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</si>
  <si>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</si>
  <si>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</si>
  <si>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</si>
  <si>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</si>
  <si>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</si>
  <si>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</si>
  <si>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</si>
  <si>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</si>
  <si>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</si>
  <si>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</si>
  <si>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</si>
  <si>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</si>
  <si>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</si>
  <si>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</si>
  <si>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</si>
  <si>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</si>
  <si>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</si>
  <si>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</si>
  <si>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</si>
  <si>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</si>
  <si>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</si>
  <si>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</si>
  <si>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</si>
  <si>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</si>
  <si>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</si>
  <si>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</si>
  <si>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</si>
  <si>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</si>
  <si>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</si>
  <si>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</si>
  <si>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</si>
  <si>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</si>
  <si>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</si>
  <si>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</si>
  <si>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</si>
  <si>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</si>
  <si>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</si>
  <si>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</si>
  <si>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</si>
  <si>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</si>
  <si>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</si>
  <si>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</si>
  <si>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</si>
  <si>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</si>
  <si>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</si>
  <si>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</si>
  <si>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</si>
  <si>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</si>
  <si>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</si>
  <si>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</si>
  <si>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</si>
  <si>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</si>
  <si>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</si>
  <si>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</si>
  <si>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</si>
  <si>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</si>
  <si>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</si>
  <si>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</si>
  <si>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</si>
  <si>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</si>
  <si>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</si>
  <si>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</si>
  <si>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</si>
  <si>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</si>
  <si>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</si>
  <si>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</si>
  <si>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</si>
  <si>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</si>
  <si>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</si>
  <si>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</si>
  <si>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</si>
  <si>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</si>
  <si>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</si>
  <si>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</si>
  <si>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</si>
  <si>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</si>
  <si>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</si>
  <si>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</si>
  <si>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</si>
  <si>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</si>
  <si>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</si>
  <si>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</si>
  <si>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</si>
  <si>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</si>
  <si>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</si>
  <si>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</si>
  <si>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</si>
  <si>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</si>
  <si>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</si>
  <si>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</si>
  <si>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</si>
  <si>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</si>
  <si>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</si>
  <si>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</si>
  <si>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</si>
  <si>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</si>
  <si>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</si>
  <si>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</si>
  <si>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</si>
  <si>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</si>
  <si>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</si>
  <si>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</si>
  <si>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</si>
  <si>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</si>
  <si>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</si>
  <si>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</si>
  <si>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</si>
  <si>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</si>
  <si>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</si>
  <si>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</si>
  <si>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</si>
  <si>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</si>
  <si>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</si>
  <si>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</si>
  <si>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</si>
  <si>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</si>
  <si>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</si>
  <si>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</si>
  <si>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</si>
  <si>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</si>
  <si>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</si>
  <si>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</si>
  <si>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</si>
  <si>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</si>
  <si>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</si>
  <si>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</si>
  <si>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</si>
  <si>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</si>
  <si>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</si>
  <si>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</si>
  <si>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</si>
  <si>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</si>
  <si>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</si>
  <si>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</si>
  <si>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</si>
  <si>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</si>
  <si>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</si>
  <si>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</si>
  <si>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</si>
  <si>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</si>
  <si>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</si>
  <si>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</si>
  <si>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</si>
  <si>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</si>
  <si>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</si>
  <si>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</si>
  <si>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</si>
  <si>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</si>
  <si>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</si>
  <si>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</si>
  <si>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</si>
  <si>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</si>
  <si>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</si>
  <si>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</si>
  <si>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</si>
  <si>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</si>
  <si>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</si>
  <si>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</si>
  <si>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</si>
  <si>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</si>
  <si>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</si>
  <si>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</si>
  <si>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</si>
  <si>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</si>
  <si>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</si>
  <si>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</si>
  <si>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</si>
  <si>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</si>
  <si>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</si>
  <si>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</si>
  <si>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</si>
  <si>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</si>
  <si>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</si>
  <si>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</si>
  <si>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</si>
  <si>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</si>
  <si>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</si>
  <si>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</si>
  <si>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</si>
  <si>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</si>
  <si>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</si>
  <si>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</si>
  <si>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</si>
  <si>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</si>
  <si>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</si>
  <si>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</si>
  <si>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</si>
  <si>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</si>
  <si>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</si>
  <si>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</si>
  <si>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</si>
  <si>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</si>
  <si>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</si>
  <si>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</si>
  <si>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</si>
  <si>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</si>
  <si>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</si>
  <si>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</si>
  <si>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</si>
  <si>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</si>
  <si>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</si>
  <si>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</si>
  <si>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</si>
  <si>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</si>
  <si>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</si>
  <si>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</si>
  <si>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</si>
  <si>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</si>
  <si>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</si>
  <si>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</si>
  <si>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</si>
  <si>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</si>
  <si>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</si>
  <si>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</si>
  <si>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</si>
  <si>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</si>
  <si>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</si>
  <si>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</si>
  <si>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</si>
  <si>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</si>
  <si>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</si>
  <si>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</si>
  <si>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</si>
  <si>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</si>
  <si>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</si>
  <si>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</si>
  <si>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</si>
  <si>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</si>
  <si>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</si>
  <si>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</si>
  <si>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</si>
  <si>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</si>
  <si>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</si>
  <si>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</si>
  <si>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</si>
  <si>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</si>
  <si>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</si>
  <si>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</si>
  <si>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</si>
  <si>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</si>
  <si>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</si>
  <si>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</si>
  <si>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</si>
  <si>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</si>
  <si>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</si>
  <si>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</si>
  <si>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</si>
  <si>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</si>
  <si>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</si>
  <si>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</si>
  <si>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</si>
  <si>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</si>
  <si>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</si>
  <si>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</si>
  <si>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</si>
  <si>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</si>
  <si>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</si>
  <si>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</si>
  <si>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</si>
  <si>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</si>
  <si>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</si>
  <si>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</si>
  <si>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</si>
  <si>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</si>
  <si>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</si>
  <si>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</si>
  <si>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</si>
  <si>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</si>
  <si>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</si>
  <si>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</si>
  <si>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</si>
  <si>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</si>
  <si>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</si>
  <si>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</si>
  <si>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</si>
  <si>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</si>
  <si>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</si>
  <si>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</si>
  <si>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</si>
  <si>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</si>
  <si>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</si>
  <si>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</si>
  <si>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</si>
  <si>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</si>
  <si>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</si>
  <si>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</si>
  <si>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</si>
  <si>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</si>
  <si>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</si>
  <si>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</si>
  <si>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</si>
  <si>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</si>
  <si>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</si>
  <si>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</si>
  <si>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</si>
  <si>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</si>
  <si>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</si>
  <si>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</si>
  <si>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</si>
  <si>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</si>
  <si>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</si>
  <si>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</si>
  <si>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</si>
  <si>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</si>
  <si>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</si>
  <si>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</si>
  <si>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</si>
  <si>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</si>
  <si>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</si>
  <si>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</si>
  <si>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</si>
  <si>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</si>
  <si>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</si>
  <si>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</si>
  <si>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</si>
  <si>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</si>
  <si>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</si>
  <si>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</si>
  <si>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</si>
  <si>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</si>
  <si>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</si>
  <si>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</si>
  <si>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</si>
  <si>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</si>
  <si>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</si>
  <si>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</si>
  <si>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</si>
  <si>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</si>
  <si>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</si>
  <si>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</si>
  <si>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</si>
  <si>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</si>
  <si>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</si>
  <si>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</si>
  <si>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</si>
  <si>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</si>
  <si>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</si>
  <si>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</si>
  <si>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</si>
  <si>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</si>
  <si>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</si>
  <si>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</si>
  <si>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</si>
  <si>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</si>
  <si>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</si>
  <si>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</si>
  <si>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</si>
  <si>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</si>
  <si>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</si>
  <si>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</si>
  <si>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</si>
  <si>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</si>
  <si>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</si>
  <si>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</si>
  <si>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</si>
  <si>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</si>
  <si>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</si>
  <si>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</si>
  <si>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</si>
  <si>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</si>
  <si>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</si>
  <si>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</si>
  <si>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</si>
  <si>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</si>
  <si>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</si>
  <si>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</si>
  <si>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</si>
  <si>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</si>
  <si>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</si>
  <si>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</si>
  <si>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</si>
  <si>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</si>
  <si>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</si>
  <si>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</si>
  <si>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</si>
  <si>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</si>
  <si>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</si>
  <si>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</si>
  <si>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</si>
  <si>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</si>
  <si>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</si>
  <si>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</si>
  <si>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</si>
  <si>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</si>
  <si>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</si>
  <si>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</si>
  <si>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</si>
  <si>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</si>
  <si>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</si>
  <si>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</si>
  <si>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</si>
  <si>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</si>
  <si>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</si>
  <si>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</si>
  <si>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</si>
  <si>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</si>
  <si>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</si>
  <si>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</si>
  <si>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</si>
  <si>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</si>
  <si>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</si>
  <si>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</si>
  <si>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</si>
  <si>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</si>
  <si>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</si>
  <si>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</si>
  <si>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</si>
  <si>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</si>
  <si>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</si>
  <si>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</si>
  <si>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</si>
  <si>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</si>
  <si>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</si>
  <si>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</si>
  <si>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</si>
  <si>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</si>
  <si>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</si>
  <si>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</si>
  <si>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</si>
  <si>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</si>
  <si>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</si>
  <si>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</si>
  <si>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</si>
  <si>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</si>
  <si>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</si>
  <si>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</si>
  <si>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</si>
  <si>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</si>
  <si>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</si>
  <si>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</si>
  <si>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</si>
  <si>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</si>
  <si>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</si>
  <si>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</si>
  <si>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</si>
  <si>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</si>
  <si>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</si>
  <si>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</si>
  <si>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</si>
  <si>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</si>
  <si>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</si>
  <si>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</si>
  <si>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</si>
  <si>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</si>
  <si>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</si>
  <si>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</si>
  <si>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</si>
  <si>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</si>
  <si>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</si>
  <si>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</si>
  <si>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</si>
  <si>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</si>
  <si>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</si>
  <si>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</si>
  <si>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</si>
  <si>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</si>
  <si>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</si>
  <si>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</si>
  <si>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</si>
  <si>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</si>
  <si>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</si>
  <si>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</si>
  <si>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</si>
  <si>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</si>
  <si>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</si>
  <si>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</si>
  <si>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</si>
  <si>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</si>
  <si>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</si>
  <si>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</si>
  <si>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</si>
  <si>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</si>
  <si>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</si>
  <si>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</si>
  <si>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</si>
  <si>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</si>
  <si>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</si>
  <si>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</si>
  <si>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</si>
  <si>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</si>
  <si>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</si>
  <si>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</si>
  <si>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</si>
  <si>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</si>
  <si>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</si>
  <si>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</si>
  <si>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</si>
  <si>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</si>
  <si>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</si>
  <si>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</si>
  <si>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</si>
  <si>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</si>
  <si>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</si>
  <si>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</si>
  <si>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</si>
  <si>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</si>
  <si>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</si>
  <si>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</si>
  <si>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</si>
  <si>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</si>
  <si>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</si>
  <si>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</si>
  <si>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</si>
  <si>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</si>
  <si>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</si>
  <si>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</si>
  <si>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</si>
  <si>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</si>
  <si>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</si>
  <si>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</si>
  <si>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</si>
  <si>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</si>
  <si>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</si>
  <si>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</si>
  <si>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</si>
  <si>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</si>
  <si>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</si>
  <si>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</si>
  <si>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</si>
  <si>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</si>
  <si>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</si>
  <si>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</si>
  <si>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</si>
  <si>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</si>
  <si>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</si>
  <si>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</si>
  <si>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</si>
  <si>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</si>
  <si>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</si>
  <si>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</si>
  <si>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</si>
  <si>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</si>
  <si>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</si>
  <si>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</si>
  <si>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</si>
  <si>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</si>
  <si>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</si>
  <si>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</si>
  <si>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</si>
  <si>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</si>
  <si>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</si>
  <si>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</si>
  <si>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</si>
  <si>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</si>
  <si>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</si>
  <si>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</si>
  <si>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</si>
  <si>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</si>
  <si>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</si>
  <si>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</si>
  <si>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</si>
  <si>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</si>
  <si>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</si>
  <si>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</si>
  <si>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</si>
  <si>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</si>
  <si>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</si>
  <si>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</si>
  <si>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</si>
  <si>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</si>
  <si>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</si>
  <si>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</si>
  <si>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</si>
  <si>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</si>
  <si>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</si>
  <si>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</si>
  <si>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</si>
  <si>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</si>
  <si>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</si>
  <si>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</si>
  <si>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</si>
  <si>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</si>
  <si>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</si>
  <si>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</si>
  <si>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</si>
  <si>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</si>
  <si>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</si>
  <si>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</si>
  <si>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</si>
  <si>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</si>
  <si>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</si>
  <si>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</si>
  <si>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</si>
  <si>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</si>
  <si>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</si>
  <si>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</si>
  <si>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</si>
  <si>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</si>
  <si>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</si>
  <si>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</si>
  <si>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</si>
  <si>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</si>
  <si>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</si>
  <si>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</si>
  <si>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</si>
  <si>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</si>
  <si>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</si>
  <si>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</si>
  <si>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</si>
  <si>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</si>
  <si>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</si>
  <si>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</si>
  <si>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</si>
  <si>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</si>
  <si>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</si>
  <si>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</si>
  <si>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</si>
  <si>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</si>
  <si>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</si>
  <si>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</si>
  <si>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</si>
  <si>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</si>
  <si>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</si>
  <si>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</si>
  <si>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</si>
  <si>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</si>
  <si>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</si>
  <si>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</si>
  <si>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</si>
  <si>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</si>
  <si>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</si>
  <si>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</si>
  <si>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</si>
  <si>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</si>
  <si>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</si>
  <si>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</si>
  <si>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</si>
  <si>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</si>
  <si>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</si>
  <si>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</si>
  <si>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</si>
  <si>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</si>
  <si>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</si>
  <si>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</si>
  <si>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</si>
  <si>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</si>
  <si>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</si>
  <si>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</si>
  <si>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</si>
  <si>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</si>
  <si>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</si>
  <si>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</si>
  <si>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</si>
  <si>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</si>
  <si>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</si>
  <si>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</si>
  <si>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</si>
  <si>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</si>
  <si>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</si>
  <si>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</si>
  <si>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</si>
  <si>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</si>
  <si>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</si>
  <si>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</si>
  <si>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</si>
  <si>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</si>
  <si>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</si>
  <si>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</si>
  <si>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</si>
  <si>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</si>
  <si>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</si>
  <si>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</si>
  <si>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</si>
  <si>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</si>
  <si>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</si>
  <si>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</si>
  <si>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</si>
  <si>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</si>
  <si>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</si>
  <si>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</si>
  <si>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</si>
  <si>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</si>
  <si>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</si>
  <si>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</si>
  <si>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</si>
  <si>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</si>
  <si>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</si>
  <si>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</si>
  <si>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</si>
  <si>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</si>
  <si>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</si>
  <si>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</si>
  <si>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</si>
  <si>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</si>
  <si>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</si>
  <si>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</si>
  <si>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</si>
  <si>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</si>
  <si>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</si>
  <si>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</si>
  <si>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</si>
  <si>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</si>
  <si>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</si>
  <si>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</si>
  <si>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</si>
  <si>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</si>
  <si>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</si>
  <si>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</si>
  <si>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</si>
  <si>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</si>
  <si>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</si>
  <si>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</si>
  <si>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</si>
  <si>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</si>
  <si>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</si>
  <si>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</si>
  <si>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</si>
  <si>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</si>
  <si>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</si>
  <si>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</si>
  <si>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</si>
  <si>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</si>
  <si>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</si>
  <si>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</si>
  <si>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</si>
  <si>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</si>
  <si>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</si>
  <si>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</si>
  <si>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</si>
  <si>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</si>
  <si>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</si>
  <si>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</si>
  <si>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</si>
  <si>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</si>
  <si>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</si>
  <si>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</si>
  <si>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</si>
  <si>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</si>
  <si>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</si>
  <si>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</si>
  <si>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</si>
  <si>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</si>
  <si>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</si>
  <si>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</si>
  <si>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</si>
  <si>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</si>
  <si>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</si>
  <si>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</si>
  <si>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</si>
  <si>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</si>
  <si>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</si>
  <si>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</si>
  <si>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</si>
  <si>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</si>
  <si>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</si>
  <si>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</si>
  <si>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</si>
  <si>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</si>
  <si>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</si>
  <si>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</si>
  <si>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</si>
  <si>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</si>
  <si>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</si>
  <si>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</si>
  <si>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</si>
  <si>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</si>
  <si>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</si>
  <si>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</si>
  <si>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</si>
  <si>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</si>
  <si>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</si>
  <si>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</si>
  <si>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</si>
  <si>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</si>
  <si>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</si>
  <si>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</si>
  <si>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</si>
  <si>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</si>
  <si>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</si>
  <si>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</si>
  <si>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</si>
  <si>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</si>
  <si>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</si>
  <si>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</si>
  <si>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</si>
  <si>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</si>
  <si>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</si>
  <si>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</si>
  <si>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</si>
  <si>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</si>
  <si>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</si>
  <si>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</si>
  <si>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</si>
  <si>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</si>
  <si>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</si>
  <si>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</si>
  <si>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</si>
  <si>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</si>
  <si>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</si>
  <si>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</si>
  <si>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</si>
  <si>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</si>
  <si>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</si>
  <si>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</si>
  <si>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</si>
  <si>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</si>
  <si>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</si>
  <si>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</si>
  <si>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</si>
  <si>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</si>
  <si>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</si>
  <si>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</si>
  <si>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</si>
  <si>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</si>
  <si>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</si>
  <si>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</si>
  <si>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</si>
  <si>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</si>
  <si>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</si>
  <si>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</si>
  <si>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</si>
  <si>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</si>
  <si>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</si>
  <si>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</si>
  <si>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</si>
  <si>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</si>
  <si>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</si>
  <si>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</si>
  <si>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</si>
  <si>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</si>
  <si>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</si>
  <si>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Em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</si>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</sst>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5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I1" activePane="topRight" state="frozen"/>
      <selection pane="topRight" activeCell="BA352" sqref="BA35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4" t="s">
        <v>1021</v>
      </c>
      <c r="C1" s="285"/>
      <c r="D1" s="285"/>
      <c r="E1" s="3"/>
      <c r="F1" s="284" t="s">
        <v>1022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1023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1024</v>
      </c>
      <c r="BI1" s="267"/>
      <c r="BJ1" s="267"/>
      <c r="BK1" s="268"/>
      <c r="BL1" s="5"/>
      <c r="BM1" s="258" t="s">
        <v>1025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1" t="s">
        <v>1026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1029</v>
      </c>
      <c r="AT2" s="262"/>
      <c r="AU2" s="262"/>
      <c r="AV2" s="262"/>
      <c r="AW2" s="262"/>
      <c r="AX2" s="262"/>
      <c r="AY2" s="265"/>
      <c r="AZ2" s="6"/>
      <c r="BA2" s="275" t="s">
        <v>1030</v>
      </c>
      <c r="BB2" s="276"/>
      <c r="BC2" s="261" t="s">
        <v>1027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5" t="s">
        <v>1031</v>
      </c>
      <c r="AJ3" s="276"/>
      <c r="AK3" s="275" t="s">
        <v>1032</v>
      </c>
      <c r="AL3" s="281"/>
      <c r="AM3" s="282"/>
      <c r="AN3" s="283"/>
      <c r="AO3" s="281"/>
      <c r="AP3" s="281"/>
      <c r="AQ3" s="276"/>
      <c r="AR3" s="67"/>
      <c r="AS3" s="279" t="s">
        <v>1038</v>
      </c>
      <c r="AT3" s="280"/>
      <c r="AU3" s="279" t="s">
        <v>1039</v>
      </c>
      <c r="AV3" s="280"/>
      <c r="AW3" s="279" t="s">
        <v>1040</v>
      </c>
      <c r="AX3" s="280"/>
      <c r="AY3" s="67" t="s">
        <v>1041</v>
      </c>
      <c r="AZ3" s="67"/>
      <c r="BA3" s="277"/>
      <c r="BB3" s="278"/>
      <c r="BC3" s="275" t="s">
        <v>1034</v>
      </c>
      <c r="BD3" s="281"/>
      <c r="BE3" s="281"/>
      <c r="BF3" s="276"/>
      <c r="BG3" s="66"/>
      <c r="BH3" s="269"/>
      <c r="BI3" s="270"/>
      <c r="BJ3" s="270"/>
      <c r="BK3" s="271"/>
      <c r="BL3" s="66"/>
      <c r="BM3" s="258" t="s">
        <v>1042</v>
      </c>
      <c r="BN3" s="259"/>
      <c r="BO3" s="259"/>
      <c r="BP3" s="260"/>
      <c r="BQ3" s="258" t="s">
        <v>841</v>
      </c>
      <c r="BR3" s="259"/>
      <c r="BS3" s="26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1892</v>
      </c>
      <c r="J378" s="118">
        <v>70</v>
      </c>
      <c r="K378" s="118">
        <v>168</v>
      </c>
      <c r="L378" s="118">
        <v>228</v>
      </c>
      <c r="M378" s="142" t="s">
        <v>1893</v>
      </c>
      <c r="N378" s="142" t="s">
        <v>1894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1895</v>
      </c>
      <c r="J380" s="118">
        <v>70</v>
      </c>
      <c r="K380" s="118">
        <v>97</v>
      </c>
      <c r="L380" s="118">
        <v>52</v>
      </c>
      <c r="M380" s="142" t="s">
        <v>1896</v>
      </c>
      <c r="N380" s="142" t="s">
        <v>1897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1895</v>
      </c>
      <c r="J383" s="118">
        <v>70</v>
      </c>
      <c r="K383" s="118">
        <v>104</v>
      </c>
      <c r="L383" s="118" t="s">
        <v>520</v>
      </c>
      <c r="M383" s="142" t="s">
        <v>1898</v>
      </c>
      <c r="N383" s="142" t="s">
        <v>1899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1900</v>
      </c>
      <c r="V1" s="293"/>
      <c r="W1" s="293"/>
    </row>
    <row r="2" spans="1:23" s="92" customFormat="1">
      <c r="A2" s="95" t="s">
        <v>1901</v>
      </c>
      <c r="B2" s="95" t="s">
        <v>1902</v>
      </c>
      <c r="C2" s="95" t="s">
        <v>511</v>
      </c>
      <c r="D2" s="96" t="s">
        <v>1063</v>
      </c>
      <c r="E2" s="96" t="s">
        <v>1064</v>
      </c>
      <c r="F2" s="96" t="s">
        <v>1903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1904</v>
      </c>
      <c r="T2" s="99" t="s">
        <v>1066</v>
      </c>
      <c r="U2" s="173">
        <f ca="1">TODAY()-1</f>
        <v>45954</v>
      </c>
      <c r="V2" s="173">
        <f ca="1">U2-1</f>
        <v>45953</v>
      </c>
      <c r="W2" s="173">
        <f ca="1">V2-1</f>
        <v>45952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1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1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</v>
      </c>
      <c r="W27" s="172" t="str">
        <f ca="1">_xlfn.XLOOKUP(G27&amp;$W$2,BS_CONTROLE[CHAVE],BS_CONTROLE[Quantidade_11],"-")</f>
        <v>-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>
        <f ca="1">_xlfn.XLOOKUP(G30&amp;$U$2,BS_CONTROLE[CHAVE],BS_CONTROLE[Quantidade_11],"-")</f>
        <v>40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1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</v>
      </c>
      <c r="W47" s="172" t="str">
        <f ca="1">_xlfn.XLOOKUP(G47&amp;$W$2,BS_CONTROLE[CHAVE],BS_CONTROLE[Quantidade_11],"-")</f>
        <v>-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66</v>
      </c>
      <c r="V50" s="172">
        <f ca="1">_xlfn.XLOOKUP(G50&amp;$V$2,BS_CONTROLE[CHAVE],BS_CONTROLE[Quantidade_11],"-")</f>
        <v>62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1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1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>
        <f ca="1">_xlfn.XLOOKUP(G64&amp;$U$2,BS_CONTROLE[CHAVE],BS_CONTROLE[Quantidade_11],"-")</f>
        <v>40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1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</v>
      </c>
      <c r="W79" s="172" t="str">
        <f ca="1">_xlfn.XLOOKUP(G79&amp;$W$2,BS_CONTROLE[CHAVE],BS_CONTROLE[Quantidade_11],"-")</f>
        <v>-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</v>
      </c>
      <c r="W80" s="172" t="str">
        <f ca="1">_xlfn.XLOOKUP(G80&amp;$W$2,BS_CONTROLE[CHAVE],BS_CONTROLE[Quantidade_11],"-")</f>
        <v>-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1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>
        <f ca="1">_xlfn.XLOOKUP(G98&amp;$U$2,BS_CONTROLE[CHAVE],BS_CONTROLE[Quantidade_11],"-")</f>
        <v>40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1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1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1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1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>
        <f ca="1">_xlfn.XLOOKUP(G140&amp;$U$2,BS_CONTROLE[CHAVE],BS_CONTROLE[Quantidade_11],"-")</f>
        <v>40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1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>
        <f ca="1">_xlfn.XLOOKUP(G157&amp;$U$2,BS_CONTROLE[CHAVE],BS_CONTROLE[Quantidade_11],"-")</f>
        <v>40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324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66</v>
      </c>
      <c r="V186" s="172">
        <f ca="1">_xlfn.XLOOKUP(G186&amp;$V$2,BS_CONTROLE[CHAVE],BS_CONTROLE[Quantidade_11],"-")</f>
        <v>62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>
        <f ca="1">_xlfn.XLOOKUP(G187&amp;$U$2,BS_CONTROLE[CHAVE],BS_CONTROLE[Quantidade_11],"-")</f>
        <v>40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>
        <f ca="1">_xlfn.XLOOKUP(G188&amp;$U$2,BS_CONTROLE[CHAVE],BS_CONTROLE[Quantidade_11],"-")</f>
        <v>40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>
        <f ca="1">_xlfn.XLOOKUP(G193&amp;$U$2,BS_CONTROLE[CHAVE],BS_CONTROLE[Quantidade_11],"-")</f>
        <v>1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1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324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1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324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1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>
        <f ca="1">_xlfn.XLOOKUP(G246&amp;$V$2,BS_CONTROLE[CHAVE],BS_CONTROLE[Quantidade_11],"-")</f>
        <v>0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>
        <f ca="1">_xlfn.XLOOKUP(G248&amp;$U$2,BS_CONTROLE[CHAVE],BS_CONTROLE[Quantidade_11],"-")</f>
        <v>1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2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1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1</v>
      </c>
      <c r="W254" s="172" t="str">
        <f ca="1">_xlfn.XLOOKUP(G254&amp;$W$2,BS_CONTROLE[CHAVE],BS_CONTROLE[Quantidade_11],"-")</f>
        <v>-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1</v>
      </c>
      <c r="W261" s="172" t="str">
        <f ca="1">_xlfn.XLOOKUP(G261&amp;$W$2,BS_CONTROLE[CHAVE],BS_CONTROLE[Quantidade_11],"-")</f>
        <v>-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2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1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324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1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2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1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>
        <f ca="1">_xlfn.XLOOKUP(G289&amp;$U$2,BS_CONTROLE[CHAVE],BS_CONTROLE[Quantidade_11],"-")</f>
        <v>1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66</v>
      </c>
      <c r="V294" s="172">
        <f ca="1">_xlfn.XLOOKUP(G294&amp;$V$2,BS_CONTROLE[CHAVE],BS_CONTROLE[Quantidade_11],"-")</f>
        <v>62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1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2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1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66</v>
      </c>
      <c r="V311" s="172">
        <f ca="1">_xlfn.XLOOKUP(G311&amp;$V$2,BS_CONTROLE[CHAVE],BS_CONTROLE[Quantidade_11],"-")</f>
        <v>62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>
        <f ca="1">_xlfn.XLOOKUP(G313&amp;$V$2,BS_CONTROLE[CHAVE],BS_CONTROLE[Quantidade_11],"-")</f>
        <v>0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1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2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1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1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324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66</v>
      </c>
      <c r="V323" s="172">
        <f ca="1">_xlfn.XLOOKUP(G323&amp;$V$2,BS_CONTROLE[CHAVE],BS_CONTROLE[Quantidade_11],"-")</f>
        <v>62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1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>
        <f ca="1">_xlfn.XLOOKUP(G329&amp;$V$2,BS_CONTROLE[CHAVE],BS_CONTROLE[Quantidade_11],"-")</f>
        <v>0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>
        <f ca="1">_xlfn.XLOOKUP(G331&amp;$U$2,BS_CONTROLE[CHAVE],BS_CONTROLE[Quantidade_11],"-")</f>
        <v>1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>
        <f ca="1">_xlfn.XLOOKUP(G338&amp;$U$2,BS_CONTROLE[CHAVE],BS_CONTROLE[Quantidade_11],"-")</f>
        <v>1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2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1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>
        <f ca="1">_xlfn.XLOOKUP(G340&amp;$U$2,BS_CONTROLE[CHAVE],BS_CONTROLE[Quantidade_11],"-")</f>
        <v>40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1</v>
      </c>
      <c r="W345" s="172" t="str">
        <f ca="1">_xlfn.XLOOKUP(G345&amp;$W$2,BS_CONTROLE[CHAVE],BS_CONTROLE[Quantidade_11],"-")</f>
        <v>-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1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2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1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1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1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>
        <f ca="1">_xlfn.XLOOKUP(G375&amp;$U$2,BS_CONTROLE[CHAVE],BS_CONTROLE[Quantidade_11],"-")</f>
        <v>40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2</v>
      </c>
      <c r="V379" s="172">
        <f ca="1">_xlfn.XLOOKUP(G379&amp;$V$2,BS_CONTROLE[CHAVE],BS_CONTROLE[Quantidade_11],"-")</f>
        <v>0</v>
      </c>
      <c r="W379" s="172">
        <f ca="1">_xlfn.XLOOKUP(G379&amp;$W$2,BS_CONTROLE[CHAVE],BS_CONTROLE[Quantidade_11],"-")</f>
        <v>1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47" sqref="A347:P35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1906</v>
      </c>
      <c r="D5" s="295"/>
      <c r="E5" s="295"/>
      <c r="F5" s="295"/>
      <c r="G5" s="295"/>
      <c r="H5" s="295"/>
      <c r="I5" s="295"/>
      <c r="J5" s="296"/>
      <c r="K5" s="297" t="s">
        <v>1907</v>
      </c>
      <c r="L5" s="298"/>
      <c r="M5" s="298"/>
      <c r="N5" s="298"/>
      <c r="O5" s="299" t="s">
        <v>1908</v>
      </c>
      <c r="P5" s="300"/>
    </row>
    <row r="6" spans="1:16" s="82" customFormat="1" ht="15" customHeight="1">
      <c r="A6" s="74" t="s">
        <v>1903</v>
      </c>
      <c r="B6" s="83" t="s">
        <v>1902</v>
      </c>
      <c r="C6" s="84" t="s">
        <v>1063</v>
      </c>
      <c r="D6" s="85" t="s">
        <v>1064</v>
      </c>
      <c r="E6" s="84" t="s">
        <v>1909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1910</v>
      </c>
      <c r="M6" s="88" t="s">
        <v>710</v>
      </c>
      <c r="N6" s="89" t="s">
        <v>1058</v>
      </c>
      <c r="O6" s="225" t="s">
        <v>1101</v>
      </c>
      <c r="P6" s="150" t="s">
        <v>1911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Em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1912</v>
      </c>
    </row>
    <row r="353" spans="1:16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1913</v>
      </c>
      <c r="C2" s="135" t="s">
        <v>1048</v>
      </c>
      <c r="D2" s="84" t="s">
        <v>1050</v>
      </c>
      <c r="E2" s="84" t="s">
        <v>1914</v>
      </c>
      <c r="F2" s="112" t="s">
        <v>1915</v>
      </c>
      <c r="G2" s="84" t="s">
        <v>1916</v>
      </c>
      <c r="H2" s="84" t="s">
        <v>1917</v>
      </c>
      <c r="I2" s="84" t="s">
        <v>1918</v>
      </c>
      <c r="J2" s="84" t="s">
        <v>1919</v>
      </c>
      <c r="K2" s="86" t="s">
        <v>1920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2025-10-25T16:46:53Z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