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315" documentId="8_{B6337239-1A00-434D-AAD0-422EA1FEB5AE}" xr6:coauthVersionLast="47" xr6:coauthVersionMax="47" xr10:uidLastSave="{99CE6D0F-998A-4762-BE51-B50E8F8D0B70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303" i="1" l="1" a="1"/>
  <c r="BC303" i="1"/>
  <c r="M302" i="1" a="1"/>
  <c r="M302" i="1"/>
  <c r="N302" i="1" a="1"/>
  <c r="N302" i="1"/>
  <c r="AI304" i="1"/>
  <c r="AJ304" i="1" s="1"/>
  <c r="AI305" i="1"/>
  <c r="AJ305" i="1" s="1"/>
  <c r="AI306" i="1"/>
  <c r="U304" i="1"/>
  <c r="G304" i="1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J402" i="12"/>
  <c r="L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K403" i="12"/>
  <c r="L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L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K405" i="12"/>
  <c r="L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T304" i="1" a="1"/>
  <c r="T304" i="1" s="1"/>
  <c r="E402" i="12" s="1"/>
  <c r="S304" i="1" a="1"/>
  <c r="S304" i="1" s="1"/>
  <c r="D402" i="12" s="1"/>
  <c r="R304" i="1"/>
  <c r="S402" i="12" s="1"/>
  <c r="H304" i="1" a="1"/>
  <c r="H304" i="1" s="1"/>
  <c r="I402" i="12" s="1"/>
  <c r="M304" i="1" a="1"/>
  <c r="M304" i="1" s="1"/>
  <c r="K402" i="12" s="1"/>
  <c r="A304" i="1"/>
  <c r="H310" i="1" a="1"/>
  <c r="H310" i="1" s="1"/>
  <c r="I408" i="12" s="1"/>
  <c r="N308" i="1" a="1"/>
  <c r="N308" i="1" s="1"/>
  <c r="L406" i="12" s="1"/>
  <c r="M308" i="1" a="1"/>
  <c r="M308" i="1" s="1"/>
  <c r="K406" i="12" s="1"/>
  <c r="M306" i="1" a="1"/>
  <c r="M306" i="1" s="1"/>
  <c r="K404" i="12" s="1"/>
  <c r="N303" i="1" a="1"/>
  <c r="N303" i="1" s="1"/>
  <c r="L401" i="12" s="1"/>
  <c r="M303" i="1" a="1"/>
  <c r="M303" i="1" s="1"/>
  <c r="K401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L400" i="12"/>
  <c r="D400" i="12"/>
  <c r="E400" i="12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403" i="12" s="1"/>
  <c r="S305" i="1" a="1"/>
  <c r="S305" i="1" s="1"/>
  <c r="D403" i="12" s="1"/>
  <c r="T305" i="1" a="1"/>
  <c r="T305" i="1" s="1"/>
  <c r="E403" i="12" s="1"/>
  <c r="U305" i="1"/>
  <c r="BB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R306" i="1"/>
  <c r="S404" i="12" s="1"/>
  <c r="S306" i="1" a="1"/>
  <c r="S306" i="1" s="1"/>
  <c r="D404" i="12" s="1"/>
  <c r="T306" i="1" a="1"/>
  <c r="T306" i="1" s="1"/>
  <c r="E404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405" i="12" s="1"/>
  <c r="S307" i="1" a="1"/>
  <c r="S307" i="1" s="1"/>
  <c r="D405" i="12" s="1"/>
  <c r="T307" i="1" a="1"/>
  <c r="T307" i="1" s="1"/>
  <c r="E405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406" i="12" s="1"/>
  <c r="S308" i="1" a="1"/>
  <c r="S308" i="1" s="1"/>
  <c r="D406" i="12" s="1"/>
  <c r="T308" i="1" a="1"/>
  <c r="T308" i="1" s="1"/>
  <c r="E406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407" i="12" s="1"/>
  <c r="R309" i="1"/>
  <c r="S407" i="12" s="1"/>
  <c r="S309" i="1" a="1"/>
  <c r="S309" i="1" s="1"/>
  <c r="D407" i="12" s="1"/>
  <c r="T309" i="1" a="1"/>
  <c r="T309" i="1" s="1"/>
  <c r="E4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408" i="12" s="1"/>
  <c r="R310" i="1"/>
  <c r="S408" i="12" s="1"/>
  <c r="S310" i="1" a="1"/>
  <c r="S310" i="1" s="1"/>
  <c r="D408" i="12" s="1"/>
  <c r="T310" i="1" a="1"/>
  <c r="T310" i="1" s="1"/>
  <c r="E408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L409" i="12" s="1"/>
  <c r="R311" i="1"/>
  <c r="S409" i="12" s="1"/>
  <c r="S311" i="1" a="1"/>
  <c r="S311" i="1" s="1"/>
  <c r="D409" i="12" s="1"/>
  <c r="T311" i="1" a="1"/>
  <c r="T311" i="1" s="1"/>
  <c r="E409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L410" i="12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411" i="12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412" i="12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L413" i="12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L414" i="12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415" i="12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416" i="12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417" i="12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418" i="12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L419" i="12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L420" i="12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L421" i="12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422" i="12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423" i="12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424" i="12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5" i="12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426" i="12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427" i="12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429" i="12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02" i="1" l="1"/>
  <c r="F328" i="13"/>
  <c r="K429" i="12"/>
  <c r="F327" i="13"/>
  <c r="K428" i="12"/>
  <c r="F326" i="13"/>
  <c r="K427" i="12"/>
  <c r="F325" i="13"/>
  <c r="K426" i="12"/>
  <c r="F324" i="13"/>
  <c r="K425" i="12"/>
  <c r="F323" i="13"/>
  <c r="K424" i="12"/>
  <c r="F322" i="13"/>
  <c r="K423" i="12"/>
  <c r="F321" i="13"/>
  <c r="K422" i="12"/>
  <c r="F320" i="13"/>
  <c r="K421" i="12"/>
  <c r="F319" i="13"/>
  <c r="K420" i="12"/>
  <c r="F318" i="13"/>
  <c r="K419" i="12"/>
  <c r="F317" i="13"/>
  <c r="K418" i="12"/>
  <c r="F316" i="13"/>
  <c r="K417" i="12"/>
  <c r="F315" i="13"/>
  <c r="K416" i="12"/>
  <c r="F314" i="13"/>
  <c r="K415" i="12"/>
  <c r="F313" i="13"/>
  <c r="K414" i="12"/>
  <c r="F312" i="13"/>
  <c r="K413" i="12"/>
  <c r="F311" i="13"/>
  <c r="K412" i="12"/>
  <c r="F310" i="13"/>
  <c r="K411" i="12"/>
  <c r="F309" i="13"/>
  <c r="K410" i="12"/>
  <c r="F308" i="13"/>
  <c r="K409" i="12"/>
  <c r="F307" i="13"/>
  <c r="K408" i="12"/>
  <c r="F306" i="13"/>
  <c r="K407" i="12"/>
  <c r="F300" i="13"/>
  <c r="K400" i="12"/>
  <c r="F299" i="13"/>
  <c r="K399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AJ311" i="1"/>
  <c r="AJ309" i="1"/>
  <c r="AJ310" i="1"/>
  <c r="AJ308" i="1"/>
  <c r="AJ307" i="1"/>
  <c r="AJ306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99" i="12" l="1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99" i="12" l="1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<sst xmlns="http://schemas.openxmlformats.org/spreadsheetml/2006/main" count="6686" uniqueCount="1738">
  <si>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</si>
  <si>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</si>
  <si>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</si>
  <si>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</si>
  <si>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</si>
  <si>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</si>
  <si>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</si>
  <si>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</si>
  <si>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</si>
  <si>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</si>
  <si>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</si>
  <si>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</si>
  <si>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</si>
  <si>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</si>
  <si>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</si>
  <si>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</si>
  <si>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</si>
  <si>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</si>
  <si>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</si>
  <si>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</si>
  <si>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</si>
  <si>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</si>
  <si>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</si>
  <si>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</si>
  <si>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</si>
  <si>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</si>
  <si>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</si>
  <si>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</si>
  <si>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</si>
  <si>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</si>
  <si>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</si>
  <si>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</si>
  <si>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</si>
  <si>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</si>
  <si>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</si>
  <si>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</si>
  <si>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</si>
  <si>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</si>
  <si>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</si>
  <si>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</si>
  <si>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</si>
  <si>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</si>
  <si>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</si>
  <si>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</si>
  <si>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</si>
  <si>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</si>
  <si>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</si>
  <si>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</si>
  <si>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</si>
  <si>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</si>
  <si>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</si>
  <si>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</si>
  <si>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</si>
  <si>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</si>
  <si>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</si>
  <si>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</si>
  <si>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</si>
  <si>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</si>
  <si>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</si>
  <si>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</si>
  <si>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</si>
  <si>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</si>
  <si>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</si>
  <si>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</si>
  <si>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</si>
  <si>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</si>
  <si>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</si>
  <si>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</si>
  <si>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</si>
  <si>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</si>
  <si>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</si>
  <si>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</si>
  <si>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</si>
  <si>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</si>
  <si>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</si>
  <si>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</si>
  <si>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</si>
  <si>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</si>
  <si>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</si>
  <si>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</si>
  <si>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</si>
  <si>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</si>
  <si>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</si>
  <si>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</si>
  <si>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</si>
  <si>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</si>
  <si>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</si>
  <si>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</si>
  <si>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</si>
  <si>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</si>
  <si>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</si>
  <si>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</si>
  <si>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</si>
  <si>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</si>
  <si>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</si>
  <si>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</si>
  <si>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</si>
  <si>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</si>
  <si>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</si>
  <si>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</si>
  <si>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</si>
  <si>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</si>
  <si>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</si>
  <si>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</si>
  <si>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</si>
  <si>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</si>
  <si>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</si>
  <si>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</si>
  <si>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</si>
  <si>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</si>
  <si>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</si>
  <si>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</si>
  <si>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</si>
  <si>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</si>
  <si>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</si>
  <si>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</si>
  <si>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</si>
  <si>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</si>
  <si>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</si>
  <si>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</si>
  <si>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</si>
  <si>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</si>
  <si>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</si>
  <si>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</si>
  <si>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</si>
  <si>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</si>
  <si>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</si>
  <si>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</si>
  <si>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</si>
  <si>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</si>
  <si>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</si>
  <si>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</si>
  <si>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</si>
  <si>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</si>
  <si>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</si>
  <si>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</si>
  <si>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</si>
  <si>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</si>
  <si>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</si>
  <si>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</si>
  <si>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</si>
  <si>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</si>
  <si>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</si>
  <si>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</si>
  <si>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</si>
  <si>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</si>
  <si>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</si>
  <si>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</si>
  <si>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</si>
  <si>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</si>
  <si>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</si>
  <si>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</si>
  <si>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</si>
  <si>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</si>
  <si>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</si>
  <si>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</si>
  <si>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</si>
  <si>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</si>
  <si>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</si>
  <si>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</si>
  <si>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</si>
  <si>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</si>
  <si>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</si>
  <si>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</si>
  <si>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</si>
  <si>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</si>
  <si>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</si>
  <si>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</si>
  <si>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</si>
  <si>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</si>
  <si>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</si>
  <si>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</si>
  <si>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</si>
  <si>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</si>
  <si>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</si>
  <si>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</si>
  <si>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</si>
  <si>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</si>
  <si>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</si>
  <si>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</si>
  <si>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</si>
  <si>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</si>
  <si>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</si>
  <si>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</si>
  <si>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</si>
  <si>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</si>
  <si>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</si>
  <si>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</si>
  <si>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</si>
  <si>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</si>
  <si>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</si>
  <si>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</si>
  <si>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</si>
  <si>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</si>
  <si>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</si>
  <si>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</si>
  <si>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</si>
  <si>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</si>
  <si>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</si>
  <si>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</si>
  <si>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</si>
  <si>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</si>
  <si>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</si>
  <si>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</si>
  <si>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</si>
  <si>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</si>
  <si>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</si>
  <si>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</si>
  <si>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</si>
  <si>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</si>
  <si>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</si>
  <si>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</si>
  <si>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</si>
  <si>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</si>
  <si>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</si>
  <si>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</si>
  <si>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</si>
  <si>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</si>
  <si>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</si>
  <si>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</si>
  <si>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</si>
  <si>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</si>
  <si>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</si>
  <si>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</si>
  <si>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</si>
  <si>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</si>
  <si>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</si>
  <si>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</si>
  <si>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</si>
  <si>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</si>
  <si>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</si>
  <si>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</si>
  <si>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</si>
  <si>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</si>
  <si>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</si>
  <si>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</si>
  <si>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</si>
  <si>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</si>
  <si>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</si>
  <si>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</si>
  <si>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</si>
  <si>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</si>
  <si>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</si>
  <si>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</si>
  <si>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</si>
  <si>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</si>
  <si>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</si>
  <si>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</si>
  <si>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</si>
  <si>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</si>
  <si>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</si>
  <si>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</si>
  <si>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</si>
  <si>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</si>
  <si>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</si>
  <si>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</si>
  <si>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</si>
  <si>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</si>
  <si>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</si>
  <si>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</si>
  <si>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</si>
  <si>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</si>
  <si>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</si>
  <si>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</si>
  <si>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</si>
  <si>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</si>
  <si>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</si>
  <si>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</si>
  <si>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</si>
  <si>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</si>
  <si>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</si>
  <si>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</si>
  <si>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</si>
  <si>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</si>
  <si>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</si>
  <si>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</si>
  <si>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</si>
  <si>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</si>
  <si>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</si>
  <si>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</si>
  <si>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</si>
  <si>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</si>
  <si>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</si>
  <si>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</si>
  <si>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</si>
  <si>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</si>
  <si>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</si>
  <si>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</si>
  <si>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</si>
  <si>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</si>
  <si>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</si>
  <si>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</si>
  <si>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</si>
  <si>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</si>
  <si>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</si>
  <si>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</si>
  <si>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</si>
  <si>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</si>
  <si>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</si>
  <si>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</si>
  <si>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</si>
  <si>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</si>
  <si>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</si>
  <si>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</si>
  <si>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</si>
  <si>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</si>
  <si>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</si>
  <si>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</si>
  <si>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</si>
  <si>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</si>
  <si>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</si>
  <si>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</si>
  <si>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</si>
  <si>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</si>
  <si>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</si>
  <si>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</si>
  <si>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</si>
  <si>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</si>
  <si>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</si>
  <si>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</si>
  <si>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</si>
  <si>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</si>
  <si>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</si>
  <si>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</si>
  <si>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</si>
  <si>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</si>
  <si>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</si>
  <si>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</si>
  <si>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</si>
  <si>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</si>
  <si>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</si>
  <si>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</si>
  <si>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</si>
  <si>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</si>
  <si>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</si>
  <si>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</si>
  <si>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</si>
  <si>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</si>
  <si>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</si>
  <si>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</si>
  <si>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</si>
  <si>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</si>
  <si>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</si>
  <si>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</si>
  <si>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</si>
  <si>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</si>
  <si>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</si>
  <si>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</si>
  <si>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</si>
  <si>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</si>
  <si>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</si>
  <si>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</si>
  <si>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</si>
  <si>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</si>
  <si>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</si>
  <si>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</si>
  <si>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</si>
  <si>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</si>
  <si>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</si>
  <si>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</si>
  <si>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</si>
  <si>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</si>
  <si>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</si>
  <si>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</si>
  <si>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</si>
  <si>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</si>
  <si>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</si>
  <si>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</si>
  <si>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</si>
  <si>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</si>
  <si>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</si>
  <si>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</si>
  <si>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</si>
  <si>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</si>
  <si>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</si>
  <si>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</si>
  <si>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</si>
  <si>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</si>
  <si>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</si>
  <si>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</si>
  <si>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</si>
  <si>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</si>
  <si>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</si>
  <si>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</si>
  <si>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</si>
  <si>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</si>
  <si>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</si>
  <si>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</si>
  <si>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</si>
  <si>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</si>
  <si>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</si>
  <si>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</si>
  <si>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</si>
  <si>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</si>
  <si>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</si>
  <si>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</si>
  <si>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</si>
  <si>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</si>
  <si>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</si>
  <si>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</si>
  <si>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</si>
  <si>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</si>
  <si>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</si>
  <si>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</si>
  <si>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</si>
  <si>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</si>
  <si>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</si>
  <si>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</si>
  <si>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</si>
  <si>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</si>
  <si>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</si>
  <si>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</si>
  <si>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</si>
  <si>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</si>
  <si>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</si>
  <si>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</si>
  <si>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</si>
  <si>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</si>
  <si>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</si>
  <si>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</si>
  <si>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</si>
  <si>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</si>
  <si>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</si>
  <si>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</si>
  <si>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</si>
  <si>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</si>
  <si>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</si>
  <si>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</si>
  <si>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</si>
  <si>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</si>
  <si>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</si>
  <si>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</si>
  <si>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</si>
  <si>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</si>
  <si>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</si>
  <si>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</si>
  <si>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</si>
  <si>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</si>
  <si>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</si>
  <si>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</si>
  <si>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</si>
  <si>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</si>
  <si>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</si>
  <si>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</si>
  <si>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</si>
  <si>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</si>
  <si>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</si>
  <si>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</si>
  <si>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</si>
  <si>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</si>
  <si>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</si>
  <si>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</si>
  <si>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</si>
  <si>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</si>
  <si>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</si>
  <si>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</si>
  <si>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</si>
  <si>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</si>
  <si>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</si>
  <si>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</si>
  <si>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</si>
  <si>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</si>
  <si>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</si>
  <si>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</si>
  <si>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</si>
  <si>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</si>
  <si>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</si>
  <si>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</si>
  <si>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</si>
  <si>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</si>
  <si>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</si>
  <si>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</si>
  <si>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</si>
  <si>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</si>
  <si>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</si>
  <si>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</si>
  <si>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</si>
  <si>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</si>
  <si>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</si>
  <si>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</si>
  <si>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</si>
  <si>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</si>
  <si>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</si>
  <si>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</si>
  <si>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</si>
  <si>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</si>
  <si>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</si>
  <si>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</si>
  <si>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</si>
  <si>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</si>
  <si>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</si>
  <si>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</si>
  <si>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</si>
  <si>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</si>
  <si>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</si>
  <si>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</si>
  <si>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</si>
  <si>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</si>
  <si>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</si>
  <si>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</si>
  <si>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</si>
  <si>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</si>
  <si>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</si>
  <si>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</si>
  <si>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</si>
  <si>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</si>
  <si>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</si>
  <si>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</si>
  <si>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</si>
  <si>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</si>
  <si>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</si>
  <si>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</si>
  <si>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</si>
  <si>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</si>
  <si>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</si>
  <si>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</si>
  <si>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</si>
  <si>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</si>
  <si>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</si>
  <si>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</si>
  <si>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</si>
  <si>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</si>
  <si>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</si>
  <si>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</si>
  <si>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</si>
  <si>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</si>
  <si>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</si>
  <si>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</si>
  <si>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</si>
  <si>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</si>
  <si>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</si>
  <si>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</si>
  <si>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</si>
  <si>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</si>
  <si>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</si>
  <si>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</si>
  <si>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</si>
  <si>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</si>
  <si>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</si>
  <si>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</si>
  <si>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</si>
  <si>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</si>
  <si>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</si>
  <si>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</si>
  <si>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</si>
  <si>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</si>
  <si>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</si>
  <si>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</si>
  <si>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</si>
  <si>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</si>
  <si>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</si>
  <si>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</si>
  <si>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</si>
  <si>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</si>
  <si>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</si>
  <si>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</si>
  <si>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</si>
  <si>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</si>
  <si>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</si>
  <si>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</si>
  <si>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</si>
  <si>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</si>
  <si>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</si>
  <si>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</si>
  <si>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</si>
  <si>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</si>
  <si>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</si>
  <si>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</si>
  <si>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</si>
  <si>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</si>
  <si>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</si>
  <si>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</si>
  <si>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</si>
  <si>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</si>
  <si>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</si>
  <si>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</si>
  <si>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</si>
  <si>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</si>
  <si>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</si>
  <si>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</si>
  <si>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</si>
  <si>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</si>
  <si>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</si>
  <si>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</si>
  <si>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</si>
  <si>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</si>
  <si>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</si>
  <si>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</si>
  <si>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</si>
  <si>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</si>
  <si>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</si>
  <si>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</si>
  <si>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</si>
  <si>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</si>
  <si>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</si>
  <si>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</si>
  <si>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</si>
  <si>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</si>
  <si>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</si>
  <si>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</si>
  <si>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</si>
  <si>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</si>
  <si>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</si>
  <si>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</si>
  <si>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</si>
  <si>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</si>
  <si>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</si>
  <si>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</si>
  <si>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</si>
  <si>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</si>
  <si>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</si>
  <si>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</si>
  <si>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</si>
  <si>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</si>
  <si>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</si>
  <si>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</si>
  <si>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</si>
  <si>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</si>
  <si>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</si>
  <si>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</si>
  <si>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</si>
  <si>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</si>
  <si>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</si>
  <si>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</si>
  <si>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</si>
  <si>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</si>
  <si>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</si>
  <si>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</si>
  <si>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</si>
  <si>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</si>
  <si>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</si>
  <si>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</si>
  <si>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</si>
  <si>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</si>
  <si>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</si>
  <si>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</si>
  <si>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</si>
  <si>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</si>
  <si>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</si>
  <si>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</si>
  <si>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</si>
  <si>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</si>
  <si>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</si>
  <si>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</si>
  <si>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</si>
  <si>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</si>
  <si>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</si>
  <si>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</si>
  <si>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</si>
  <si>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</si>
  <si>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</si>
  <si>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</si>
  <si>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</si>
  <si>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</si>
  <si>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</si>
  <si>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</si>
  <si>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</si>
  <si>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</si>
  <si>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</si>
  <si>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</si>
  <si>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</si>
  <si>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</si>
  <si>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</si>
  <si>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</si>
  <si>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</si>
  <si>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</si>
  <si>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</si>
  <si>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</si>
  <si>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</si>
  <si>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</si>
  <si>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</si>
  <si>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</si>
  <si>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</si>
  <si>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</si>
  <si>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</si>
  <si>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</si>
  <si>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</si>
  <si>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</si>
  <si>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</si>
  <si>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</si>
  <si>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</si>
  <si>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</si>
  <si>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</si>
  <si>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</si>
  <si>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</si>
  <si>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</si>
  <si>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</si>
  <si>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</si>
  <si>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</si>
  <si>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</si>
  <si>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</si>
  <si>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</si>
  <si>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</si>
  <si>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</si>
  <si>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</si>
  <si>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</si>
  <si>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</si>
  <si>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</si>
  <si>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</si>
  <si>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</si>
  <si>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</si>
  <si>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</si>
  <si>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</si>
  <si>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</si>
  <si>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</si>
  <si>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</si>
  <si>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</si>
  <si>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</si>
  <si>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</si>
  <si>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</si>
  <si>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</si>
  <si>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</si>
  <si>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</si>
  <si>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</si>
  <si>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</si>
  <si>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</si>
  <si>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</si>
  <si>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</si>
  <si>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</si>
  <si>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</si>
  <si>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</si>
  <si>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</si>
  <si>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</si>
  <si>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</si>
  <si>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</si>
  <si>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</si>
  <si>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</si>
  <si>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</si>
  <si>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</si>
  <si>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</si>
  <si>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</si>
  <si>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</si>
  <si>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</si>
  <si>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</si>
  <si>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</si>
  <si>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</si>
  <si>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</si>
  <si>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</si>
  <si>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</si>
  <si>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</si>
  <si>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</si>
  <si>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</si>
  <si>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</si>
  <si>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</si>
  <si>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</si>
  <si>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</si>
  <si>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</si>
  <si>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</si>
  <si>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</si>
  <si>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</si>
  <si>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</si>
  <si>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</si>
  <si>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</si>
  <si>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</si>
  <si>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</si>
  <si>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</si>
  <si>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</si>
  <si>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</si>
  <si>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</si>
  <si>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</si>
  <si>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</si>
  <si>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</si>
  <si>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</si>
  <si>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</si>
  <si>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</si>
  <si>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</si>
  <si>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</si>
  <si>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</si>
  <si>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</si>
  <si>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</si>
  <si>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</si>
  <si>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</si>
  <si>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</si>
  <si>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</si>
  <si>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</si>
  <si>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</si>
  <si>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</si>
  <si>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</si>
  <si>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</si>
  <si>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</si>
  <si>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</si>
  <si>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</si>
  <si>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</si>
  <si>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</si>
  <si>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</si>
  <si>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</si>
  <si>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</si>
  <si>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</si>
  <si>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</si>
  <si>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</si>
  <si>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</si>
  <si>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</si>
  <si>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</si>
  <si>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</si>
  <si>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</si>
  <si>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</si>
  <si>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</si>
  <si>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</si>
  <si>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</si>
  <si>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</si>
  <si>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</si>
  <si>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</si>
  <si>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</si>
  <si>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</si>
  <si>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</si>
  <si>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</si>
  <si>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</si>
  <si>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</si>
  <si>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</si>
  <si>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</si>
  <si>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</si>
  <si>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</si>
  <si>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</si>
  <si>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</si>
  <si>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</si>
  <si>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</si>
  <si>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</si>
  <si>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</si>
  <si>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</si>
  <si>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</si>
  <si>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</si>
  <si>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</si>
  <si>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</si>
  <si>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</si>
  <si>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</si>
  <si>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</si>
  <si>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</si>
  <si>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</si>
  <si>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</si>
  <si>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</si>
  <si>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</si>
  <si>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</si>
  <si>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</si>
  <si>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</si>
  <si>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</si>
  <si>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</si>
  <si>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</si>
  <si>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</si>
  <si>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</si>
  <si>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</si>
  <si>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</si>
  <si>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</si>
  <si>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</si>
  <si>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</si>
  <si>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</si>
  <si>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</si>
  <si>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</si>
  <si>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</si>
  <si>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</si>
  <si>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</si>
  <si>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</si>
  <si>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</si>
  <si>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</si>
  <si>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</si>
  <si>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</si>
  <si>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</si>
  <si>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</si>
  <si>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</si>
  <si>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</si>
  <si>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</si>
  <si>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</si>
  <si>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</si>
  <si>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</si>
  <si>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</si>
  <si>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</si>
  <si>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</si>
  <si>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</si>
  <si>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</si>
  <si>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</si>
  <si>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</si>
  <si>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</si>
  <si>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</si>
  <si>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</si>
  <si>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</si>
  <si>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</si>
  <si>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</si>
  <si>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</si>
  <si>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</si>
  <si>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</si>
  <si>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</si>
  <si>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</si>
  <si>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</si>
  <si>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</si>
  <si>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</si>
  <si>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</si>
  <si>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</si>
  <si>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</si>
  <si>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</si>
  <si>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</si>
  <si>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</si>
  <si>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</si>
  <si>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</si>
  <si>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</si>
  <si>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</si>
  <si>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</si>
  <si>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</si>
  <si>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</si>
  <si>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</si>
  <si>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</si>
  <si>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</si>
  <si>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</si>
  <si>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</si>
  <si>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</si>
  <si>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</si>
  <si>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</si>
  <si>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</si>
  <si>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</si>
  <si>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</si>
  <si>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</si>
  <si>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</si>
  <si>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</si>
  <si>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</si>
  <si>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</si>
  <si>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</si>
  <si>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</si>
  <si>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</si>
  <si>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</si>
  <si>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</si>
  <si>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</si>
  <si>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</si>
  <si>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</si>
  <si>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</si>
  <si>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</si>
  <si>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</si>
  <si>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</si>
  <si>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</si>
  <si>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</si>
  <si>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</si>
  <si>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</si>
  <si>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</si>
  <si>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</si>
  <si>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</si>
  <si>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</si>
  <si>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</si>
  <si>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</si>
  <si>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</si>
  <si>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</si>
  <si>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</si>
  <si>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</si>
  <si>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</si>
  <si>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</si>
  <si>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</si>
  <si>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</si>
  <si>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</si>
  <si>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</si>
  <si>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</si>
  <si>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</si>
  <si>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</si>
  <si>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</si>
  <si>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</si>
  <si>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</si>
  <si>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</si>
  <si>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</si>
  <si>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</si>
  <si>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</si>
  <si>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</si>
  <si>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</si>
  <si>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</si>
  <si>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</si>
  <si>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</si>
  <si>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</si>
  <si>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</si>
  <si>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</si>
  <si>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</si>
  <si>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</si>
  <si>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</si>
  <si>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</si>
  <si>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</si>
  <si>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</si>
  <si>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</si>
  <si>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</si>
  <si>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</si>
  <si>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</si>
  <si>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</si>
  <si>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</si>
  <si>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</si>
  <si>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</si>
  <si>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</si>
  <si>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</si>
  <si>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</si>
  <si>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</si>
  <si>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</si>
  <si>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</si>
  <si>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</si>
  <si>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</si>
  <si>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</si>
  <si>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</si>
  <si>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</si>
  <si>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</si>
  <si>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</si>
  <si>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</si>
  <si>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</si>
  <si>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</si>
  <si>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</si>
  <si>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</si>
  <si>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</si>
  <si>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</si>
  <si>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</si>
  <si>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</si>
  <si>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</si>
  <si>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</si>
  <si>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</si>
  <si>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</si>
  <si>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</si>
  <si>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</si>
  <si>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</si>
  <si>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</si>
  <si>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</si>
  <si>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</si>
  <si>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</si>
  <si>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</si>
  <si>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</si>
  <si>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</si>
  <si>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</si>
  <si>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</si>
  <si>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</si>
  <si>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</si>
  <si>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</si>
  <si>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</si>
  <si>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</si>
  <si>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</si>
  <si>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</si>
  <si>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</si>
  <si>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</si>
  <si>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</si>
  <si>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</si>
  <si>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</si>
  <si>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</si>
  <si>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</si>
  <si>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</si>
  <si>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</si>
  <si>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</si>
  <si>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</si>
  <si>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</si>
  <si>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</si>
  <si>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</si>
  <si>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</si>
  <si>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</si>
  <si>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</si>
  <si>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</si>
  <si>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</si>
  <si>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</si>
  <si>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</si>
  <si>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</si>
  <si>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</si>
  <si>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</si>
  <si>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</si>
  <si>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</si>
  <si>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</si>
  <si>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</si>
  <si>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</si>
  <si>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</si>
  <si>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</si>
  <si>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</si>
  <si>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</si>
  <si>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</si>
  <si>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</si>
  <si>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</si>
  <si>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</si>
  <si>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</si>
  <si>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</si>
  <si>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</si>
  <si>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</si>
  <si>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</si>
  <si>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</si>
  <si>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</si>
  <si>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</si>
  <si>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</si>
  <si>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</si>
  <si>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</si>
  <si>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</si>
  <si>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</si>
  <si>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</si>
  <si>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</si>
  <si>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</si>
  <si>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</si>
  <si>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</si>
  <si>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</si>
  <si>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</si>
  <si>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</si>
  <si>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</si>
  <si>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</si>
  <si>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</si>
  <si>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</si>
  <si>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</si>
  <si>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</si>
  <si>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</si>
  <si>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</si>
  <si>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</si>
  <si>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</si>
  <si>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</si>
  <si>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</si>
  <si>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</si>
  <si>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</si>
  <si>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</si>
  <si>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</si>
  <si>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</si>
  <si>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</si>
  <si>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</si>
  <si>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</si>
  <si>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</si>
  <si>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</si>
  <si>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</si>
  <si>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</si>
  <si>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</si>
  <si>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</si>
  <si>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</si>
  <si>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</si>
  <si>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</si>
  <si>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</si>
  <si>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</si>
  <si>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</si>
  <si>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</si>
  <si>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</si>
  <si>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</si>
  <si>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</si>
  <si>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</si>
  <si>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</si>
  <si>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</si>
  <si>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</si>
  <si>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</si>
  <si>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</si>
  <si>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</si>
  <si>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</si>
  <si>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</si>
  <si>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</si>
  <si>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</si>
  <si>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</si>
  <si>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</si>
  <si>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</si>
  <si>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</si>
  <si>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</si>
  <si>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</si>
  <si>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</si>
  <si>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</si>
  <si>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</si>
  <si>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</si>
  <si>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</si>
  <si>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</si>
  <si>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</si>
  <si>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</si>
  <si>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</si>
  <si>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</si>
  <si>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</si>
  <si>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</si>
  <si>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</si>
  <si>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</si>
  <si>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</si>
  <si>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</si>
  <si>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</si>
  <si>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</si>
  <si>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</si>
  <si>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</si>
  <si>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</si>
  <si>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</si>
  <si>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</si>
  <si>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</si>
  <si>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</si>
  <si>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</si>
  <si>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</si>
  <si>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</si>
  <si>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</si>
  <si>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</si>
  <si>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</si>
  <si>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</si>
  <si>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</si>
  <si>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</si>
  <si>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</si>
  <si>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</si>
  <si>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</si>
  <si>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</si>
  <si>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</si>
  <si>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</si>
  <si>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</si>
  <si>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</si>
  <si>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</si>
  <si>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</si>
  <si>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</si>
  <si>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</si>
  <si>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</si>
  <si>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</si>
  <si>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</si>
  <si>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</si>
  <si>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</si>
  <si>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</si>
  <si>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</si>
  <si>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</si>
  <si>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</si>
  <si>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</si>
  <si>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</si>
  <si>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</si>
  <si>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</si>
  <si>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</si>
  <si>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</si>
  <si>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</si>
  <si>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</si>
  <si>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</si>
  <si>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</si>
  <si>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</si>
  <si>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</si>
  <si>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</si>
  <si>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</si>
  <si>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</si>
  <si>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</si>
  <si>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</si>
  <si>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</si>
  <si>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</si>
  <si>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</si>
  <si>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</si>
  <si>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</si>
  <si>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</si>
  <si>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</si>
  <si>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</si>
  <si>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</si>
  <si>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</si>
  <si>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</si>
  <si>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</si>
  <si>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</si>
  <si>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</si>
  <si>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</si>
  <si>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</si>
  <si>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</si>
  <si>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</si>
  <si>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</si>
  <si>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</si>
  <si>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</si>
  <si>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</si>
  <si>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</si>
  <si>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</si>
  <si>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</si>
  <si>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</si>
  <si>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</si>
  <si>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</si>
  <si>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</si>
  <si>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</si>
  <si>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</si>
  <si>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</si>
  <si>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</si>
  <si>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</si>
  <si>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</si>
  <si>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</si>
  <si>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</si>
  <si>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</si>
  <si>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</si>
  <si>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</si>
  <si>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</si>
  <si>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</si>
  <si>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</si>
  <si>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</si>
  <si>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</si>
  <si>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</si>
  <si>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</si>
  <si>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</si>
  <si>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</si>
  <si>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</si>
  <si>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</si>
  <si>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</si>
  <si>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</si>
  <si>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</si>
  <si>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</si>
  <si>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</si>
  <si>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</si>
  <si>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</si>
  <si>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</si>
  <si>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</si>
  <si>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</si>
  <si>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</si>
  <si>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</si>
  <si>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</si>
  <si>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</si>
  <si>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</si>
  <si>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</si>
  <si>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</si>
  <si>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</si>
  <si>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</si>
  <si>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</si>
  <si>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</si>
  <si>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</si>
  <si>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</si>
  <si>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</si>
  <si>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</si>
  <si>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</si>
  <si>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</si>
  <si>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</si>
  <si>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</si>
  <si>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</si>
  <si>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</si>
  <si>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</si>
  <si>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</si>
  <si>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</si>
  <si>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</si>
  <si>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</si>
  <si>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</si>
  <si>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</si>
  <si>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</si>
  <si>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</si>
  <si>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</si>
  <si>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</si>
  <si>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</si>
  <si>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</si>
  <si>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</si>
  <si>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</si>
  <si>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</si>
  <si>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</si>
  <si>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</si>
  <si>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</si>
  <si>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</si>
  <si>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</si>
  <si>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</si>
  <si>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</si>
  <si>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</si>
  <si>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</si>
  <si>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</si>
  <si>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</si>
  <si>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</si>
  <si>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</si>
  <si>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</si>
  <si>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</si>
  <si>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</si>
  <si>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</si>
  <si>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</si>
  <si>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</si>
  <si>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</si>
  <si>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</si>
  <si>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</si>
  <si>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</si>
  <si>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</si>
  <si>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</si>
  <si>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</si>
  <si>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</si>
  <si>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</si>
  <si>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</si>
  <si>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</si>
  <si>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</si>
  <si>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</si>
  <si>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</si>
  <si>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</si>
  <si>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</si>
  <si>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</si>
  <si>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</si>
  <si>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</si>
  <si>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</si>
  <si>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</si>
  <si>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</si>
  <si>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</si>
  <si>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</si>
  <si>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</si>
  <si>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</si>
  <si>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</si>
  <si>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</si>
  <si>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</si>
  <si>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</si>
  <si>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</si>
  <si>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</si>
  <si>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</si>
  <si>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</si>
  <si>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</si>
  <si>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</si>
  <si>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</si>
  <si>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</si>
  <si>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</si>
  <si>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</si>
  <si>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</si>
  <si>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</si>
  <si>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</si>
  <si>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</si>
  <si>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</si>
  <si>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</si>
  <si>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</si>
  <si>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</si>
  <si>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</si>
  <si>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</si>
  <si>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</si>
  <si>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</si>
  <si>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</si>
  <si>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</si>
  <si>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</si>
  <si>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</si>
  <si>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</si>
  <si>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</si>
  <si>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</si>
  <si>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</si>
  <si>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</si>
  <si>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</si>
  <si>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</si>
  <si>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</si>
  <si>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</si>
  <si>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</si>
  <si>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</si>
  <si>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</si>
  <si>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</si>
  <si>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</si>
  <si>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</si>
  <si>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</si>
  <si>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</si>
  <si>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</si>
  <si>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</si>
  <si>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</si>
  <si>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</si>
  <si>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</si>
  <si>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</si>
  <si>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</si>
  <si>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</si>
  <si>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</si>
  <si>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</si>
  <si>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</si>
  <si>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</si>
  <si>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</si>
  <si>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</si>
  <si>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</si>
  <si>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</si>
  <si>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</si>
  <si>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</si>
  <si>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</si>
  <si>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</si>
  <si>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</si>
  <si>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</si>
  <si>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</si>
  <si>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</si>
  <si>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</si>
  <si>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</si>
  <si>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</si>
  <si>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</si>
  <si>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</si>
  <si>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</si>
  <si>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</si>
  <si>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</si>
  <si>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</si>
  <si>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</si>
  <si>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</si>
  <si>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</si>
  <si>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</si>
  <si>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</si>
  <si>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</si>
  <si>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</si>
  <si>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</si>
  <si>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</si>
  <si>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</si>
  <si>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</si>
  <si>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</si>
  <si>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</si>
  <si>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</si>
  <si>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</si>
  <si>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</si>
  <si>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</si>
  <si>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</si>
  <si>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</si>
  <si>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</si>
  <si>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</si>
  <si>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</si>
  <si>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</si>
  <si>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</si>
  <si>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</si>
  <si>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</si>
  <si>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</si>
  <si>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</si>
  <si>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</si>
  <si>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</si>
  <si>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</si>
  <si>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</si>
  <si>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</si>
  <si>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</si>
  <si>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</si>
  <si>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</si>
  <si>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</si>
  <si>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</si>
  <si>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</si>
  <si>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</si>
  <si>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</si>
  <si>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</si>
  <si>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</si>
  <si>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</si>
  <si>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</si>
  <si>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</si>
  <si>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</si>
  <si>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</si>
  <si>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</si>
  <si>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</si>
  <si>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</si>
  <si>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</si>
  <si>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</si>
  <si>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</si>
  <si>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</si>
  <si>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</si>
  <si>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</si>
  <si>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</si>
  <si>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</si>
  <si>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</si>
  <si>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</si>
  <si>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</si>
  <si>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</si>
  <si>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</si>
  <si>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</si>
  <si>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</si>
  <si>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</si>
  <si>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</si>
  <si>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</si>
  <si>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</si>
  <si>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</si>
  <si>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</si>
  <si>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</si>
  <si>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</si>
  <si>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</si>
  <si>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</si>
  <si>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</si>
  <si>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</si>
  <si>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</si>
  <si>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</si>
  <si>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</si>
  <si>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</si>
  <si>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</si>
  <si>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</si>
  <si>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</si>
  <si>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</si>
  <si>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</si>
  <si>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</si>
  <si>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</si>
  <si>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</si>
  <si>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</si>
  <si>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</si>
  <si>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</si>
  <si>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</si>
  <si>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</si>
  <si>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</si>
  <si>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</si>
  <si>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</si>
  <si>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</si>
  <si>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</si>
  <si>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</si>
  <si>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</si>
  <si>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</si>
  <si>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</si>
  <si>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</si>
  <si>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</si>
  <si>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</si>
  <si>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</si>
  <si>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</si>
  <si>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</si>
  <si>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</si>
  <si>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</si>
  <si>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</si>
  <si>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</si>
  <si>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</si>
  <si>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</si>
  <si>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</si>
  <si>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</si>
  <si>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</si>
  <si>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</si>
  <si>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</si>
  <si>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</si>
  <si>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</si>
  <si>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</si>
  <si>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</si>
  <si>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</si>
  <si>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</si>
  <si>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</si>
  <si>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</si>
  <si>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</si>
  <si>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</si>
  <si>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</si>
  <si>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</si>
  <si>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</si>
  <si>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</si>
  <si>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</si>
  <si>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</si>
  <si>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</si>
  <si>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</si>
  <si>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</si>
  <si>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</si>
  <si>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</si>
  <si>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</si>
  <si>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</si>
  <si>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</si>
  <si>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</si>
  <si>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</si>
  <si>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</si>
  <si>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</si>
  <si>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</si>
  <si>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</si>
  <si>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</si>
  <si>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</si>
  <si>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</si>
  <si>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</si>
  <si>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</si>
  <si>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</si>
  <si>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</si>
  <si>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</si>
  <si>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</si>
  <si>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</si>
  <si>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</si>
  <si>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</si>
  <si>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</si>
  <si>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</si>
  <si>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</si>
  <si>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</si>
  <si>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</si>
  <si>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</si>
  <si>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</si>
  <si>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</si>
  <si>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</si>
  <si>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</si>
  <si>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</si>
  <si>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</si>
  <si>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</si>
  <si>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</si>
  <si>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</si>
  <si>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</si>
  <si>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</si>
  <si>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</si>
  <si>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</si>
  <si>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</si>
  <si>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</si>
  <si>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</si>
  <si>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</si>
  <si>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</si>
  <si>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</si>
  <si>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</si>
  <si>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</si>
  <si>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</si>
  <si>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</si>
  <si>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</si>
  <si>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</si>
  <si>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</si>
  <si>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</si>
  <si>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</si>
  <si>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</si>
  <si>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</si>
  <si>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</si>
  <si>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</si>
  <si>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</si>
  <si>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</si>
  <si>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</si>
  <si>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</si>
  <si>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</si>
  <si>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</si>
  <si>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</si>
  <si>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</si>
  <si>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</si>
  <si>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</si>
  <si>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</si>
  <si>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</si>
  <si>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</si>
  <si>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</si>
  <si>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</si>
  <si>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</si>
  <si>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</si>
  <si>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</si>
  <si>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</si>
  <si>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</si>
  <si>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</si>
  <si>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</si>
  <si>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</si>
  <si>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</si>
  <si>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</si>
  <si>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</si>
  <si>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</si>
  <si>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</si>
  <si>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</si>
  <si>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</si>
  <si>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</si>
  <si>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</si>
  <si>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</si>
  <si>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</si>
  <si>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</si>
  <si>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</si>
  <si>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</si>
  <si>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</si>
  <si>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</si>
  <si>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Pevisão de MC1 as 10:30h</t>
  </si>
  <si>
    <t>Ênio + Uanderson</t>
  </si>
  <si>
    <t>Aguardando descanso da equipe - irá deslocar pro TIQ</t>
  </si>
  <si>
    <t>TVLN</t>
  </si>
  <si>
    <t>Dill</t>
  </si>
  <si>
    <t>Substituição de jacaré AMV Norte de TVL</t>
  </si>
  <si>
    <t>Pronto as 09:20h - previsão de faixa após T13</t>
  </si>
  <si>
    <t>Elson</t>
  </si>
  <si>
    <t>Execução de solda - Condicionado à temperatura</t>
  </si>
  <si>
    <t>Previsão de prontos as 10h</t>
  </si>
  <si>
    <t>Marcos Euzébio</t>
  </si>
  <si>
    <t>Pronto as 08:50h - previsão de faixa após o X99</t>
  </si>
  <si>
    <t>TVI-TGR</t>
  </si>
  <si>
    <t>TVITGR</t>
  </si>
  <si>
    <t>Inspeção R7D</t>
  </si>
  <si>
    <t>Previsão de MC1 as 9h</t>
  </si>
  <si>
    <t>Descarga de dormentes</t>
  </si>
  <si>
    <t>Maicon + Eder</t>
  </si>
  <si>
    <t>MC1 as 08:05h - Licença as 08:08h</t>
  </si>
  <si>
    <t>Posicionamento de trilho curto</t>
  </si>
  <si>
    <t>Francisco / Josimar</t>
  </si>
  <si>
    <t>Troca de jacaré AMV Norte de ZBO</t>
  </si>
  <si>
    <t>Victor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</si>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</sst>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2" fillId="10" borderId="2" xfId="0" applyFont="1" applyFill="1" applyBorder="1" applyAlignment="1">
      <alignment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H302" activePane="bottomRight" state="frozen"/>
      <selection pane="bottomRight" activeCell="BJ304" sqref="BJ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99"/>
      <c r="BK1" s="369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6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0"/>
      <c r="BI2" s="371"/>
      <c r="BJ2" s="400"/>
      <c r="BK2" s="372"/>
      <c r="BL2" s="49"/>
      <c r="BM2" s="373"/>
      <c r="BN2" s="374"/>
      <c r="BO2" s="374"/>
      <c r="BP2" s="374"/>
      <c r="BQ2" s="374"/>
      <c r="BR2" s="374"/>
      <c r="BS2" s="375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79" t="s">
        <v>1152</v>
      </c>
      <c r="AT3" s="380"/>
      <c r="AU3" s="379" t="s">
        <v>1153</v>
      </c>
      <c r="AV3" s="380"/>
      <c r="AW3" s="379" t="s">
        <v>1154</v>
      </c>
      <c r="AX3" s="381"/>
      <c r="AY3" s="63" t="s">
        <v>1155</v>
      </c>
      <c r="AZ3" s="63"/>
      <c r="BA3" s="377"/>
      <c r="BB3" s="378"/>
      <c r="BC3" s="357" t="s">
        <v>1148</v>
      </c>
      <c r="BD3" s="358"/>
      <c r="BE3" s="358"/>
      <c r="BF3" s="359"/>
      <c r="BG3" s="62"/>
      <c r="BH3" s="370"/>
      <c r="BI3" s="371"/>
      <c r="BJ3" s="400"/>
      <c r="BK3" s="372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01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/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/>
      <c r="BI302" s="16"/>
      <c r="BJ302" s="16" t="s">
        <v>1668</v>
      </c>
      <c r="BK302" s="16"/>
      <c r="BL302" s="15"/>
      <c r="BM302" s="14"/>
      <c r="BN302" s="14"/>
      <c r="BO302" s="160"/>
      <c r="BP302" s="16"/>
      <c r="BQ302" s="12" t="str">
        <f t="shared" si="50"/>
        <v>Produção e Intervalo</v>
      </c>
      <c r="BR302" s="18">
        <f t="shared" si="51"/>
        <v>0</v>
      </c>
      <c r="BS302" s="18">
        <f t="shared" si="52"/>
        <v>0</v>
      </c>
      <c r="BT302" s="220" t="str">
        <f t="shared" si="48"/>
        <v/>
      </c>
    </row>
    <row r="303" spans="1:72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1133</v>
      </c>
      <c r="I303" s="168" t="s">
        <v>587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0.375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1669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 t="s">
        <v>1670</v>
      </c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1671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1672</v>
      </c>
      <c r="W304" s="168" t="s">
        <v>1673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71"/>
      <c r="BB304" s="10"/>
      <c r="BC304" s="70"/>
      <c r="BD304" s="70"/>
      <c r="BE304" s="11"/>
      <c r="BF304" s="282"/>
      <c r="BG304" s="15"/>
      <c r="BH304" s="16"/>
      <c r="BI304" s="16"/>
      <c r="BJ304" s="330" t="s">
        <v>1674</v>
      </c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1675</v>
      </c>
      <c r="W305" s="168" t="s">
        <v>1676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 t="s">
        <v>1677</v>
      </c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1678</v>
      </c>
      <c r="W306" s="168" t="s">
        <v>1676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 t="s">
        <v>1679</v>
      </c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1135</v>
      </c>
      <c r="J307" s="212">
        <v>74</v>
      </c>
      <c r="K307" s="212">
        <v>226</v>
      </c>
      <c r="L307" s="83" t="s">
        <v>11</v>
      </c>
      <c r="M307" s="199" t="s">
        <v>1680</v>
      </c>
      <c r="N307" s="199" t="s">
        <v>1681</v>
      </c>
      <c r="O307" s="168">
        <v>0.375</v>
      </c>
      <c r="P307" s="168">
        <v>4.1666666666666664E-2</v>
      </c>
      <c r="Q307" s="83">
        <v>250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1682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TVI-TGR</v>
      </c>
      <c r="AN307" s="279" t="str">
        <f>IF(BS_CONTROLE[[#This Row],[SB]]=0, "-", BS_CONTROLE[[#This Row],[SB]])</f>
        <v>TVITGR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 t="s">
        <v>1683</v>
      </c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1684</v>
      </c>
      <c r="X308" s="213" t="s">
        <v>374</v>
      </c>
      <c r="Y308" s="153" t="s">
        <v>377</v>
      </c>
      <c r="Z308" s="153"/>
      <c r="AA308" s="83" t="s">
        <v>1685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 t="s">
        <v>1686</v>
      </c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1687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1688</v>
      </c>
      <c r="W310" s="168" t="s">
        <v>1689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1690</v>
      </c>
      <c r="W311" s="168" t="s">
        <v>1676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18" operator="equal">
      <formula>"ERRO"</formula>
    </cfRule>
  </conditionalFormatting>
  <conditionalFormatting sqref="X4 Y369:Y444 Y1:Z368">
    <cfRule type="cellIs" dxfId="138" priority="18407" operator="equal">
      <formula>"OPORTUNIDADE"</formula>
    </cfRule>
  </conditionalFormatting>
  <conditionalFormatting sqref="AZ6:AZ416">
    <cfRule type="expression" dxfId="137" priority="18402">
      <formula>$BU6=1</formula>
    </cfRule>
  </conditionalFormatting>
  <conditionalFormatting sqref="BQ6:BQ493">
    <cfRule type="cellIs" dxfId="136" priority="18413" operator="equal">
      <formula>"Produção e Intervalo"</formula>
    </cfRule>
    <cfRule type="cellIs" dxfId="135" priority="18414" operator="equal">
      <formula>"Aderente"</formula>
    </cfRule>
    <cfRule type="cellIs" dxfId="134" priority="18415" operator="equal">
      <formula>"Intervalo"</formula>
    </cfRule>
    <cfRule type="cellIs" dxfId="133" priority="18416" operator="equal">
      <formula>"Produção"</formula>
    </cfRule>
    <cfRule type="cellIs" dxfId="132" priority="18417" operator="equal">
      <formula>"ERRO"</formula>
    </cfRule>
  </conditionalFormatting>
  <conditionalFormatting sqref="BR6:BS446">
    <cfRule type="cellIs" dxfId="131" priority="18395" operator="equal">
      <formula>"*"</formula>
    </cfRule>
    <cfRule type="cellIs" dxfId="130" priority="18396" operator="greaterThanOrEqual">
      <formula>1</formula>
    </cfRule>
    <cfRule type="cellIs" dxfId="129" priority="18397" operator="lessThan">
      <formula>1</formula>
    </cfRule>
  </conditionalFormatting>
  <conditionalFormatting sqref="X369:X416 Y369:Y444 Y6:Z368">
    <cfRule type="cellIs" dxfId="128" priority="18343" operator="equal">
      <formula>"NÃO"</formula>
    </cfRule>
    <cfRule type="cellIs" dxfId="127" priority="18344" operator="equal">
      <formula>"SIM"</formula>
    </cfRule>
  </conditionalFormatting>
  <conditionalFormatting sqref="X369:X416">
    <cfRule type="cellIs" dxfId="126" priority="18342" operator="equal">
      <formula>"OPORTUNIDADE"</formula>
    </cfRule>
  </conditionalFormatting>
  <conditionalFormatting sqref="Z369:Z416">
    <cfRule type="cellIs" dxfId="125" priority="18340" operator="equal">
      <formula>"NÃO"</formula>
    </cfRule>
    <cfRule type="cellIs" dxfId="124" priority="18341" operator="equal">
      <formula>"SIM"</formula>
    </cfRule>
  </conditionalFormatting>
  <conditionalFormatting sqref="Z369:Z416">
    <cfRule type="cellIs" dxfId="123" priority="18339" operator="equal">
      <formula>"OPORTUNIDADE"</formula>
    </cfRule>
  </conditionalFormatting>
  <conditionalFormatting sqref="Y1048469:Y1048576">
    <cfRule type="cellIs" dxfId="122" priority="18224" operator="equal">
      <formula>"OPORTUNIDADE"</formula>
    </cfRule>
  </conditionalFormatting>
  <conditionalFormatting sqref="Y1048469:Y1048576">
    <cfRule type="cellIs" dxfId="121" priority="18222" operator="equal">
      <formula>"NÃO"</formula>
    </cfRule>
    <cfRule type="cellIs" dxfId="120" priority="18223" operator="equal">
      <formula>"SIM"</formula>
    </cfRule>
  </conditionalFormatting>
  <conditionalFormatting sqref="Z417:Z442">
    <cfRule type="cellIs" dxfId="119" priority="17959" operator="equal">
      <formula>"OPORTUNIDADE"</formula>
    </cfRule>
  </conditionalFormatting>
  <conditionalFormatting sqref="Z417:Z442">
    <cfRule type="cellIs" dxfId="118" priority="17957" operator="equal">
      <formula>"NÃO"</formula>
    </cfRule>
    <cfRule type="cellIs" dxfId="117" priority="17958" operator="equal">
      <formula>"SIM"</formula>
    </cfRule>
  </conditionalFormatting>
  <conditionalFormatting sqref="X443">
    <cfRule type="cellIs" dxfId="116" priority="17945" operator="equal">
      <formula>"NÃO"</formula>
    </cfRule>
    <cfRule type="cellIs" dxfId="115" priority="17946" operator="equal">
      <formula>"SIM"</formula>
    </cfRule>
  </conditionalFormatting>
  <conditionalFormatting sqref="X443">
    <cfRule type="cellIs" dxfId="114" priority="17944" operator="equal">
      <formula>"OPORTUNIDADE"</formula>
    </cfRule>
  </conditionalFormatting>
  <conditionalFormatting sqref="Z443">
    <cfRule type="cellIs" dxfId="113" priority="17942" operator="equal">
      <formula>"NÃO"</formula>
    </cfRule>
    <cfRule type="cellIs" dxfId="112" priority="17943" operator="equal">
      <formula>"SIM"</formula>
    </cfRule>
  </conditionalFormatting>
  <conditionalFormatting sqref="Z443">
    <cfRule type="cellIs" dxfId="111" priority="17941" operator="equal">
      <formula>"OPORTUNIDADE"</formula>
    </cfRule>
  </conditionalFormatting>
  <conditionalFormatting sqref="BI443">
    <cfRule type="iconSet" priority="17950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1">
      <iconSet showValue="0">
        <cfvo type="percent" val="0"/>
        <cfvo type="num" val="1"/>
        <cfvo type="num" val="1" gte="0"/>
      </iconSet>
    </cfRule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1">
      <formula>$BU386=1</formula>
    </cfRule>
  </conditionalFormatting>
  <conditionalFormatting sqref="AZ419:AZ443">
    <cfRule type="expression" dxfId="109" priority="18721">
      <formula>$BU391=1</formula>
    </cfRule>
  </conditionalFormatting>
  <conditionalFormatting sqref="BI417:BI442"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4">
      <iconSet showValue="0">
        <cfvo type="percent" val="0"/>
        <cfvo type="num" val="1"/>
        <cfvo type="num" val="1" gte="0"/>
      </iconSet>
    </cfRule>
    <cfRule type="iconSet" priority="18725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8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1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6" operator="equal">
      <formula>"*"</formula>
    </cfRule>
    <cfRule type="cellIs" dxfId="107" priority="13357" operator="greaterThanOrEqual">
      <formula>1</formula>
    </cfRule>
    <cfRule type="cellIs" dxfId="106" priority="13358" operator="lessThan">
      <formula>1</formula>
    </cfRule>
  </conditionalFormatting>
  <conditionalFormatting sqref="BK1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3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6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493">
    <cfRule type="iconSet" priority="20644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5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7">
      <iconSet showValue="0">
        <cfvo type="percent" val="0"/>
        <cfvo type="num" val="1"/>
        <cfvo type="num" val="1" gte="0"/>
      </iconSet>
    </cfRule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M6:BM446 BN287:BO287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1691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1692</v>
      </c>
      <c r="E3" s="316" t="s">
        <v>1693</v>
      </c>
      <c r="F3" s="316" t="s">
        <v>1694</v>
      </c>
      <c r="G3" s="316" t="s">
        <v>1695</v>
      </c>
      <c r="H3" s="316" t="s">
        <v>1696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1697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1698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H3002" sqref="A403:H300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3"/>
      <c r="B1" s="384"/>
      <c r="C1" s="385"/>
      <c r="L1" s="326"/>
      <c r="M1" s="123"/>
      <c r="N1" s="289"/>
      <c r="O1" s="289"/>
      <c r="P1" s="165"/>
      <c r="Q1" s="386" t="s">
        <v>1225</v>
      </c>
      <c r="R1" s="387"/>
      <c r="U1" s="101"/>
      <c r="V1" s="388" t="s">
        <v>1699</v>
      </c>
      <c r="W1" s="388"/>
      <c r="X1" s="388"/>
      <c r="Y1" s="103"/>
    </row>
    <row r="2" spans="1:25" s="100" customFormat="1" ht="11.25" customHeight="1">
      <c r="A2" s="104" t="s">
        <v>1700</v>
      </c>
      <c r="B2" s="104" t="s">
        <v>1701</v>
      </c>
      <c r="C2" s="104" t="s">
        <v>7</v>
      </c>
      <c r="D2" s="105" t="s">
        <v>1177</v>
      </c>
      <c r="E2" s="105" t="s">
        <v>1178</v>
      </c>
      <c r="F2" s="105" t="s">
        <v>1702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1703</v>
      </c>
      <c r="U2" s="107" t="s">
        <v>1180</v>
      </c>
      <c r="V2" s="102">
        <f ca="1">TODAY()-1</f>
        <v>46041</v>
      </c>
      <c r="W2" s="102">
        <f ca="1">V2-1</f>
        <v>46040</v>
      </c>
      <c r="X2" s="102">
        <f ca="1">W2-1</f>
        <v>46039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1880</v>
      </c>
      <c r="W8" s="111">
        <f ca="1">_xlfn.XLOOKUP(G8&amp;$W$2,BS_CONTROLE[CHAVE],BS_CONTROLE[Quantidade_11],"-")</f>
        <v>2312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1880</v>
      </c>
      <c r="W20" s="111">
        <f ca="1">_xlfn.XLOOKUP(G20&amp;$W$2,BS_CONTROLE[CHAVE],BS_CONTROLE[Quantidade_11],"-")</f>
        <v>2312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1248</v>
      </c>
      <c r="W27" s="111">
        <f ca="1">_xlfn.XLOOKUP(G27&amp;$W$2,BS_CONTROLE[CHAVE],BS_CONTROLE[Quantidade_11],"-")</f>
        <v>624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1880</v>
      </c>
      <c r="W39" s="111">
        <f ca="1">_xlfn.XLOOKUP(G39&amp;$W$2,BS_CONTROLE[CHAVE],BS_CONTROLE[Quantidade_11],"-")</f>
        <v>2312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1880</v>
      </c>
      <c r="W49" s="111">
        <f ca="1">_xlfn.XLOOKUP(G49&amp;$W$2,BS_CONTROLE[CHAVE],BS_CONTROLE[Quantidade_11],"-")</f>
        <v>2312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1880</v>
      </c>
      <c r="W59" s="111">
        <f ca="1">_xlfn.XLOOKUP(G59&amp;$W$2,BS_CONTROLE[CHAVE],BS_CONTROLE[Quantidade_11],"-")</f>
        <v>2312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289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1880</v>
      </c>
      <c r="W68" s="111">
        <f ca="1">_xlfn.XLOOKUP(G68&amp;$W$2,BS_CONTROLE[CHAVE],BS_CONTROLE[Quantidade_11],"-")</f>
        <v>2312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1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289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1248</v>
      </c>
      <c r="W75" s="111">
        <f ca="1">_xlfn.XLOOKUP(G75&amp;$W$2,BS_CONTROLE[CHAVE],BS_CONTROLE[Quantidade_11],"-")</f>
        <v>624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1880</v>
      </c>
      <c r="W85" s="111">
        <f ca="1">_xlfn.XLOOKUP(G85&amp;$W$2,BS_CONTROLE[CHAVE],BS_CONTROLE[Quantidade_11],"-")</f>
        <v>2312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1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1880</v>
      </c>
      <c r="W110" s="111">
        <f ca="1">_xlfn.XLOOKUP(G110&amp;$W$2,BS_CONTROLE[CHAVE],BS_CONTROLE[Quantidade_11],"-")</f>
        <v>2312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1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0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1248</v>
      </c>
      <c r="W121" s="111">
        <f ca="1">_xlfn.XLOOKUP(G121&amp;$W$2,BS_CONTROLE[CHAVE],BS_CONTROLE[Quantidade_11],"-")</f>
        <v>624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1880</v>
      </c>
      <c r="W138" s="111">
        <f ca="1">_xlfn.XLOOKUP(G138&amp;$W$2,BS_CONTROLE[CHAVE],BS_CONTROLE[Quantidade_11],"-")</f>
        <v>2312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1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0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1248</v>
      </c>
      <c r="W145" s="111">
        <f ca="1">_xlfn.XLOOKUP(G145&amp;$W$2,BS_CONTROLE[CHAVE],BS_CONTROLE[Quantidade_11],"-")</f>
        <v>624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1880</v>
      </c>
      <c r="W171" s="111">
        <f ca="1">_xlfn.XLOOKUP(G171&amp;$W$2,BS_CONTROLE[CHAVE],BS_CONTROLE[Quantidade_11],"-")</f>
        <v>2312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1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0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</v>
      </c>
      <c r="X182" s="111">
        <f ca="1">_xlfn.XLOOKUP(G182&amp;$X$2,BS_CONTROLE[CHAVE],BS_CONTROLE[Quantidade_11],"-")</f>
        <v>47510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1880</v>
      </c>
      <c r="W188" s="111">
        <f ca="1">_xlfn.XLOOKUP(G188&amp;$W$2,BS_CONTROLE[CHAVE],BS_CONTROLE[Quantidade_11],"-")</f>
        <v>2312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 t="str">
        <f ca="1">_xlfn.XLOOKUP(G195&amp;$V$2,BS_CONTROLE[CHAVE],BS_CONTROLE[Quantidade_11],"-")</f>
        <v>-</v>
      </c>
      <c r="W195" s="111">
        <f ca="1">_xlfn.XLOOKUP(G195&amp;$W$2,BS_CONTROLE[CHAVE],BS_CONTROLE[Quantidade_11],"-")</f>
        <v>1</v>
      </c>
      <c r="X195" s="111">
        <f ca="1">_xlfn.XLOOKUP(G195&amp;$X$2,BS_CONTROLE[CHAVE],BS_CONTROLE[Quantidade_11],"-")</f>
        <v>47510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1880</v>
      </c>
      <c r="W207" s="111">
        <f ca="1">_xlfn.XLOOKUP(G207&amp;$W$2,BS_CONTROLE[CHAVE],BS_CONTROLE[Quantidade_11],"-")</f>
        <v>2312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1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0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289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1248</v>
      </c>
      <c r="W225" s="111">
        <f ca="1">_xlfn.XLOOKUP(G225&amp;$W$2,BS_CONTROLE[CHAVE],BS_CONTROLE[Quantidade_11],"-")</f>
        <v>624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1880</v>
      </c>
      <c r="W228" s="111">
        <f ca="1">_xlfn.XLOOKUP(G228&amp;$W$2,BS_CONTROLE[CHAVE],BS_CONTROLE[Quantidade_11],"-")</f>
        <v>2312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1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0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289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1880</v>
      </c>
      <c r="W261" s="111">
        <f ca="1">_xlfn.XLOOKUP(G261&amp;$W$2,BS_CONTROLE[CHAVE],BS_CONTROLE[Quantidade_11],"-")</f>
        <v>2312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1248</v>
      </c>
      <c r="W264" s="111">
        <f ca="1">_xlfn.XLOOKUP(G264&amp;$W$2,BS_CONTROLE[CHAVE],BS_CONTROLE[Quantidade_11],"-")</f>
        <v>624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1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289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1</v>
      </c>
      <c r="X289" s="111">
        <f ca="1">_xlfn.XLOOKUP(G289&amp;$X$2,BS_CONTROLE[CHAVE],BS_CONTROLE[Quantidade_11],"-")</f>
        <v>47510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1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1880</v>
      </c>
      <c r="W296" s="111">
        <f ca="1">_xlfn.XLOOKUP(G296&amp;$W$2,BS_CONTROLE[CHAVE],BS_CONTROLE[Quantidade_11],"-")</f>
        <v>2312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1248</v>
      </c>
      <c r="W299" s="111">
        <f ca="1">_xlfn.XLOOKUP(G299&amp;$W$2,BS_CONTROLE[CHAVE],BS_CONTROLE[Quantidade_11],"-")</f>
        <v>624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289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1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0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 t="str">
        <f ca="1">_xlfn.XLOOKUP(G319&amp;$V$2,BS_CONTROLE[CHAVE],BS_CONTROLE[Quantidade_11],"-")</f>
        <v>-</v>
      </c>
      <c r="W319" s="111">
        <f ca="1">_xlfn.XLOOKUP(G319&amp;$W$2,BS_CONTROLE[CHAVE],BS_CONTROLE[Quantidade_11],"-")</f>
        <v>1</v>
      </c>
      <c r="X319" s="111">
        <f ca="1">_xlfn.XLOOKUP(G319&amp;$X$2,BS_CONTROLE[CHAVE],BS_CONTROLE[Quantidade_11],"-")</f>
        <v>47510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1880</v>
      </c>
      <c r="W328" s="111">
        <f ca="1">_xlfn.XLOOKUP(G328&amp;$W$2,BS_CONTROLE[CHAVE],BS_CONTROLE[Quantidade_11],"-")</f>
        <v>2312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1248</v>
      </c>
      <c r="W331" s="111">
        <f ca="1">_xlfn.XLOOKUP(G331&amp;$W$2,BS_CONTROLE[CHAVE],BS_CONTROLE[Quantidade_11],"-")</f>
        <v>624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1</v>
      </c>
      <c r="W335" s="111" t="str">
        <f ca="1">_xlfn.XLOOKUP(G335&amp;$W$2,BS_CONTROLE[CHAVE],BS_CONTROLE[Quantidade_11],"-")</f>
        <v>-</v>
      </c>
      <c r="X335" s="111">
        <f ca="1">_xlfn.XLOOKUP(G335&amp;$X$2,BS_CONTROLE[CHAVE],BS_CONTROLE[Quantidade_11],"-")</f>
        <v>0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 t="str">
        <f ca="1">_xlfn.XLOOKUP(G342&amp;$W$2,BS_CONTROLE[CHAVE],BS_CONTROLE[Quantidade_11],"-")</f>
        <v>-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 t="str">
        <f ca="1">_xlfn.XLOOKUP(G346&amp;$V$2,BS_CONTROLE[CHAVE],BS_CONTROLE[Quantidade_11],"-")</f>
        <v>-</v>
      </c>
      <c r="W346" s="111">
        <f ca="1">_xlfn.XLOOKUP(G346&amp;$W$2,BS_CONTROLE[CHAVE],BS_CONTROLE[Quantidade_11],"-")</f>
        <v>1</v>
      </c>
      <c r="X346" s="111">
        <f ca="1">_xlfn.XLOOKUP(G346&amp;$X$2,BS_CONTROLE[CHAVE],BS_CONTROLE[Quantidade_11],"-")</f>
        <v>47510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1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1880</v>
      </c>
      <c r="W354" s="111">
        <f ca="1">_xlfn.XLOOKUP(G354&amp;$W$2,BS_CONTROLE[CHAVE],BS_CONTROLE[Quantidade_11],"-")</f>
        <v>2312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1248</v>
      </c>
      <c r="W360" s="111">
        <f ca="1">_xlfn.XLOOKUP(G360&amp;$W$2,BS_CONTROLE[CHAVE],BS_CONTROLE[Quantidade_11],"-")</f>
        <v>624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0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 t="str">
        <f ca="1">_xlfn.XLOOKUP(G368&amp;$V$2,BS_CONTROLE[CHAVE],BS_CONTROLE[Quantidade_11],"-")</f>
        <v>-</v>
      </c>
      <c r="W368" s="111">
        <f ca="1">_xlfn.XLOOKUP(G368&amp;$W$2,BS_CONTROLE[CHAVE],BS_CONTROLE[Quantidade_11],"-")</f>
        <v>1</v>
      </c>
      <c r="X368" s="111">
        <f ca="1">_xlfn.XLOOKUP(G368&amp;$X$2,BS_CONTROLE[CHAVE],BS_CONTROLE[Quantidade_11],"-")</f>
        <v>47510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1880</v>
      </c>
      <c r="W370" s="111">
        <f ca="1">_xlfn.XLOOKUP(G370&amp;$W$2,BS_CONTROLE[CHAVE],BS_CONTROLE[Quantidade_11],"-")</f>
        <v>2312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>
        <f ca="1">_xlfn.XLOOKUP(G372&amp;$V$2,BS_CONTROLE[CHAVE],BS_CONTROLE[Quantidade_11],"-")</f>
        <v>1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1248</v>
      </c>
      <c r="W373" s="111">
        <f ca="1">_xlfn.XLOOKUP(G373&amp;$W$2,BS_CONTROLE[CHAVE],BS_CONTROLE[Quantidade_11],"-")</f>
        <v>624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1</v>
      </c>
      <c r="X374" s="111">
        <f ca="1">_xlfn.XLOOKUP(G374&amp;$X$2,BS_CONTROLE[CHAVE],BS_CONTROLE[Quantidade_11],"-")</f>
        <v>47510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1880</v>
      </c>
      <c r="W379" s="111">
        <f ca="1">_xlfn.XLOOKUP(G379&amp;$W$2,BS_CONTROLE[CHAVE],BS_CONTROLE[Quantidade_11],"-")</f>
        <v>2312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>
        <f ca="1">_xlfn.XLOOKUP(G382&amp;$V$2,BS_CONTROLE[CHAVE],BS_CONTROLE[Quantidade_11],"-")</f>
        <v>1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1248</v>
      </c>
      <c r="W385" s="111">
        <f ca="1">_xlfn.XLOOKUP(G385&amp;$W$2,BS_CONTROLE[CHAVE],BS_CONTROLE[Quantidade_11],"-")</f>
        <v>624</v>
      </c>
      <c r="X385" s="111">
        <f ca="1">_xlfn.XLOOKUP(G385&amp;$X$2,BS_CONTROLE[CHAVE],BS_CONTROLE[Quantidade_11],"-")</f>
        <v>0</v>
      </c>
    </row>
    <row r="386" spans="1:24" s="112" customFormat="1" hidden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>
        <f ca="1">_xlfn.XLOOKUP(G386&amp;$V$2,BS_CONTROLE[CHAVE],BS_CONTROLE[Quantidade_11],"-")</f>
        <v>1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28</v>
      </c>
    </row>
    <row r="387" spans="1:24" s="112" customFormat="1" hidden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>
        <f ca="1">_xlfn.XLOOKUP(G387&amp;$V$2,BS_CONTROLE[CHAVE],BS_CONTROLE[Quantidade_11],"-")</f>
        <v>1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 t="str">
        <f>IF(FN_MC!B290="","*",FN_MC!B290)</f>
        <v>*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>
        <f ca="1">_xlfn.XLOOKUP(G390&amp;$V$2,BS_CONTROLE[CHAVE],BS_CONTROLE[Quantidade_11],"-")</f>
        <v>2</v>
      </c>
      <c r="W390" s="111" t="str">
        <f ca="1">_xlfn.XLOOKUP(G390&amp;$W$2,BS_CONTROLE[CHAVE],BS_CONTROLE[Quantidade_11],"-")</f>
        <v>-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>
        <f ca="1">_xlfn.XLOOKUP(G393&amp;$V$2,BS_CONTROLE[CHAVE],BS_CONTROLE[Quantidade_11],"-")</f>
        <v>289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>
        <f ca="1">_xlfn.XLOOKUP(G394&amp;$V$2,BS_CONTROLE[CHAVE],BS_CONTROLE[Quantidade_11],"-")</f>
        <v>1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>
        <f ca="1">_xlfn.XLOOKUP(G396&amp;$V$2,BS_CONTROLE[CHAVE],BS_CONTROLE[Quantidade_11],"-")</f>
        <v>1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1248</v>
      </c>
      <c r="W399" s="111">
        <f ca="1">_xlfn.XLOOKUP(G399&amp;$W$2,BS_CONTROLE[CHAVE],BS_CONTROLE[Quantidade_11],"-")</f>
        <v>624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Contrato</v>
      </c>
      <c r="C400" s="108" t="str">
        <f>IF(FN_MC!Z302="","*",FN_MC!Z302)</f>
        <v>*</v>
      </c>
      <c r="D400" s="109" t="str">
        <f>IF(FN_MC!S302="","*",FN_MC!S302)</f>
        <v>FERRONORTE</v>
      </c>
      <c r="E400" s="109" t="str">
        <f>IF(FN_MC!T302="","*",FN_MC!T302)</f>
        <v>TGR-TRO</v>
      </c>
      <c r="F400" s="109">
        <f>IF(FN_MC!B302="","*",FN_MC!B302)</f>
        <v>46042</v>
      </c>
      <c r="G400" s="109" t="str">
        <f>IF(FN_MC!D302="","*",FN_MC!D302)</f>
        <v>V86</v>
      </c>
      <c r="H400" s="109" t="str">
        <f>IF(FN_MC!F302="","*",FN_MC!F302)</f>
        <v>MECANIZAÇÃO - SOCADORA</v>
      </c>
      <c r="I400" s="109" t="str">
        <f>IF(FN_MC!H302="","*",FN_MC!H302)</f>
        <v>TSF1</v>
      </c>
      <c r="J400" s="109" t="str">
        <f>IF(FN_MC!I302="","*",FN_MC!I302)</f>
        <v>TSF1</v>
      </c>
      <c r="K400" s="109" t="str">
        <f>IF(FN_MC!M302="","*",FN_MC!M302)</f>
        <v>TAL-TSF</v>
      </c>
      <c r="L400" s="328" t="str">
        <f>IF(FN_MC!N302="","*",FN_MC!N302)</f>
        <v>TAL699</v>
      </c>
      <c r="M400" s="110">
        <f>IF(FN_MC!J302="","*",FN_MC!J302)</f>
        <v>98</v>
      </c>
      <c r="N400" s="291">
        <f>IF(FN_MC!K302="","*",FN_MC!K302)</f>
        <v>695.1</v>
      </c>
      <c r="O400" s="291">
        <f>IF(FN_MC!L302="","*",FN_MC!L302)</f>
        <v>690.96</v>
      </c>
      <c r="P400" s="110"/>
      <c r="Q400" s="127">
        <f>IF(FN_MC!O302="","*",FN_MC!O302)</f>
        <v>0.4375</v>
      </c>
      <c r="R400" s="127">
        <f>IF(FN_MC!P302="","*",FN_MC!P302)</f>
        <v>0.25</v>
      </c>
      <c r="S400" s="109" t="str">
        <f>IF(FN_MC!Q302="","*",CONCATENATE(FN_MC!Q302," ",FN_MC!R302))</f>
        <v>3360 M</v>
      </c>
      <c r="T400" s="109" t="str">
        <f>IF(FN_MC!V302="","*",FN_MC!V302)</f>
        <v>Antonioni</v>
      </c>
      <c r="U400" s="109" t="str">
        <f>IF(FN_MC!W302="","*",FN_MC!W302)</f>
        <v xml:space="preserve">Socaria mecanizada   </v>
      </c>
      <c r="V400" s="111">
        <f ca="1">_xlfn.XLOOKUP(G400&amp;$V$2,BS_CONTROLE[CHAVE],BS_CONTROLE[Quantidade_11],"-")</f>
        <v>1880</v>
      </c>
      <c r="W400" s="111">
        <f ca="1">_xlfn.XLOOKUP(G400&amp;$W$2,BS_CONTROLE[CHAVE],BS_CONTROLE[Quantidade_11],"-")</f>
        <v>2312</v>
      </c>
      <c r="X400" s="111" t="str">
        <f ca="1">_xlfn.XLOOKUP(G400&amp;$X$2,BS_CONTROLE[CHAVE],BS_CONTROLE[Quantidade_11],"-")</f>
        <v>-</v>
      </c>
    </row>
    <row r="401" spans="1:24" s="112" customFormat="1">
      <c r="A401" s="108" t="str">
        <f>IF(FN_MC!Y303="","*",FN_MC!Y303)</f>
        <v>OPORTUNIDADE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TGR</v>
      </c>
      <c r="J401" s="109" t="str">
        <f>IF(FN_MC!I303="","*",FN_MC!I303)</f>
        <v>TIQ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0.375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>
        <f ca="1">_xlfn.XLOOKUP(G401&amp;$V$2,BS_CONTROLE[CHAVE],BS_CONTROLE[Quantidade_11],"-")</f>
        <v>1</v>
      </c>
      <c r="W401" s="111" t="str">
        <f ca="1">_xlfn.XLOOKUP(G401&amp;$W$2,BS_CONTROLE[CHAVE],BS_CONTROLE[Quantidade_11],"-")</f>
        <v>-</v>
      </c>
      <c r="X401" s="111">
        <f ca="1">_xlfn.XLOOKUP(G401&amp;$X$2,BS_CONTROLE[CHAVE],BS_CONTROLE[Quantidade_11],"-")</f>
        <v>28</v>
      </c>
    </row>
    <row r="402" spans="1:24" s="112" customFormat="1">
      <c r="A402" s="108" t="str">
        <f>IF(FN_MC!Y304="","*",FN_MC!Y304)</f>
        <v>OPORTUNIDADE</v>
      </c>
      <c r="B402" s="108" t="str">
        <f>IF(FN_MC!X304="","*",FN_MC!X304)</f>
        <v>Oportunidade</v>
      </c>
      <c r="C402" s="108" t="str">
        <f>IF(FN_MC!Z304="","*",FN_MC!Z304)</f>
        <v>*</v>
      </c>
      <c r="D402" s="109" t="str">
        <f>IF(FN_MC!S304="","*",FN_MC!S304)</f>
        <v>FERRONORTE</v>
      </c>
      <c r="E402" s="109" t="str">
        <f>IF(FN_MC!T304="","*",FN_MC!T304)</f>
        <v>TCS-TGR</v>
      </c>
      <c r="F402" s="109">
        <f>IF(FN_MC!B304="","*",FN_MC!B304)</f>
        <v>46042</v>
      </c>
      <c r="G402" s="109" t="str">
        <f>IF(FN_MC!D304="","*",FN_MC!D304)</f>
        <v>DILL (TF-519)</v>
      </c>
      <c r="H402" s="109" t="str">
        <f>IF(FN_MC!F304="","*",FN_MC!F304)</f>
        <v>PDM - AMV - JACARÉ</v>
      </c>
      <c r="I402" s="109" t="str">
        <f>IF(FN_MC!H304="","*",FN_MC!H304)</f>
        <v>TVL1</v>
      </c>
      <c r="J402" s="109" t="str">
        <f>IF(FN_MC!I304="","*",FN_MC!I304)</f>
        <v>-</v>
      </c>
      <c r="K402" s="109" t="str">
        <f>IF(FN_MC!M304="","*",FN_MC!M304)</f>
        <v>TVL</v>
      </c>
      <c r="L402" s="328" t="str">
        <f>IF(FN_MC!N304="","*",FN_MC!N304)</f>
        <v>TVLN</v>
      </c>
      <c r="M402" s="110">
        <f>IF(FN_MC!J304="","*",FN_MC!J304)</f>
        <v>74</v>
      </c>
      <c r="N402" s="291">
        <f>IF(FN_MC!K304="","*",FN_MC!K304)</f>
        <v>453.3</v>
      </c>
      <c r="O402" s="291" t="str">
        <f>IF(FN_MC!L304="","*",FN_MC!L304)</f>
        <v>-</v>
      </c>
      <c r="P402" s="110"/>
      <c r="Q402" s="127">
        <f>IF(FN_MC!O304="","*",FN_MC!O304)</f>
        <v>0.41666666666666669</v>
      </c>
      <c r="R402" s="127">
        <f>IF(FN_MC!P304="","*",FN_MC!P304)</f>
        <v>0.125</v>
      </c>
      <c r="S402" s="109" t="str">
        <f>IF(FN_MC!Q304="","*",CONCATENATE(FN_MC!Q304," ",FN_MC!R304))</f>
        <v>1 Nº DE PEÇAS</v>
      </c>
      <c r="T402" s="109" t="str">
        <f>IF(FN_MC!V304="","*",FN_MC!V304)</f>
        <v>Dill</v>
      </c>
      <c r="U402" s="109" t="str">
        <f>IF(FN_MC!W304="","*",FN_MC!W304)</f>
        <v>Substituição de jacaré AMV Norte de TVL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>
      <c r="A403" s="108" t="str">
        <f>IF(FN_MC!Y305="","*",FN_MC!Y305)</f>
        <v>OPORTUNIDADE</v>
      </c>
      <c r="B403" s="108" t="str">
        <f>IF(FN_MC!X305="","*",FN_MC!X305)</f>
        <v>Oportunidade</v>
      </c>
      <c r="C403" s="108" t="str">
        <f>IF(FN_MC!Z305="","*",FN_MC!Z305)</f>
        <v>*</v>
      </c>
      <c r="D403" s="109" t="str">
        <f>IF(FN_MC!S305="","*",FN_MC!S305)</f>
        <v>FERRONORTE</v>
      </c>
      <c r="E403" s="109" t="str">
        <f>IF(FN_MC!T305="","*",FN_MC!T305)</f>
        <v>TCS-TGR</v>
      </c>
      <c r="F403" s="109">
        <f>IF(FN_MC!B305="","*",FN_MC!B305)</f>
        <v>46042</v>
      </c>
      <c r="G403" s="109" t="str">
        <f>IF(FN_MC!D305="","*",FN_MC!D305)</f>
        <v>ELSON (TF-526)</v>
      </c>
      <c r="H403" s="109" t="str">
        <f>IF(FN_MC!F305="","*",FN_MC!F305)</f>
        <v>PDM - SOLDA</v>
      </c>
      <c r="I403" s="109" t="str">
        <f>IF(FN_MC!H305="","*",FN_MC!H305)</f>
        <v>THESUL</v>
      </c>
      <c r="J403" s="109" t="str">
        <f>IF(FN_MC!I305="","*",FN_MC!I305)</f>
        <v>-</v>
      </c>
      <c r="K403" s="109" t="str">
        <f>IF(FN_MC!M305="","*",FN_MC!M305)</f>
        <v>TRC-THE</v>
      </c>
      <c r="L403" s="328" t="str">
        <f>IF(FN_MC!N305="","*",FN_MC!N305)</f>
        <v>THESUL</v>
      </c>
      <c r="M403" s="110">
        <f>IF(FN_MC!J305="","*",FN_MC!J305)</f>
        <v>74</v>
      </c>
      <c r="N403" s="291">
        <f>IF(FN_MC!K305="","*",FN_MC!K305)</f>
        <v>300.95600000000002</v>
      </c>
      <c r="O403" s="291" t="str">
        <f>IF(FN_MC!L305="","*",FN_MC!L305)</f>
        <v>-</v>
      </c>
      <c r="P403" s="110"/>
      <c r="Q403" s="127">
        <f>IF(FN_MC!O305="","*",FN_MC!O305)</f>
        <v>0.41666666666666669</v>
      </c>
      <c r="R403" s="127">
        <f>IF(FN_MC!P305="","*",FN_MC!P305)</f>
        <v>8.3333333333333329E-2</v>
      </c>
      <c r="S403" s="109" t="str">
        <f>IF(FN_MC!Q305="","*",CONCATENATE(FN_MC!Q305," ",FN_MC!R305))</f>
        <v>1 Nº DE SOLDA</v>
      </c>
      <c r="T403" s="109" t="str">
        <f>IF(FN_MC!V305="","*",FN_MC!V305)</f>
        <v>Elson</v>
      </c>
      <c r="U403" s="109" t="str">
        <f>IF(FN_MC!W305="","*",FN_MC!W305)</f>
        <v>Execução de solda - Condicionado à temperatura</v>
      </c>
      <c r="V403" s="111">
        <f ca="1">_xlfn.XLOOKUP(G403&amp;$V$2,BS_CONTROLE[CHAVE],BS_CONTROLE[Quantidade_11],"-")</f>
        <v>1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0</v>
      </c>
    </row>
    <row r="404" spans="1:24" s="112" customFormat="1">
      <c r="A404" s="108" t="str">
        <f>IF(FN_MC!Y306="","*",FN_MC!Y306)</f>
        <v>OPORTUNIDADE</v>
      </c>
      <c r="B404" s="108" t="str">
        <f>IF(FN_MC!X306="","*",FN_MC!X306)</f>
        <v>Oportunidade</v>
      </c>
      <c r="C404" s="108" t="str">
        <f>IF(FN_MC!Z306="","*",FN_MC!Z306)</f>
        <v>*</v>
      </c>
      <c r="D404" s="109" t="str">
        <f>IF(FN_MC!S306="","*",FN_MC!S306)</f>
        <v>FERRONORTE</v>
      </c>
      <c r="E404" s="109" t="str">
        <f>IF(FN_MC!T306="","*",FN_MC!T306)</f>
        <v>TMI-TCS</v>
      </c>
      <c r="F404" s="109">
        <f>IF(FN_MC!B306="","*",FN_MC!B306)</f>
        <v>46042</v>
      </c>
      <c r="G404" s="109" t="str">
        <f>IF(FN_MC!D306="","*",FN_MC!D306)</f>
        <v>MARCOS (TF-520)</v>
      </c>
      <c r="H404" s="109" t="str">
        <f>IF(FN_MC!F306="","*",FN_MC!F306)</f>
        <v>PDM - SOLDA</v>
      </c>
      <c r="I404" s="109" t="str">
        <f>IF(FN_MC!H306="","*",FN_MC!H306)</f>
        <v>TCS2</v>
      </c>
      <c r="J404" s="109" t="str">
        <f>IF(FN_MC!I306="","*",FN_MC!I306)</f>
        <v>-</v>
      </c>
      <c r="K404" s="109" t="str">
        <f>IF(FN_MC!M306="","*",FN_MC!M306)</f>
        <v>TCS</v>
      </c>
      <c r="L404" s="328" t="str">
        <f>IF(FN_MC!N306="","*",FN_MC!N306)</f>
        <v>TCS2</v>
      </c>
      <c r="M404" s="110">
        <f>IF(FN_MC!J306="","*",FN_MC!J306)</f>
        <v>74</v>
      </c>
      <c r="N404" s="291">
        <f>IF(FN_MC!K306="","*",FN_MC!K306)</f>
        <v>289.7</v>
      </c>
      <c r="O404" s="291" t="str">
        <f>IF(FN_MC!L306="","*",FN_MC!L306)</f>
        <v>-</v>
      </c>
      <c r="P404" s="110"/>
      <c r="Q404" s="127">
        <f>IF(FN_MC!O306="","*",FN_MC!O306)</f>
        <v>0.375</v>
      </c>
      <c r="R404" s="127">
        <f>IF(FN_MC!P306="","*",FN_MC!P306)</f>
        <v>8.3333333333333329E-2</v>
      </c>
      <c r="S404" s="109" t="str">
        <f>IF(FN_MC!Q306="","*",CONCATENATE(FN_MC!Q306," ",FN_MC!R306))</f>
        <v>2 Nº DE SOLDA</v>
      </c>
      <c r="T404" s="109" t="str">
        <f>IF(FN_MC!V306="","*",FN_MC!V306)</f>
        <v>Marcos Euzébio</v>
      </c>
      <c r="U404" s="109" t="str">
        <f>IF(FN_MC!W306="","*",FN_MC!W306)</f>
        <v>Execução de solda - Condicionado à temperatura</v>
      </c>
      <c r="V404" s="111">
        <f ca="1">_xlfn.XLOOKUP(G404&amp;$V$2,BS_CONTROLE[CHAVE],BS_CONTROLE[Quantidade_11],"-")</f>
        <v>2</v>
      </c>
      <c r="W404" s="111" t="str">
        <f ca="1">_xlfn.XLOOKUP(G404&amp;$W$2,BS_CONTROLE[CHAVE],BS_CONTROLE[Quantidade_11],"-")</f>
        <v>-</v>
      </c>
      <c r="X404" s="111">
        <f ca="1">_xlfn.XLOOKUP(G404&amp;$X$2,BS_CONTROLE[CHAVE],BS_CONTROLE[Quantidade_11],"-")</f>
        <v>2</v>
      </c>
    </row>
    <row r="405" spans="1:24" s="112" customFormat="1">
      <c r="A405" s="108" t="str">
        <f>IF(FN_MC!Y307="","*",FN_MC!Y307)</f>
        <v>OPORTUNIDADE</v>
      </c>
      <c r="B405" s="108" t="str">
        <f>IF(FN_MC!X307="","*",FN_MC!X307)</f>
        <v>Oportunidade</v>
      </c>
      <c r="C405" s="108" t="str">
        <f>IF(FN_MC!Z307="","*",FN_MC!Z307)</f>
        <v>*</v>
      </c>
      <c r="D405" s="109" t="str">
        <f>IF(FN_MC!S307="","*",FN_MC!S307)</f>
        <v>FERRONORTE</v>
      </c>
      <c r="E405" s="109" t="str">
        <f>IF(FN_MC!T307="","*",FN_MC!T307)</f>
        <v>TMI-TCS</v>
      </c>
      <c r="F405" s="109">
        <f>IF(FN_MC!B307="","*",FN_MC!B307)</f>
        <v>46042</v>
      </c>
      <c r="G405" s="109" t="str">
        <f>IF(FN_MC!D307="","*",FN_MC!D307)</f>
        <v>A60</v>
      </c>
      <c r="H405" s="109" t="str">
        <f>IF(FN_MC!F307="","*",FN_MC!F307)</f>
        <v>DETECÇÃO - RONDA 7 DIAS</v>
      </c>
      <c r="I405" s="109" t="str">
        <f>IF(FN_MC!H307="","*",FN_MC!H307)</f>
        <v>TVI</v>
      </c>
      <c r="J405" s="109" t="str">
        <f>IF(FN_MC!I307="","*",FN_MC!I307)</f>
        <v>TGR2</v>
      </c>
      <c r="K405" s="109" t="str">
        <f>IF(FN_MC!M307="","*",FN_MC!M307)</f>
        <v>TVI-TGR</v>
      </c>
      <c r="L405" s="328" t="str">
        <f>IF(FN_MC!N307="","*",FN_MC!N307)</f>
        <v>TVITGR</v>
      </c>
      <c r="M405" s="110">
        <f>IF(FN_MC!J307="","*",FN_MC!J307)</f>
        <v>74</v>
      </c>
      <c r="N405" s="291">
        <f>IF(FN_MC!K307="","*",FN_MC!K307)</f>
        <v>226</v>
      </c>
      <c r="O405" s="291" t="str">
        <f>IF(FN_MC!L307="","*",FN_MC!L307)</f>
        <v>-</v>
      </c>
      <c r="P405" s="110"/>
      <c r="Q405" s="127">
        <f>IF(FN_MC!O307="","*",FN_MC!O307)</f>
        <v>0.375</v>
      </c>
      <c r="R405" s="127">
        <f>IF(FN_MC!P307="","*",FN_MC!P307)</f>
        <v>4.1666666666666664E-2</v>
      </c>
      <c r="S405" s="109" t="str">
        <f>IF(FN_MC!Q307="","*",CONCATENATE(FN_MC!Q307," ",FN_MC!R307))</f>
        <v>250 KM</v>
      </c>
      <c r="T405" s="109" t="str">
        <f>IF(FN_MC!V307="","*",FN_MC!V307)</f>
        <v>Herbert</v>
      </c>
      <c r="U405" s="109" t="str">
        <f>IF(FN_MC!W307="","*",FN_MC!W307)</f>
        <v>Inspeção R7D</v>
      </c>
      <c r="V405" s="111">
        <f ca="1">_xlfn.XLOOKUP(G405&amp;$V$2,BS_CONTROLE[CHAVE],BS_CONTROLE[Quantidade_11],"-")</f>
        <v>289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>
      <c r="A406" s="108" t="str">
        <f>IF(FN_MC!Y308="","*",FN_MC!Y308)</f>
        <v>OPORTUNIDADE</v>
      </c>
      <c r="B406" s="108" t="str">
        <f>IF(FN_MC!X308="","*",FN_MC!X308)</f>
        <v>Oportunidade</v>
      </c>
      <c r="C406" s="108" t="str">
        <f>IF(FN_MC!Z308="","*",FN_MC!Z308)</f>
        <v>*</v>
      </c>
      <c r="D406" s="109" t="str">
        <f>IF(FN_MC!S308="","*",FN_MC!S308)</f>
        <v>FERRONORTE</v>
      </c>
      <c r="E406" s="109" t="str">
        <f>IF(FN_MC!T308="","*",FN_MC!T308)</f>
        <v>TMI-TCS</v>
      </c>
      <c r="F406" s="109">
        <f>IF(FN_MC!B308="","*",FN_MC!B308)</f>
        <v>46042</v>
      </c>
      <c r="G406" s="109" t="str">
        <f>IF(FN_MC!D308="","*",FN_MC!D308)</f>
        <v>W50</v>
      </c>
      <c r="H406" s="109" t="str">
        <f>IF(FN_MC!F308="","*",FN_MC!F308)</f>
        <v>MODERNIZAÇÃO - DORMENTE - DESCARGA</v>
      </c>
      <c r="I406" s="109" t="str">
        <f>IF(FN_MC!H308="","*",FN_MC!H308)</f>
        <v>TCS2</v>
      </c>
      <c r="J406" s="109" t="str">
        <f>IF(FN_MC!I308="","*",FN_MC!I308)</f>
        <v>TCS2</v>
      </c>
      <c r="K406" s="109" t="str">
        <f>IF(FN_MC!M308="","*",FN_MC!M308)</f>
        <v>TID-TVI</v>
      </c>
      <c r="L406" s="328" t="str">
        <f>IF(FN_MC!N308="","*",FN_MC!N308)</f>
        <v>TID201</v>
      </c>
      <c r="M406" s="110">
        <f>IF(FN_MC!J308="","*",FN_MC!J308)</f>
        <v>74</v>
      </c>
      <c r="N406" s="291">
        <f>IF(FN_MC!K308="","*",FN_MC!K308)</f>
        <v>197</v>
      </c>
      <c r="O406" s="291">
        <f>IF(FN_MC!L308="","*",FN_MC!L308)</f>
        <v>194</v>
      </c>
      <c r="P406" s="110"/>
      <c r="Q406" s="127">
        <f>IF(FN_MC!O308="","*",FN_MC!O308)</f>
        <v>0.35416666666666669</v>
      </c>
      <c r="R406" s="127">
        <f>IF(FN_MC!P308="","*",FN_MC!P308)</f>
        <v>0.125</v>
      </c>
      <c r="S406" s="109" t="str">
        <f>IF(FN_MC!Q308="","*",CONCATENATE(FN_MC!Q308," ",FN_MC!R308))</f>
        <v>1000 Nº DE DORMENTES</v>
      </c>
      <c r="T406" s="109" t="str">
        <f>IF(FN_MC!V308="","*",FN_MC!V308)</f>
        <v>Augusto</v>
      </c>
      <c r="U406" s="109" t="str">
        <f>IF(FN_MC!W308="","*",FN_MC!W308)</f>
        <v>Descarga de dormentes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>
      <c r="A407" s="108" t="str">
        <f>IF(FN_MC!Y309="","*",FN_MC!Y309)</f>
        <v>OPORTUNIDADE</v>
      </c>
      <c r="B407" s="108" t="str">
        <f>IF(FN_MC!X309="","*",FN_MC!X309)</f>
        <v>Oportunidade</v>
      </c>
      <c r="C407" s="108" t="str">
        <f>IF(FN_MC!Z309="","*",FN_MC!Z309)</f>
        <v>*</v>
      </c>
      <c r="D407" s="109" t="str">
        <f>IF(FN_MC!S309="","*",FN_MC!S309)</f>
        <v>MALHA CENTRAL</v>
      </c>
      <c r="E407" s="109" t="str">
        <f>IF(FN_MC!T309="","*",FN_MC!T309)</f>
        <v>RAMAL</v>
      </c>
      <c r="F407" s="109">
        <f>IF(FN_MC!B309="","*",FN_MC!B309)</f>
        <v>46042</v>
      </c>
      <c r="G407" s="109" t="str">
        <f>IF(FN_MC!D309="","*",FN_MC!D309)</f>
        <v>A88</v>
      </c>
      <c r="H407" s="109" t="str">
        <f>IF(FN_MC!F309="","*",FN_MC!F309)</f>
        <v>INSPEÇÃO AUTO DE LINHA</v>
      </c>
      <c r="I407" s="109" t="str">
        <f>IF(FN_MC!H309="","*",FN_MC!H309)</f>
        <v>ZDK2</v>
      </c>
      <c r="J407" s="109" t="str">
        <f>IF(FN_MC!I309="","*",FN_MC!I309)</f>
        <v>ZTR2</v>
      </c>
      <c r="K407" s="109" t="str">
        <f>IF(FN_MC!M309="","*",FN_MC!M309)</f>
        <v>ZTE-ZVT</v>
      </c>
      <c r="L407" s="328" t="str">
        <f>IF(FN_MC!N309="","*",FN_MC!N309)</f>
        <v>ZTEZVT</v>
      </c>
      <c r="M407" s="110">
        <f>IF(FN_MC!J309="","*",FN_MC!J309)</f>
        <v>78</v>
      </c>
      <c r="N407" s="291">
        <f>IF(FN_MC!K309="","*",FN_MC!K309)</f>
        <v>235.4</v>
      </c>
      <c r="O407" s="291" t="str">
        <f>IF(FN_MC!L309="","*",FN_MC!L309)</f>
        <v>-</v>
      </c>
      <c r="P407" s="110"/>
      <c r="Q407" s="127">
        <f>IF(FN_MC!O309="","*",FN_MC!O309)</f>
        <v>0.375</v>
      </c>
      <c r="R407" s="127">
        <f>IF(FN_MC!P309="","*",FN_MC!P309)</f>
        <v>4.1666666666666664E-2</v>
      </c>
      <c r="S407" s="109" t="str">
        <f>IF(FN_MC!Q309="","*",CONCATENATE(FN_MC!Q309," ",FN_MC!R309))</f>
        <v>1 BINÁRIO</v>
      </c>
      <c r="T407" s="109" t="str">
        <f>IF(FN_MC!V309="","*",FN_MC!V309)</f>
        <v>Josimar</v>
      </c>
      <c r="U407" s="109" t="str">
        <f>IF(FN_MC!W309="","*",FN_MC!W309)</f>
        <v>Posicionamento de trilho curto</v>
      </c>
      <c r="V407" s="111">
        <f ca="1">_xlfn.XLOOKUP(G407&amp;$V$2,BS_CONTROLE[CHAVE],BS_CONTROLE[Quantidade_11],"-")</f>
        <v>1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>
      <c r="A408" s="108" t="str">
        <f>IF(FN_MC!Y310="","*",FN_MC!Y310)</f>
        <v>OPORTUNIDADE</v>
      </c>
      <c r="B408" s="108" t="str">
        <f>IF(FN_MC!X310="","*",FN_MC!X310)</f>
        <v>Oportunidade</v>
      </c>
      <c r="C408" s="108" t="str">
        <f>IF(FN_MC!Z310="","*",FN_MC!Z310)</f>
        <v>*</v>
      </c>
      <c r="D408" s="109" t="str">
        <f>IF(FN_MC!S310="","*",FN_MC!S310)</f>
        <v>MALHA CENTRAL</v>
      </c>
      <c r="E408" s="109" t="str">
        <f>IF(FN_MC!T310="","*",FN_MC!T310)</f>
        <v>RAMAL</v>
      </c>
      <c r="F408" s="109">
        <f>IF(FN_MC!B310="","*",FN_MC!B310)</f>
        <v>46042</v>
      </c>
      <c r="G408" s="109" t="str">
        <f>IF(FN_MC!D310="","*",FN_MC!D310)</f>
        <v>FRANCISCO (TF-670)</v>
      </c>
      <c r="H408" s="109" t="str">
        <f>IF(FN_MC!F310="","*",FN_MC!F310)</f>
        <v>PDM - AMV - JACARÉ</v>
      </c>
      <c r="I408" s="109" t="str">
        <f>IF(FN_MC!H310="","*",FN_MC!H310)</f>
        <v>ZBOZEP</v>
      </c>
      <c r="J408" s="109" t="str">
        <f>IF(FN_MC!I310="","*",FN_MC!I310)</f>
        <v>-</v>
      </c>
      <c r="K408" s="109" t="str">
        <f>IF(FN_MC!M310="","*",FN_MC!M310)</f>
        <v>ZBO-ZEP</v>
      </c>
      <c r="L408" s="328" t="str">
        <f>IF(FN_MC!N310="","*",FN_MC!N310)</f>
        <v>ZBOZEP</v>
      </c>
      <c r="M408" s="110">
        <f>IF(FN_MC!J310="","*",FN_MC!J310)</f>
        <v>78</v>
      </c>
      <c r="N408" s="291">
        <f>IF(FN_MC!K310="","*",FN_MC!K310)</f>
        <v>208.3</v>
      </c>
      <c r="O408" s="291" t="str">
        <f>IF(FN_MC!L310="","*",FN_MC!L310)</f>
        <v>-</v>
      </c>
      <c r="P408" s="110"/>
      <c r="Q408" s="127">
        <f>IF(FN_MC!O310="","*",FN_MC!O310)</f>
        <v>0.41666666666666669</v>
      </c>
      <c r="R408" s="127">
        <f>IF(FN_MC!P310="","*",FN_MC!P310)</f>
        <v>8.3333333333333329E-2</v>
      </c>
      <c r="S408" s="109" t="str">
        <f>IF(FN_MC!Q310="","*",CONCATENATE(FN_MC!Q310," ",FN_MC!R310))</f>
        <v>1 Nº DE PEÇAS</v>
      </c>
      <c r="T408" s="109" t="str">
        <f>IF(FN_MC!V310="","*",FN_MC!V310)</f>
        <v>Francisco / Josimar</v>
      </c>
      <c r="U408" s="109" t="str">
        <f>IF(FN_MC!W310="","*",FN_MC!W310)</f>
        <v>Troca de jacaré AMV Norte de ZBO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>
      <c r="A409" s="108" t="str">
        <f>IF(FN_MC!Y311="","*",FN_MC!Y311)</f>
        <v>OPORTUNIDADE</v>
      </c>
      <c r="B409" s="108" t="str">
        <f>IF(FN_MC!X311="","*",FN_MC!X311)</f>
        <v>Oportunidade</v>
      </c>
      <c r="C409" s="108" t="str">
        <f>IF(FN_MC!Z311="","*",FN_MC!Z311)</f>
        <v>*</v>
      </c>
      <c r="D409" s="109" t="str">
        <f>IF(FN_MC!S311="","*",FN_MC!S311)</f>
        <v>MALHA CENTRAL</v>
      </c>
      <c r="E409" s="109" t="str">
        <f>IF(FN_MC!T311="","*",FN_MC!T311)</f>
        <v>PPN-POV</v>
      </c>
      <c r="F409" s="109">
        <f>IF(FN_MC!B311="","*",FN_MC!B311)</f>
        <v>46042</v>
      </c>
      <c r="G409" s="109" t="str">
        <f>IF(FN_MC!D311="","*",FN_MC!D311)</f>
        <v>A10</v>
      </c>
      <c r="H409" s="109" t="str">
        <f>IF(FN_MC!F311="","*",FN_MC!F311)</f>
        <v>PDM - SOLDA</v>
      </c>
      <c r="I409" s="109" t="str">
        <f>IF(FN_MC!H311="","*",FN_MC!H311)</f>
        <v>PNNPCB</v>
      </c>
      <c r="J409" s="109" t="str">
        <f>IF(FN_MC!I311="","*",FN_MC!I311)</f>
        <v>PNNPCB</v>
      </c>
      <c r="K409" s="109" t="str">
        <f>IF(FN_MC!M311="","*",FN_MC!M311)</f>
        <v>PNN-PCB</v>
      </c>
      <c r="L409" s="328" t="str">
        <f>IF(FN_MC!N311="","*",FN_MC!N311)</f>
        <v>PNNPCB</v>
      </c>
      <c r="M409" s="110">
        <f>IF(FN_MC!J311="","*",FN_MC!J311)</f>
        <v>101</v>
      </c>
      <c r="N409" s="291">
        <f>IF(FN_MC!K311="","*",FN_MC!K311)</f>
        <v>834.96100000000001</v>
      </c>
      <c r="O409" s="291">
        <f>IF(FN_MC!L311="","*",FN_MC!L311)</f>
        <v>831.38699999999994</v>
      </c>
      <c r="P409" s="110"/>
      <c r="Q409" s="127">
        <f>IF(FN_MC!O311="","*",FN_MC!O311)</f>
        <v>0.375</v>
      </c>
      <c r="R409" s="127">
        <f>IF(FN_MC!P311="","*",FN_MC!P311)</f>
        <v>0.25</v>
      </c>
      <c r="S409" s="109" t="str">
        <f>IF(FN_MC!Q311="","*",CONCATENATE(FN_MC!Q311," ",FN_MC!R311))</f>
        <v>4 Nº DE SOLDA</v>
      </c>
      <c r="T409" s="109" t="str">
        <f>IF(FN_MC!V311="","*",FN_MC!V311)</f>
        <v>Victor</v>
      </c>
      <c r="U409" s="109" t="str">
        <f>IF(FN_MC!W311="","*",FN_MC!W311)</f>
        <v>Execução de solda - Condicionado à temperatura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1704</v>
      </c>
    </row>
  </sheetData>
  <autoFilter ref="A2:Y3000" xr:uid="{D1126E52-FA3F-4EAC-A720-DDE9797BEFF6}">
    <filterColumn colId="5">
      <filters>
        <dateGroupItem year="2026" month="1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9" t="s">
        <v>1705</v>
      </c>
      <c r="C2" s="389"/>
      <c r="D2" s="389"/>
      <c r="E2" s="389"/>
      <c r="F2" s="389"/>
      <c r="G2" s="389"/>
      <c r="H2" s="187"/>
    </row>
    <row r="3" spans="1:8">
      <c r="A3" s="187"/>
      <c r="B3" s="390"/>
      <c r="C3" s="390"/>
      <c r="D3" s="390"/>
      <c r="E3" s="390"/>
      <c r="F3" s="390"/>
      <c r="G3" s="390"/>
      <c r="H3" s="187"/>
    </row>
    <row r="4" spans="1:8" ht="40.5">
      <c r="A4" s="187"/>
      <c r="B4" s="321" t="s">
        <v>1706</v>
      </c>
      <c r="C4" s="321" t="s">
        <v>1707</v>
      </c>
      <c r="D4" s="321" t="s">
        <v>1708</v>
      </c>
      <c r="E4" s="321" t="s">
        <v>1709</v>
      </c>
      <c r="F4" s="321" t="s">
        <v>545</v>
      </c>
      <c r="G4" s="321" t="s">
        <v>1710</v>
      </c>
      <c r="H4" s="187"/>
    </row>
    <row r="5" spans="1:8" ht="43.5">
      <c r="A5" s="187"/>
      <c r="B5" s="322" t="s">
        <v>1711</v>
      </c>
      <c r="C5" s="322">
        <v>309525</v>
      </c>
      <c r="D5" s="322" t="s">
        <v>1712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1713</v>
      </c>
      <c r="C6" s="322">
        <v>256875</v>
      </c>
      <c r="D6" s="322" t="s">
        <v>1714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1715</v>
      </c>
      <c r="C7" s="322">
        <v>257278</v>
      </c>
      <c r="D7" s="322" t="s">
        <v>1716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1717</v>
      </c>
      <c r="C8" s="322">
        <v>261794</v>
      </c>
      <c r="D8" s="322" t="s">
        <v>1718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1719</v>
      </c>
      <c r="C9" s="322">
        <v>257033</v>
      </c>
      <c r="D9" s="322" t="s">
        <v>1720</v>
      </c>
      <c r="E9" s="322" t="s">
        <v>240</v>
      </c>
      <c r="F9" s="322" t="s">
        <v>732</v>
      </c>
      <c r="G9" s="322" t="s">
        <v>1721</v>
      </c>
      <c r="H9" s="187"/>
    </row>
    <row r="10" spans="1:8" ht="43.5">
      <c r="A10" s="187"/>
      <c r="B10" s="322" t="s">
        <v>1722</v>
      </c>
      <c r="C10" s="322">
        <v>396578</v>
      </c>
      <c r="D10" s="322" t="s">
        <v>1723</v>
      </c>
      <c r="E10" s="322" t="s">
        <v>240</v>
      </c>
      <c r="F10" s="322" t="s">
        <v>732</v>
      </c>
      <c r="G10" s="322" t="s">
        <v>1721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1724</v>
      </c>
      <c r="C2" s="95" t="s">
        <v>1162</v>
      </c>
      <c r="D2" s="95" t="s">
        <v>1164</v>
      </c>
      <c r="E2" s="95" t="s">
        <v>1725</v>
      </c>
      <c r="F2" s="95" t="s">
        <v>1726</v>
      </c>
      <c r="G2" s="95" t="s">
        <v>1727</v>
      </c>
      <c r="H2" s="95" t="s">
        <v>1728</v>
      </c>
      <c r="I2" s="95" t="s">
        <v>1729</v>
      </c>
      <c r="J2" s="95" t="s">
        <v>1730</v>
      </c>
      <c r="K2" s="130" t="s">
        <v>1731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TAL-TSF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1" t="s">
        <v>1732</v>
      </c>
      <c r="D5" s="392"/>
      <c r="E5" s="392"/>
      <c r="F5" s="392"/>
      <c r="G5" s="392"/>
      <c r="H5" s="392"/>
      <c r="I5" s="392"/>
      <c r="J5" s="393"/>
      <c r="K5" s="394" t="s">
        <v>1733</v>
      </c>
      <c r="L5" s="395"/>
      <c r="M5" s="395"/>
      <c r="N5" s="395"/>
      <c r="O5" s="396" t="s">
        <v>1734</v>
      </c>
      <c r="P5" s="397"/>
      <c r="Q5" s="398"/>
    </row>
    <row r="6" spans="1:17" s="93" customFormat="1" ht="15.75" customHeight="1">
      <c r="A6" s="87" t="s">
        <v>1702</v>
      </c>
      <c r="B6" s="94" t="s">
        <v>1701</v>
      </c>
      <c r="C6" s="95" t="s">
        <v>1177</v>
      </c>
      <c r="D6" s="96" t="s">
        <v>1178</v>
      </c>
      <c r="E6" s="95" t="s">
        <v>1735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1736</v>
      </c>
      <c r="M6" s="138" t="s">
        <v>30</v>
      </c>
      <c r="N6" s="139" t="s">
        <v>1172</v>
      </c>
      <c r="O6" s="241" t="s">
        <v>1215</v>
      </c>
      <c r="P6" s="152"/>
      <c r="Q6" s="188" t="s">
        <v>1737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0.375</v>
      </c>
      <c r="J391" s="131">
        <f>IF(FN_MC!P303="","*",FN_MC!P303)</f>
        <v>0.125</v>
      </c>
      <c r="K391" s="140" t="str">
        <f>IF(FN_MC!AK303="","*",FN_MC!AK303)</f>
        <v>TGR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TVI-TGR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TVI-TGR</v>
      </c>
      <c r="M394" s="140">
        <f>IF(FN_MC!AP307="","*",FN_MC!AP307)</f>
        <v>226</v>
      </c>
      <c r="N394" s="140" t="str">
        <f>IF(FN_MC!AM307="","*",FN_MC!AM307)</f>
        <v>TVI-TGR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1737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2026-01-20T12:27:25Z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