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858" documentId="120_S{118792C3-22EF-5104-A093-F22BFE3913F3}" xr6:coauthVersionLast="47" xr6:coauthVersionMax="47" xr10:uidLastSave="{C2576BA5-51C2-413D-94B3-383D0BDBBCCC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40" i="1" l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L131" i="15" s="1"/>
  <c r="H132" i="1" a="1"/>
  <c r="H132" i="1" s="1"/>
  <c r="H131" i="1" a="1"/>
  <c r="H131" i="1" s="1"/>
  <c r="H130" i="1" a="1"/>
  <c r="H130" i="1" s="1"/>
  <c r="H129" i="1" a="1"/>
  <c r="H129" i="1" s="1"/>
  <c r="N137" i="1" a="1"/>
  <c r="N137" i="1" s="1"/>
  <c r="L134" i="15" s="1"/>
  <c r="M137" i="1" a="1"/>
  <c r="M137" i="1" s="1"/>
  <c r="G137" i="1"/>
  <c r="N139" i="1" a="1"/>
  <c r="N139" i="1" s="1"/>
  <c r="L136" i="15" s="1"/>
  <c r="M139" i="1" a="1"/>
  <c r="M139" i="1" s="1"/>
  <c r="G139" i="1"/>
  <c r="N126" i="1" a="1"/>
  <c r="N126" i="1" s="1"/>
  <c r="L123" i="15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L114" i="15" s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/>
  <c r="R39" i="1"/>
  <c r="R26" i="15" s="1"/>
  <c r="S39" i="1" a="1"/>
  <c r="S39" i="1"/>
  <c r="T39" i="1" a="1"/>
  <c r="T39" i="1" s="1"/>
  <c r="U39" i="1" a="1"/>
  <c r="U39" i="1" s="1"/>
  <c r="AI39" i="1"/>
  <c r="BB39" i="1" s="1"/>
  <c r="AJ39" i="1"/>
  <c r="AK39" i="1"/>
  <c r="AL39" i="1"/>
  <c r="AN39" i="1"/>
  <c r="AO39" i="1"/>
  <c r="AP39" i="1"/>
  <c r="AQ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AJ40" i="1"/>
  <c r="AK40" i="1"/>
  <c r="AL40" i="1"/>
  <c r="AO40" i="1"/>
  <c r="AP40" i="1"/>
  <c r="AQ40" i="1"/>
  <c r="BB40" i="1"/>
  <c r="BR40" i="1"/>
  <c r="BS40" i="1"/>
  <c r="BT62" i="1"/>
  <c r="A41" i="1"/>
  <c r="C41" i="1"/>
  <c r="G41" i="1"/>
  <c r="M41" i="1" a="1"/>
  <c r="M41" i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AJ42" i="1"/>
  <c r="AK42" i="1"/>
  <c r="AL42" i="1"/>
  <c r="AO42" i="1"/>
  <c r="AP42" i="1"/>
  <c r="AQ42" i="1"/>
  <c r="BB42" i="1"/>
  <c r="BR42" i="1"/>
  <c r="BS42" i="1"/>
  <c r="BT64" i="1"/>
  <c r="A43" i="1"/>
  <c r="C43" i="1"/>
  <c r="G43" i="1"/>
  <c r="M43" i="1" a="1"/>
  <c r="M43" i="1" s="1"/>
  <c r="N43" i="1" a="1"/>
  <c r="N43" i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BD43" i="1" s="1" a="1"/>
  <c r="BD43" i="1" s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BC45" i="1" s="1" a="1"/>
  <c r="BC45" i="1" s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F152" i="12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F154" i="12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F155" i="12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F157" i="12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F158" i="12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D42" i="1" l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<sst xmlns="http://schemas.openxmlformats.org/spreadsheetml/2006/main" count="4647" uniqueCount="1264">
  <si>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</si>
  <si>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</si>
  <si>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</si>
  <si>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</si>
  <si>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</si>
  <si>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</si>
  <si>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</si>
  <si>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</si>
  <si>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</si>
  <si>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</si>
  <si>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</si>
  <si>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</si>
  <si>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</si>
  <si>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</si>
  <si>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</si>
  <si>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</si>
  <si>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</si>
  <si>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</si>
  <si>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</si>
  <si>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</si>
  <si>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</si>
  <si>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</si>
  <si>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</si>
  <si>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</si>
  <si>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</si>
  <si>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</si>
  <si>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</si>
  <si>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</si>
  <si>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</si>
  <si>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</si>
  <si>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</si>
  <si>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</si>
  <si>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</si>
  <si>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</si>
  <si>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</si>
  <si>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</si>
  <si>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</si>
  <si>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</si>
  <si>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</si>
  <si>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</si>
  <si>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</si>
  <si>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</si>
  <si>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</si>
  <si>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</si>
  <si>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</si>
  <si>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</si>
  <si>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</si>
  <si>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</si>
  <si>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</si>
  <si>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</si>
  <si>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</si>
  <si>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</si>
  <si>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</si>
  <si>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</si>
  <si>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</si>
  <si>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</si>
  <si>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</si>
  <si>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</si>
  <si>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</si>
  <si>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</si>
  <si>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</si>
  <si>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</si>
  <si>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</si>
  <si>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</si>
  <si>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</si>
  <si>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</si>
  <si>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</si>
  <si>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</si>
  <si>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</si>
  <si>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</si>
  <si>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</si>
  <si>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</si>
  <si>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</si>
  <si>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</si>
  <si>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</si>
  <si>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</si>
  <si>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</si>
  <si>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</si>
  <si>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</si>
  <si>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</si>
  <si>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</si>
  <si>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</si>
  <si>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</si>
  <si>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</si>
  <si>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</si>
  <si>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</si>
  <si>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</si>
  <si>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</si>
  <si>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</si>
  <si>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</si>
  <si>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</si>
  <si>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</si>
  <si>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</si>
  <si>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</si>
  <si>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</si>
  <si>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</si>
  <si>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</si>
  <si>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</si>
  <si>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</si>
  <si>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</si>
  <si>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</si>
  <si>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</si>
  <si>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</si>
  <si>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</si>
  <si>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</si>
  <si>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</si>
  <si>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</si>
  <si>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</si>
  <si>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</si>
  <si>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</si>
  <si>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</si>
  <si>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</si>
  <si>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</si>
  <si>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</si>
  <si>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</si>
  <si>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</si>
  <si>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</si>
  <si>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</si>
  <si>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</si>
  <si>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</si>
  <si>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</si>
  <si>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</si>
  <si>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</si>
  <si>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</si>
  <si>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</si>
  <si>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</si>
  <si>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</si>
  <si>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</si>
  <si>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</si>
  <si>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</si>
  <si>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</si>
  <si>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</si>
  <si>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</si>
  <si>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</si>
  <si>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</si>
  <si>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</si>
  <si>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</si>
  <si>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</si>
  <si>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</si>
  <si>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</si>
  <si>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</si>
  <si>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</si>
  <si>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</si>
  <si>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</si>
  <si>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</si>
  <si>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</si>
  <si>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</si>
  <si>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</si>
  <si>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</si>
  <si>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</si>
  <si>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</si>
  <si>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</si>
  <si>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</si>
  <si>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</si>
  <si>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</si>
  <si>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</si>
  <si>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</si>
  <si>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</si>
  <si>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</si>
  <si>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</si>
  <si>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</si>
  <si>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</si>
  <si>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</si>
  <si>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</si>
  <si>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</si>
  <si>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</si>
  <si>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</si>
  <si>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</si>
  <si>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</si>
  <si>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</si>
  <si>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</si>
  <si>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</si>
  <si>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</si>
  <si>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</si>
  <si>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</si>
  <si>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</si>
  <si>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</si>
  <si>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</si>
  <si>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</si>
  <si>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</si>
  <si>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</si>
  <si>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</si>
  <si>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</si>
  <si>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</si>
  <si>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</si>
  <si>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</si>
  <si>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</si>
  <si>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</si>
  <si>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</si>
  <si>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</si>
  <si>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</si>
  <si>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</si>
  <si>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</si>
  <si>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</si>
  <si>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</si>
  <si>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</si>
  <si>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</si>
  <si>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</si>
  <si>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</si>
  <si>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</si>
  <si>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</si>
  <si>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</si>
  <si>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</si>
  <si>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</si>
  <si>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</si>
  <si>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</si>
  <si>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</si>
  <si>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</si>
  <si>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</si>
  <si>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</si>
  <si>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</si>
  <si>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</si>
  <si>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</si>
  <si>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</si>
  <si>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</si>
  <si>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</si>
  <si>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</si>
  <si>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</si>
  <si>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</si>
  <si>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</si>
  <si>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</si>
  <si>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</si>
  <si>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</si>
  <si>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</si>
  <si>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</si>
  <si>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</si>
  <si>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</si>
  <si>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</si>
  <si>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</si>
  <si>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</si>
  <si>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</si>
  <si>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</si>
  <si>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</si>
  <si>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</si>
  <si>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</si>
  <si>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</si>
  <si>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</si>
  <si>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</si>
  <si>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</si>
  <si>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</si>
  <si>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</si>
  <si>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</si>
  <si>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</si>
  <si>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</si>
  <si>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</si>
  <si>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</si>
  <si>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</si>
  <si>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</si>
  <si>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</si>
  <si>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</si>
  <si>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</si>
  <si>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</si>
  <si>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</si>
  <si>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</si>
  <si>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</si>
  <si>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</si>
  <si>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</si>
  <si>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</si>
  <si>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</si>
  <si>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</si>
  <si>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</si>
  <si>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</si>
  <si>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</si>
  <si>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</si>
  <si>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</si>
  <si>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</si>
  <si>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</si>
  <si>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</si>
  <si>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</si>
  <si>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</si>
  <si>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</si>
  <si>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</si>
  <si>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</si>
  <si>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</si>
  <si>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</si>
  <si>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</si>
  <si>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</si>
  <si>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</si>
  <si>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</si>
  <si>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</si>
  <si>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</si>
  <si>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</si>
  <si>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</si>
  <si>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</si>
  <si>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</si>
  <si>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</si>
  <si>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</si>
  <si>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</si>
  <si>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</si>
  <si>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</si>
  <si>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</si>
  <si>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</si>
  <si>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</si>
  <si>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</si>
  <si>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</si>
  <si>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</si>
  <si>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</si>
  <si>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</si>
  <si>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</si>
  <si>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</si>
  <si>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</si>
  <si>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</si>
  <si>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</si>
  <si>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</si>
  <si>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</si>
  <si>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</si>
  <si>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</si>
  <si>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</si>
  <si>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</si>
  <si>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</si>
  <si>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</si>
  <si>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</si>
  <si>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</si>
  <si>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</si>
  <si>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</si>
  <si>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</si>
  <si>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</si>
  <si>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</si>
  <si>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</si>
  <si>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</si>
  <si>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</si>
  <si>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</si>
  <si>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</si>
  <si>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</si>
  <si>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</si>
  <si>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</si>
  <si>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</si>
  <si>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</si>
  <si>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</si>
  <si>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</si>
  <si>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</si>
  <si>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</si>
  <si>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</si>
  <si>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</si>
  <si>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</si>
  <si>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</si>
  <si>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</si>
  <si>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</si>
  <si>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</si>
  <si>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</si>
  <si>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</si>
  <si>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</si>
  <si>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</si>
  <si>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</si>
  <si>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</si>
  <si>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</si>
  <si>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</si>
  <si>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</si>
  <si>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</si>
  <si>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</si>
  <si>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</si>
  <si>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</si>
  <si>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</si>
  <si>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</si>
  <si>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</si>
  <si>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</si>
  <si>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</si>
  <si>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</si>
  <si>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</si>
  <si>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</si>
  <si>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</si>
  <si>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</si>
  <si>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</si>
  <si>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</si>
  <si>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</si>
  <si>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</si>
  <si>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</si>
  <si>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</si>
  <si>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</si>
  <si>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</si>
  <si>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</si>
  <si>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</si>
  <si>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</si>
  <si>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</si>
  <si>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</si>
  <si>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</si>
  <si>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</si>
  <si>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</si>
  <si>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</si>
  <si>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</si>
  <si>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</si>
  <si>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</si>
  <si>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</si>
  <si>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</si>
  <si>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</si>
  <si>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</si>
  <si>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</si>
  <si>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</si>
  <si>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</si>
  <si>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</si>
  <si>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</si>
  <si>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</si>
  <si>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</si>
  <si>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</si>
  <si>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</si>
  <si>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</si>
  <si>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</si>
  <si>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</si>
  <si>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</si>
  <si>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</si>
  <si>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</si>
  <si>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</si>
  <si>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</si>
  <si>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</si>
  <si>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</si>
  <si>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</si>
  <si>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</si>
  <si>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</si>
  <si>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</si>
  <si>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</si>
  <si>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</si>
  <si>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</si>
  <si>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</si>
  <si>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</si>
  <si>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</si>
  <si>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</si>
  <si>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</si>
  <si>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</si>
  <si>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</si>
  <si>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</si>
  <si>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</si>
  <si>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</si>
  <si>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</si>
  <si>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</si>
  <si>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</si>
  <si>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</si>
  <si>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</si>
  <si>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</si>
  <si>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</si>
  <si>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</si>
  <si>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</si>
  <si>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</si>
  <si>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</si>
  <si>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</si>
  <si>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</si>
  <si>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</si>
  <si>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</si>
  <si>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</si>
  <si>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</si>
  <si>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</si>
  <si>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</si>
  <si>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</si>
  <si>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</si>
  <si>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</si>
  <si>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</si>
  <si>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</si>
  <si>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</si>
  <si>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</si>
  <si>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</si>
  <si>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</si>
  <si>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</si>
  <si>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</si>
  <si>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</si>
  <si>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</si>
  <si>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</si>
  <si>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</si>
  <si>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</si>
  <si>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</si>
  <si>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</si>
  <si>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</si>
  <si>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</si>
  <si>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</si>
  <si>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</si>
  <si>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</si>
  <si>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</si>
  <si>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</si>
  <si>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</si>
  <si>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</si>
  <si>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</si>
  <si>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</si>
  <si>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</si>
  <si>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</si>
  <si>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</si>
  <si>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</si>
  <si>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</si>
  <si>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</si>
  <si>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</si>
  <si>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</si>
  <si>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</si>
  <si>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</si>
  <si>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</si>
  <si>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</si>
  <si>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</si>
  <si>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</si>
  <si>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</si>
  <si>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</si>
  <si>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</si>
  <si>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</si>
  <si>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</si>
  <si>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</si>
  <si>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</si>
  <si>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</si>
  <si>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</si>
  <si>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</si>
  <si>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</si>
  <si>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</si>
  <si>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</si>
  <si>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</si>
  <si>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</si>
  <si>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</si>
  <si>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</si>
  <si>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</si>
  <si>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</si>
  <si>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</si>
  <si>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</si>
  <si>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</si>
  <si>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</si>
  <si>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</si>
  <si>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</si>
  <si>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</si>
  <si>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</si>
  <si>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</si>
  <si>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</si>
  <si>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</si>
  <si>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</si>
  <si>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</si>
  <si>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</si>
  <si>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</si>
  <si>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</si>
  <si>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</si>
  <si>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</si>
  <si>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</si>
  <si>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</si>
  <si>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</si>
  <si>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</si>
  <si>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</si>
  <si>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</si>
  <si>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</si>
  <si>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</si>
  <si>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</si>
  <si>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</si>
  <si>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</si>
  <si>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</si>
  <si>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</si>
  <si>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</si>
  <si>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</si>
  <si>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</si>
  <si>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</si>
  <si>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</si>
  <si>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</si>
  <si>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</si>
  <si>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</si>
  <si>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</si>
  <si>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</si>
  <si>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</si>
  <si>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</si>
  <si>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</si>
  <si>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</si>
  <si>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</si>
  <si>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</si>
  <si>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</si>
  <si>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</si>
  <si>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</si>
  <si>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</si>
  <si>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</si>
  <si>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</si>
  <si>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</si>
  <si>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</si>
  <si>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</si>
  <si>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</si>
  <si>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</si>
  <si>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</si>
  <si>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</si>
  <si>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</si>
  <si>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</si>
  <si>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</si>
  <si>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</si>
  <si>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</si>
  <si>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</si>
  <si>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</si>
  <si>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</si>
  <si>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</si>
  <si>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</si>
  <si>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</si>
  <si>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</si>
  <si>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</si>
  <si>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</si>
  <si>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</si>
  <si>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</si>
  <si>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</si>
  <si>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</si>
  <si>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</si>
  <si>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</si>
  <si>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</si>
  <si>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</si>
  <si>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</si>
  <si>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</si>
  <si>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</si>
  <si>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</si>
  <si>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</si>
  <si>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</si>
  <si>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</si>
  <si>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</si>
  <si>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</si>
  <si>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</si>
  <si>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</si>
  <si>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</si>
  <si>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</si>
  <si>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</si>
  <si>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</si>
  <si>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</si>
  <si>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</si>
  <si>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</si>
  <si>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</si>
  <si>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</si>
  <si>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</si>
  <si>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</si>
  <si>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</si>
  <si>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</si>
  <si>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</si>
  <si>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</si>
  <si>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</si>
  <si>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</si>
  <si>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</si>
  <si>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</si>
  <si>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</si>
  <si>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</si>
  <si>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</si>
  <si>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</si>
  <si>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</si>
  <si>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</si>
  <si>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</si>
  <si>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</si>
  <si>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</si>
  <si>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</si>
  <si>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</si>
  <si>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</si>
  <si>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</si>
  <si>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</si>
  <si>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</si>
  <si>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</si>
  <si>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</si>
  <si>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</si>
  <si>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</si>
  <si>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</si>
  <si>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</si>
  <si>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</si>
  <si>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</si>
  <si>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</si>
  <si>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</si>
  <si>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</si>
  <si>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</si>
  <si>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</si>
  <si>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</si>
  <si>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</si>
  <si>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</si>
  <si>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</si>
  <si>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</si>
  <si>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</si>
  <si>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</si>
  <si>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</si>
  <si>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</si>
  <si>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</si>
  <si>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</si>
  <si>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</si>
  <si>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</si>
  <si>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</si>
  <si>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</si>
  <si>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</si>
  <si>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</si>
  <si>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</si>
  <si>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</si>
  <si>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</si>
  <si>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</si>
  <si>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</si>
  <si>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</si>
  <si>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</si>
  <si>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</si>
  <si>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</si>
  <si>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</si>
  <si>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</si>
  <si>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</si>
  <si>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</si>
  <si>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</si>
  <si>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</si>
  <si>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</si>
  <si>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</si>
  <si>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</si>
  <si>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</si>
  <si>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</si>
  <si>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</si>
  <si>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</si>
  <si>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</si>
  <si>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</si>
  <si>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</si>
  <si>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</si>
  <si>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</si>
  <si>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</si>
  <si>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</si>
  <si>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</si>
  <si>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</si>
  <si>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</si>
  <si>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</si>
  <si>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</si>
  <si>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</si>
  <si>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</si>
  <si>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</si>
  <si>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</si>
  <si>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</si>
  <si>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</si>
  <si>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</si>
  <si>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</si>
  <si>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</si>
  <si>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</si>
  <si>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</si>
  <si>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</si>
  <si>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</si>
  <si>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</si>
  <si>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</si>
  <si>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</si>
  <si>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</si>
  <si>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</si>
  <si>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</si>
  <si>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</si>
  <si>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</si>
  <si>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</si>
  <si>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</si>
  <si>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</si>
  <si>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</si>
  <si>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</si>
  <si>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</si>
  <si>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</si>
  <si>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</si>
  <si>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</si>
  <si>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</si>
  <si>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</si>
  <si>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</si>
  <si>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</si>
  <si>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</si>
  <si>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</si>
  <si>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</si>
  <si>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</si>
  <si>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</si>
  <si>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</si>
  <si>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</si>
  <si>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</si>
  <si>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</si>
  <si>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</si>
  <si>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</si>
  <si>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</si>
  <si>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</si>
  <si>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</si>
  <si>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</si>
  <si>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</si>
  <si>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</si>
  <si>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</si>
  <si>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</si>
  <si>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</si>
  <si>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</si>
  <si>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</si>
  <si>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</si>
  <si>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</si>
  <si>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</si>
  <si>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</si>
  <si>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</si>
  <si>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</si>
  <si>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</si>
  <si>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</si>
  <si>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</si>
  <si>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</si>
  <si>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</si>
  <si>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</si>
  <si>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</si>
  <si>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</si>
  <si>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</si>
  <si>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</si>
  <si>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</si>
  <si>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</si>
  <si>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</si>
  <si>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</si>
  <si>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</si>
  <si>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</si>
  <si>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</si>
  <si>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</si>
  <si>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</si>
  <si>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</si>
  <si>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</si>
  <si>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</si>
  <si>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</si>
  <si>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</si>
  <si>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</si>
  <si>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</si>
  <si>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</si>
  <si>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</si>
  <si>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</si>
  <si>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</si>
  <si>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</si>
  <si>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</si>
  <si>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</si>
  <si>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</si>
  <si>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</si>
  <si>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</si>
  <si>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</si>
  <si>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</si>
  <si>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</si>
  <si>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</si>
  <si>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</si>
  <si>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</si>
  <si>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</si>
  <si>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</si>
  <si>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</si>
  <si>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</si>
  <si>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</si>
  <si>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</si>
  <si>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</si>
  <si>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</si>
  <si>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</si>
  <si>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</si>
  <si>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</si>
  <si>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</si>
  <si>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</si>
  <si>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</si>
  <si>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</si>
  <si>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</si>
  <si>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</si>
  <si>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</si>
  <si>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</si>
  <si>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</si>
  <si>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</si>
  <si>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</si>
  <si>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</si>
  <si>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</si>
  <si>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</si>
  <si>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</si>
  <si>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</si>
  <si>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</si>
  <si>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</si>
  <si>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</si>
  <si>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</si>
  <si>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</si>
  <si>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</si>
  <si>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</si>
  <si>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</si>
  <si>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</si>
  <si>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</si>
  <si>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</si>
  <si>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</si>
  <si>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</si>
  <si>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</si>
  <si>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</si>
  <si>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</si>
  <si>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</si>
  <si>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</si>
  <si>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</si>
  <si>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</si>
  <si>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</si>
  <si>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</si>
  <si>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</si>
  <si>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</si>
  <si>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</si>
  <si>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</si>
  <si>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</si>
  <si>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</si>
  <si>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</si>
  <si>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</si>
  <si>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</si>
  <si>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</si>
  <si>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</si>
  <si>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</si>
  <si>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</si>
  <si>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</si>
  <si>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</si>
  <si>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</si>
  <si>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</si>
  <si>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</si>
  <si>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</si>
  <si>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</si>
  <si>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</si>
  <si>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</si>
  <si>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</si>
  <si>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</si>
  <si>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</si>
  <si>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</si>
  <si>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</si>
  <si>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</si>
  <si>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</si>
  <si>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</si>
  <si>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</si>
  <si>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</si>
  <si>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</si>
  <si>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</si>
  <si>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</si>
  <si>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</si>
  <si>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</si>
  <si>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</si>
  <si>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</si>
  <si>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</si>
  <si>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</si>
  <si>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</si>
  <si>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</si>
  <si>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</si>
  <si>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</si>
  <si>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</si>
  <si>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</si>
  <si>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</si>
  <si>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</si>
  <si>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</si>
  <si>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</si>
  <si>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</si>
  <si>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</si>
  <si>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</si>
  <si>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</si>
  <si>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</si>
  <si>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</si>
  <si>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</si>
  <si>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</si>
  <si>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</si>
  <si>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</si>
  <si>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</si>
  <si>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</si>
  <si>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</si>
  <si>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</si>
  <si>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</si>
  <si>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</si>
  <si>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</si>
  <si>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</si>
  <si>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</si>
  <si>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</si>
  <si>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</si>
  <si>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</si>
  <si>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</si>
  <si>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</si>
  <si>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</si>
  <si>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</si>
  <si>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</si>
  <si>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</si>
  <si>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</si>
  <si>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</si>
  <si>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</si>
  <si>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</si>
  <si>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</si>
  <si>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</si>
  <si>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</si>
  <si>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</si>
  <si>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</si>
  <si>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</si>
  <si>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</si>
  <si>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</si>
  <si>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</si>
  <si>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</si>
  <si>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</si>
  <si>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</si>
  <si>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</si>
  <si>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</si>
  <si>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</si>
  <si>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</si>
  <si>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</si>
  <si>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</si>
  <si>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</si>
  <si>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</si>
  <si>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</si>
  <si>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</si>
  <si>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</si>
  <si>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</si>
  <si>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</si>
  <si>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</si>
  <si>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</si>
  <si>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</si>
  <si>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</si>
  <si>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</si>
  <si>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</si>
  <si>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</si>
  <si>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</si>
  <si>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</si>
  <si>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</si>
  <si>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</si>
  <si>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</si>
  <si>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</si>
  <si>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</si>
  <si>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</si>
  <si>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</si>
  <si>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</si>
  <si>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</si>
  <si>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</si>
  <si>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</si>
  <si>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</si>
  <si>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</si>
  <si>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</si>
  <si>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</si>
  <si>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</si>
  <si>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</si>
  <si>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</si>
  <si>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</si>
  <si>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</si>
  <si>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</si>
  <si>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</si>
  <si>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</si>
  <si>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</si>
  <si>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</si>
  <si>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</si>
  <si>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</si>
  <si>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</si>
  <si>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</si>
  <si>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</si>
  <si>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</si>
  <si>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</si>
  <si>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</si>
  <si>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</si>
  <si>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</si>
  <si>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</si>
  <si>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</si>
  <si>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</si>
  <si>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</si>
  <si>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</si>
  <si>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</si>
  <si>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</si>
  <si>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</si>
  <si>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</si>
  <si>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</si>
  <si>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</si>
  <si>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</si>
  <si>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</si>
  <si>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</si>
  <si>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</si>
  <si>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</si>
  <si>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</si>
  <si>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</si>
  <si>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</si>
  <si>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</si>
  <si>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</si>
  <si>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</si>
  <si>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</si>
  <si>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</si>
  <si>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</si>
  <si>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</si>
  <si>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</si>
  <si>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</si>
  <si>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</si>
  <si>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</si>
  <si>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</si>
  <si>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</si>
  <si>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</si>
  <si>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</si>
  <si>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</si>
  <si>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</si>
  <si>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</si>
  <si>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</si>
  <si>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</si>
  <si>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</si>
  <si>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</si>
  <si>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</si>
  <si>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</si>
  <si>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</si>
  <si>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</si>
  <si>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</si>
  <si>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</si>
  <si>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</si>
  <si>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</si>
  <si>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</si>
  <si>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</si>
  <si>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</si>
  <si>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</si>
  <si>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</si>
  <si>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</si>
  <si>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</si>
  <si>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</si>
  <si>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</si>
  <si>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</si>
  <si>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</si>
  <si>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</si>
  <si>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</si>
  <si>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</si>
  <si>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</si>
  <si>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</si>
  <si>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</si>
  <si>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</si>
  <si>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</si>
  <si>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</si>
  <si>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</si>
  <si>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</si>
  <si>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</si>
  <si>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</si>
  <si>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</si>
  <si>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</si>
  <si>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</si>
  <si>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</si>
  <si>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</si>
  <si>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</si>
  <si>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</si>
  <si>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</si>
  <si>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</si>
  <si>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</si>
  <si>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</si>
  <si>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</si>
  <si>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</si>
  <si>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</si>
  <si>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</si>
  <si>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</si>
  <si>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</si>
  <si>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</si>
  <si>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</si>
  <si>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</si>
  <si>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</si>
  <si>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</si>
  <si>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</si>
  <si>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</si>
  <si>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</si>
  <si>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</si>
  <si>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</si>
  <si>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</si>
  <si>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</si>
  <si>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</si>
  <si>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</si>
  <si>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</si>
  <si>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</si>
  <si>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</si>
  <si>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</si>
  <si>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</si>
  <si>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</si>
  <si>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</si>
  <si>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</si>
  <si>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</si>
  <si>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</si>
  <si>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</si>
  <si>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</si>
  <si>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</si>
  <si>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</si>
  <si>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</si>
  <si>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</si>
  <si>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</si>
  <si>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</si>
  <si>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</si>
  <si>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</si>
  <si>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</si>
  <si>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</si>
  <si>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</si>
  <si>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</si>
  <si>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</si>
  <si>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</si>
  <si>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</si>
  <si>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</si>
  <si>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</si>
  <si>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</si>
  <si>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</si>
  <si>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</si>
  <si>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</si>
  <si>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</si>
  <si>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</si>
  <si>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</si>
  <si>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</si>
  <si>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</si>
  <si>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</si>
  <si>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</si>
  <si>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</si>
  <si>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</si>
  <si>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</si>
  <si>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</si>
  <si>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</si>
  <si>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</si>
  <si>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</si>
  <si>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</si>
  <si>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</si>
  <si>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</si>
  <si>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</si>
  <si>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</si>
  <si>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</si>
  <si>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</si>
  <si>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</si>
  <si>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</si>
  <si>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</si>
  <si>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</si>
  <si>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</si>
  <si>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em preparação  /</t>
  </si>
  <si>
    <t>Klecio</t>
  </si>
  <si>
    <t xml:space="preserve">Tp em Preparação, previsão de pronto 09h40 / </t>
  </si>
  <si>
    <t>Aguardando confirmação de maquinista da escala</t>
  </si>
  <si>
    <t>ZUY2</t>
  </si>
  <si>
    <t>ZQBZBVZYU</t>
  </si>
  <si>
    <t>Claudemir</t>
  </si>
  <si>
    <t>Ronda 7 dias</t>
  </si>
  <si>
    <t>Aguardando solicitar MC1</t>
  </si>
  <si>
    <t>TP em preparação</t>
  </si>
  <si>
    <t>Moisés</t>
  </si>
  <si>
    <t>Descarga de dormentes no km 224+450 VIA1 e descarga de barra no km 208+750 VIA2</t>
  </si>
  <si>
    <t>2 (Palazi + auxiliar)</t>
  </si>
  <si>
    <t>Limpeza de Lastro</t>
  </si>
  <si>
    <t>Felipe</t>
  </si>
  <si>
    <t>Alterado a programação para km 129+400 via 2</t>
  </si>
  <si>
    <t>Substituição de trilho</t>
  </si>
  <si>
    <t>Tp em preparação</t>
  </si>
  <si>
    <t>Higor</t>
  </si>
  <si>
    <t>ZEM1303</t>
  </si>
  <si>
    <t>Descarga de 300 dormentes via 2</t>
  </si>
  <si>
    <t>1 (Alan e Danilo)</t>
  </si>
  <si>
    <t>Deslocamento da VIA2 para VIA1 projeito</t>
  </si>
  <si>
    <t>John</t>
  </si>
  <si>
    <t>Roonda 7 dias</t>
  </si>
  <si>
    <t>ZEV-ZPT-ZEV</t>
  </si>
  <si>
    <t>ZEVZPTZEV</t>
  </si>
  <si>
    <t>Capina química + R7D</t>
  </si>
  <si>
    <t>Substituição de Jacaré</t>
  </si>
  <si>
    <t>ZPTZBR</t>
  </si>
  <si>
    <t>Recolhimendo de BAG's soja do km 96 ao km 97  1h na VIA1 e 1hora na VIA2</t>
  </si>
  <si>
    <t>Realizando abastecimento, após  solicita MC1</t>
  </si>
  <si>
    <t>ZDRZPT</t>
  </si>
  <si>
    <t>Não solicita MC1 / RDC Avariado.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</si>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</sst>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G4" activePane="bottomRight" state="frozen"/>
      <selection pane="bottomRight" activeCell="G4" sqref="G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0" t="s">
        <v>919</v>
      </c>
      <c r="C1" s="191"/>
      <c r="D1" s="191"/>
      <c r="E1" s="3"/>
      <c r="F1" s="190" t="s">
        <v>920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921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922</v>
      </c>
      <c r="BI1" s="206"/>
      <c r="BJ1" s="206"/>
      <c r="BK1" s="207"/>
      <c r="BL1" s="5"/>
      <c r="BM1" s="197" t="s">
        <v>923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0" t="s">
        <v>924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927</v>
      </c>
      <c r="AT2" s="201"/>
      <c r="AU2" s="201"/>
      <c r="AV2" s="201"/>
      <c r="AW2" s="201"/>
      <c r="AX2" s="201"/>
      <c r="AY2" s="204"/>
      <c r="AZ2" s="6"/>
      <c r="BA2" s="194" t="s">
        <v>928</v>
      </c>
      <c r="BB2" s="196"/>
      <c r="BC2" s="200" t="s">
        <v>925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4" t="s">
        <v>929</v>
      </c>
      <c r="AJ3" s="196"/>
      <c r="AK3" s="194" t="s">
        <v>930</v>
      </c>
      <c r="AL3" s="195"/>
      <c r="AM3" s="216"/>
      <c r="AN3" s="217"/>
      <c r="AO3" s="195"/>
      <c r="AP3" s="195"/>
      <c r="AQ3" s="196"/>
      <c r="AR3" s="63"/>
      <c r="AS3" s="188" t="s">
        <v>936</v>
      </c>
      <c r="AT3" s="189"/>
      <c r="AU3" s="188" t="s">
        <v>937</v>
      </c>
      <c r="AV3" s="189"/>
      <c r="AW3" s="188" t="s">
        <v>938</v>
      </c>
      <c r="AX3" s="189"/>
      <c r="AY3" s="63" t="s">
        <v>939</v>
      </c>
      <c r="AZ3" s="63"/>
      <c r="BA3" s="214"/>
      <c r="BB3" s="215"/>
      <c r="BC3" s="194" t="s">
        <v>932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940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/>
      <c r="AS106" s="108"/>
      <c r="AT106" s="108"/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0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 t="s">
        <v>1162</v>
      </c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 t="s">
        <v>1164</v>
      </c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/>
      <c r="AS108" s="108"/>
      <c r="AT108" s="108"/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/>
      <c r="BI108" s="17"/>
      <c r="BJ108" s="17" t="s">
        <v>1165</v>
      </c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/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1166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1167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1168</v>
      </c>
      <c r="W110" s="151" t="s">
        <v>1169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 t="s">
        <v>1170</v>
      </c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 t="s">
        <v>1171</v>
      </c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1172</v>
      </c>
      <c r="W113" s="151" t="s">
        <v>1173</v>
      </c>
      <c r="X113" s="104" t="s">
        <v>386</v>
      </c>
      <c r="Y113" s="129" t="s">
        <v>389</v>
      </c>
      <c r="Z113" s="104"/>
      <c r="AA113" s="105" t="s">
        <v>1174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/>
      <c r="AS113" s="108"/>
      <c r="AT113" s="108"/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/>
      <c r="BI113" s="17"/>
      <c r="BJ113" s="17" t="s">
        <v>1170</v>
      </c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/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 t="s">
        <v>1171</v>
      </c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/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 t="s">
        <v>1171</v>
      </c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1175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/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 t="s">
        <v>1171</v>
      </c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1176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/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 t="s">
        <v>1177</v>
      </c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1176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/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/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 t="s">
        <v>1177</v>
      </c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1176</v>
      </c>
      <c r="W122" s="151" t="s">
        <v>1178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/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 t="s">
        <v>1179</v>
      </c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/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 t="s">
        <v>1170</v>
      </c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1181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1176</v>
      </c>
      <c r="W124" s="151" t="s">
        <v>1182</v>
      </c>
      <c r="X124" s="104" t="s">
        <v>386</v>
      </c>
      <c r="Y124" s="129" t="s">
        <v>389</v>
      </c>
      <c r="Z124" s="104"/>
      <c r="AA124" s="105" t="s">
        <v>1183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 t="s">
        <v>1170</v>
      </c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1176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/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 t="s">
        <v>1171</v>
      </c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/>
      <c r="AS126" s="108"/>
      <c r="AT126" s="108"/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/>
      <c r="BI126" s="17"/>
      <c r="BJ126" s="17" t="s">
        <v>1170</v>
      </c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1184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 t="s">
        <v>1170</v>
      </c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/>
      <c r="AS129" s="108"/>
      <c r="AT129" s="108"/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0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/>
      <c r="BI129" s="17"/>
      <c r="BJ129" s="17" t="s">
        <v>1171</v>
      </c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8" t="str">
        <f t="shared" si="2"/>
        <v/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/>
      <c r="BI130" s="17"/>
      <c r="BJ130" s="17" t="s">
        <v>1171</v>
      </c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8" t="str">
        <f t="shared" si="2"/>
        <v/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/>
      <c r="AS131" s="108"/>
      <c r="AT131" s="108"/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/>
      <c r="BI131" s="17"/>
      <c r="BJ131" s="17" t="s">
        <v>1171</v>
      </c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8" t="str">
        <f t="shared" si="2"/>
        <v/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/>
      <c r="BI132" s="17"/>
      <c r="BJ132" s="17" t="s">
        <v>1171</v>
      </c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 t="s">
        <v>1171</v>
      </c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1185</v>
      </c>
      <c r="W135" s="151" t="s">
        <v>1186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1187</v>
      </c>
      <c r="N136" s="127" t="s">
        <v>1188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1189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/>
      <c r="AS136" s="108"/>
      <c r="AT136" s="108"/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0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/>
      <c r="BI136" s="17"/>
      <c r="BJ136" s="17" t="s">
        <v>1170</v>
      </c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1172</v>
      </c>
      <c r="W137" s="151" t="s">
        <v>1190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 t="s">
        <v>1171</v>
      </c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1191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1172</v>
      </c>
      <c r="W138" s="105" t="s">
        <v>1192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/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 t="s">
        <v>1193</v>
      </c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1172</v>
      </c>
      <c r="W139" s="151" t="s">
        <v>1190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/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 t="s">
        <v>1171</v>
      </c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1172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/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/>
      <c r="BI140" s="17"/>
      <c r="BJ140" s="17" t="s">
        <v>1171</v>
      </c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/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/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 t="s">
        <v>1171</v>
      </c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I142" s="106" t="s">
        <v>558</v>
      </c>
      <c r="J142" s="105">
        <v>53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2" s="105" t="s">
        <v>1172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1131122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1131122</v>
      </c>
      <c r="AO142" s="105">
        <f>IF(BS_CONTROLE[[#This Row],[SUB]]=0, "-", BS_CONTROLE[[#This Row],[SUB]])</f>
        <v>53</v>
      </c>
      <c r="AP142" s="105">
        <f>BS_CONTROLE[[#This Row],[KM - Inicio]]</f>
        <v>112.7</v>
      </c>
      <c r="AQ142" s="105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2" s="150" t="str">
        <f>BS_CONTROLE[[#This Row],[Responsavel pelo boletim]]</f>
        <v>Moisés</v>
      </c>
      <c r="BG142" s="16"/>
      <c r="BH142" s="17"/>
      <c r="BI142" s="17"/>
      <c r="BJ142" s="17" t="s">
        <v>1171</v>
      </c>
      <c r="BK142" s="18"/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1194</v>
      </c>
      <c r="I143" s="106" t="s">
        <v>1194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1195</v>
      </c>
      <c r="BK143" s="18" t="s">
        <v>1195</v>
      </c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1196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1197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1197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001">
    <cfRule type="cellIs" dxfId="201" priority="53956" operator="equal">
      <formula>"OPORTUNIDADE"</formula>
    </cfRule>
  </conditionalFormatting>
  <conditionalFormatting sqref="Y40:Z43 Y45:Z47 Y53:Z67 Y69:Z74 Y76:Z76 Y79:Z80 Y83:Z90 Y92:Z92 Y94:Z94 Y98:Z1001">
    <cfRule type="cellIs" dxfId="200" priority="11542" operator="equal">
      <formula>"NÃO"</formula>
    </cfRule>
    <cfRule type="cellIs" dxfId="199" priority="11543" operator="equal">
      <formula>"SIM"</formula>
    </cfRule>
  </conditionalFormatting>
  <conditionalFormatting sqref="AZ6:AZ1001">
    <cfRule type="expression" dxfId="198" priority="53998">
      <formula>#REF!=1</formula>
    </cfRule>
  </conditionalFormatting>
  <conditionalFormatting sqref="BE6:BE1001 AY6:AY1001 U6:U1001">
    <cfRule type="cellIs" dxfId="197" priority="53982" operator="equal">
      <formula>"ERRO"</formula>
    </cfRule>
  </conditionalFormatting>
  <conditionalFormatting sqref="BQ6:BQ1001">
    <cfRule type="cellIs" dxfId="196" priority="53977" operator="equal">
      <formula>"Produção e Intervalo"</formula>
    </cfRule>
    <cfRule type="cellIs" dxfId="195" priority="53978" operator="equal">
      <formula>"Aderente"</formula>
    </cfRule>
    <cfRule type="cellIs" dxfId="194" priority="53979" operator="equal">
      <formula>"Intervalo"</formula>
    </cfRule>
    <cfRule type="cellIs" dxfId="193" priority="53980" operator="equal">
      <formula>"Produção"</formula>
    </cfRule>
    <cfRule type="cellIs" dxfId="192" priority="53981" operator="equal">
      <formula>"ERRO"</formula>
    </cfRule>
  </conditionalFormatting>
  <conditionalFormatting sqref="BR6:BS1001">
    <cfRule type="cellIs" dxfId="191" priority="53959" operator="equal">
      <formula>"*"</formula>
    </cfRule>
    <cfRule type="cellIs" dxfId="190" priority="53960" operator="greaterThanOrEqual">
      <formula>1</formula>
    </cfRule>
    <cfRule type="cellIs" dxfId="189" priority="53961" operator="lessThan">
      <formula>1</formula>
    </cfRule>
  </conditionalFormatting>
  <conditionalFormatting sqref="BK949 BJ9:BJ1001 BK81 BK83:BK84 BK101 BK67 BK69 BK72:BK73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948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85" operator="equal">
      <formula>"OPORTUNIDADE"</formula>
    </cfRule>
  </conditionalFormatting>
  <conditionalFormatting sqref="Y6:Z39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53" operator="equal">
      <formula>"OPORTUNIDADE"</formula>
    </cfRule>
  </conditionalFormatting>
  <conditionalFormatting sqref="Y44:Z44">
    <cfRule type="cellIs" dxfId="184" priority="51" operator="equal">
      <formula>"NÃO"</formula>
    </cfRule>
    <cfRule type="cellIs" dxfId="183" priority="52" operator="equal">
      <formula>"SIM"</formula>
    </cfRule>
  </conditionalFormatting>
  <conditionalFormatting sqref="Y48:Z52">
    <cfRule type="cellIs" dxfId="182" priority="50" operator="equal">
      <formula>"OPORTUNIDADE"</formula>
    </cfRule>
  </conditionalFormatting>
  <conditionalFormatting sqref="Y48:Z52">
    <cfRule type="cellIs" dxfId="181" priority="48" operator="equal">
      <formula>"NÃO"</formula>
    </cfRule>
    <cfRule type="cellIs" dxfId="180" priority="49" operator="equal">
      <formula>"SIM"</formula>
    </cfRule>
  </conditionalFormatting>
  <conditionalFormatting sqref="Y68:Z68">
    <cfRule type="cellIs" dxfId="179" priority="44" operator="equal">
      <formula>"OPORTUNIDADE"</formula>
    </cfRule>
  </conditionalFormatting>
  <conditionalFormatting sqref="Y68:Z68">
    <cfRule type="cellIs" dxfId="178" priority="42" operator="equal">
      <formula>"NÃO"</formula>
    </cfRule>
    <cfRule type="cellIs" dxfId="177" priority="43" operator="equal">
      <formula>"SIM"</formula>
    </cfRule>
  </conditionalFormatting>
  <conditionalFormatting sqref="Y75:Z75">
    <cfRule type="cellIs" dxfId="176" priority="41" operator="equal">
      <formula>"OPORTUNIDADE"</formula>
    </cfRule>
  </conditionalFormatting>
  <conditionalFormatting sqref="Y75:Z75">
    <cfRule type="cellIs" dxfId="175" priority="39" operator="equal">
      <formula>"NÃO"</formula>
    </cfRule>
    <cfRule type="cellIs" dxfId="174" priority="40" operator="equal">
      <formula>"SIM"</formula>
    </cfRule>
  </conditionalFormatting>
  <conditionalFormatting sqref="Y77:Z78">
    <cfRule type="cellIs" dxfId="173" priority="38" operator="equal">
      <formula>"OPORTUNIDADE"</formula>
    </cfRule>
  </conditionalFormatting>
  <conditionalFormatting sqref="Y77:Z78">
    <cfRule type="cellIs" dxfId="172" priority="36" operator="equal">
      <formula>"NÃO"</formula>
    </cfRule>
    <cfRule type="cellIs" dxfId="171" priority="37" operator="equal">
      <formula>"SIM"</formula>
    </cfRule>
  </conditionalFormatting>
  <conditionalFormatting sqref="Y81:Z81">
    <cfRule type="cellIs" dxfId="170" priority="35" operator="equal">
      <formula>"OPORTUNIDADE"</formula>
    </cfRule>
  </conditionalFormatting>
  <conditionalFormatting sqref="Y81:Z81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Y82:Z82">
    <cfRule type="cellIs" dxfId="167" priority="32" operator="equal">
      <formula>"OPORTUNIDADE"</formula>
    </cfRule>
  </conditionalFormatting>
  <conditionalFormatting sqref="Y82:Z82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Y91:Z91">
    <cfRule type="cellIs" dxfId="164" priority="29" operator="equal">
      <formula>"OPORTUNIDADE"</formula>
    </cfRule>
  </conditionalFormatting>
  <conditionalFormatting sqref="Y91:Z91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Y93:Z93">
    <cfRule type="cellIs" dxfId="161" priority="26" operator="equal">
      <formula>"OPORTUNIDADE"</formula>
    </cfRule>
  </conditionalFormatting>
  <conditionalFormatting sqref="Y93:Z93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Y95:Z95">
    <cfRule type="cellIs" dxfId="158" priority="23" operator="equal">
      <formula>"OPORTUNIDADE"</formula>
    </cfRule>
  </conditionalFormatting>
  <conditionalFormatting sqref="Y95:Z95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Y96:Z97">
    <cfRule type="cellIs" dxfId="155" priority="20" operator="equal">
      <formula>"OPORTUNIDADE"</formula>
    </cfRule>
  </conditionalFormatting>
  <conditionalFormatting sqref="Y96:Z97">
    <cfRule type="cellIs" dxfId="154" priority="18" operator="equal">
      <formula>"NÃO"</formula>
    </cfRule>
    <cfRule type="cellIs" dxfId="153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49">
      <iconSet showValue="0">
        <cfvo type="percent" val="0"/>
        <cfvo type="num" val="1"/>
        <cfvo type="num" val="1" gte="0"/>
      </iconSet>
    </cfRule>
    <cfRule type="iconSet" priority="6085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5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1">
    <cfRule type="iconSet" priority="6085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1198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1199</v>
      </c>
      <c r="C4" s="160" t="s">
        <v>1200</v>
      </c>
      <c r="D4" s="160" t="s">
        <v>1201</v>
      </c>
      <c r="E4" s="160" t="s">
        <v>1202</v>
      </c>
      <c r="F4" s="160" t="s">
        <v>4</v>
      </c>
      <c r="G4" s="160" t="s">
        <v>1203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1204</v>
      </c>
      <c r="C6" s="161">
        <v>407867</v>
      </c>
      <c r="D6" s="161" t="s">
        <v>1205</v>
      </c>
      <c r="E6" s="161" t="s">
        <v>789</v>
      </c>
      <c r="F6" s="161" t="s">
        <v>1206</v>
      </c>
      <c r="G6" s="162"/>
    </row>
    <row r="7" spans="2:7">
      <c r="B7" s="161" t="s">
        <v>1207</v>
      </c>
      <c r="C7" s="161">
        <v>293644</v>
      </c>
      <c r="D7" s="161" t="s">
        <v>1208</v>
      </c>
      <c r="E7" s="161" t="s">
        <v>789</v>
      </c>
      <c r="F7" s="161" t="s">
        <v>1206</v>
      </c>
      <c r="G7" s="162"/>
    </row>
    <row r="8" spans="2:7">
      <c r="B8" s="161" t="s">
        <v>1209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1210</v>
      </c>
      <c r="C9" s="161">
        <v>256790</v>
      </c>
      <c r="D9" s="161" t="s">
        <v>1211</v>
      </c>
      <c r="E9" s="161" t="s">
        <v>790</v>
      </c>
      <c r="F9" s="161" t="s">
        <v>1212</v>
      </c>
      <c r="G9" s="162">
        <v>46357</v>
      </c>
    </row>
    <row r="10" spans="2:7">
      <c r="B10" s="161" t="s">
        <v>1213</v>
      </c>
      <c r="C10" s="161">
        <v>265193</v>
      </c>
      <c r="D10" s="161" t="s">
        <v>1214</v>
      </c>
      <c r="E10" s="161" t="s">
        <v>791</v>
      </c>
      <c r="F10" s="161" t="s">
        <v>1071</v>
      </c>
      <c r="G10" s="161" t="s">
        <v>1215</v>
      </c>
    </row>
    <row r="11" spans="2:7">
      <c r="B11" s="161" t="s">
        <v>1216</v>
      </c>
      <c r="C11" s="161">
        <v>293716</v>
      </c>
      <c r="D11" s="161" t="s">
        <v>1217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1218</v>
      </c>
      <c r="C12" s="161">
        <v>257258</v>
      </c>
      <c r="D12" s="161" t="s">
        <v>1219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1220</v>
      </c>
      <c r="C13" s="161">
        <v>371147</v>
      </c>
      <c r="D13" s="161" t="s">
        <v>1221</v>
      </c>
      <c r="E13" s="161" t="s">
        <v>792</v>
      </c>
      <c r="F13" s="161" t="s">
        <v>128</v>
      </c>
      <c r="G13" s="161" t="s">
        <v>1215</v>
      </c>
    </row>
    <row r="14" spans="2:7">
      <c r="B14" s="161" t="s">
        <v>1222</v>
      </c>
      <c r="C14" s="161">
        <v>259230</v>
      </c>
      <c r="D14" s="161" t="s">
        <v>1223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1224</v>
      </c>
      <c r="C15" s="161">
        <v>370705</v>
      </c>
      <c r="D15" s="161"/>
      <c r="E15" s="161" t="s">
        <v>792</v>
      </c>
      <c r="F15" s="161" t="s">
        <v>128</v>
      </c>
      <c r="G15" s="161" t="s">
        <v>1215</v>
      </c>
    </row>
    <row r="16" spans="2:7">
      <c r="B16" s="161" t="s">
        <v>1225</v>
      </c>
      <c r="C16" s="161">
        <v>258542</v>
      </c>
      <c r="D16" s="161" t="s">
        <v>1226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1227</v>
      </c>
      <c r="C17" s="161">
        <v>257050</v>
      </c>
      <c r="D17" s="161" t="s">
        <v>1228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1229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1230</v>
      </c>
      <c r="D4" s="163" t="s">
        <v>1231</v>
      </c>
      <c r="E4" s="163" t="s">
        <v>1232</v>
      </c>
      <c r="F4" s="160" t="s">
        <v>1233</v>
      </c>
      <c r="G4" s="163" t="s">
        <v>1234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1235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1236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1235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1237</v>
      </c>
      <c r="G9" s="167" t="s">
        <v>1238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1235</v>
      </c>
      <c r="G10" s="167"/>
    </row>
    <row r="11" spans="2:7">
      <c r="B11" s="167" t="s">
        <v>1239</v>
      </c>
      <c r="C11" s="167">
        <v>9038</v>
      </c>
      <c r="D11" s="168">
        <v>46076</v>
      </c>
      <c r="E11" s="167">
        <v>8698</v>
      </c>
      <c r="F11" s="169" t="s">
        <v>1240</v>
      </c>
      <c r="G11" s="167"/>
    </row>
    <row r="12" spans="2:7">
      <c r="B12" s="167" t="s">
        <v>709</v>
      </c>
      <c r="C12" s="167" t="s">
        <v>1241</v>
      </c>
      <c r="D12" s="168">
        <v>46066</v>
      </c>
      <c r="E12" s="167">
        <v>9500</v>
      </c>
      <c r="F12" s="169" t="s">
        <v>1242</v>
      </c>
      <c r="G12" s="167"/>
    </row>
    <row r="13" spans="2:7">
      <c r="B13" s="167" t="s">
        <v>709</v>
      </c>
      <c r="C13" s="167" t="s">
        <v>1243</v>
      </c>
      <c r="D13" s="168">
        <v>46066</v>
      </c>
      <c r="E13" s="167">
        <v>10500</v>
      </c>
      <c r="F13" s="169" t="s">
        <v>1242</v>
      </c>
      <c r="G13" s="167"/>
    </row>
    <row r="14" spans="2:7">
      <c r="B14" s="167" t="s">
        <v>709</v>
      </c>
      <c r="C14" s="167" t="s">
        <v>1244</v>
      </c>
      <c r="D14" s="168">
        <v>46066</v>
      </c>
      <c r="E14" s="167">
        <v>9000</v>
      </c>
      <c r="F14" s="169" t="s">
        <v>1242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1245</v>
      </c>
      <c r="C2" s="121" t="s">
        <v>946</v>
      </c>
      <c r="D2" s="76" t="s">
        <v>948</v>
      </c>
      <c r="E2" s="76" t="s">
        <v>1246</v>
      </c>
      <c r="F2" s="99" t="s">
        <v>1247</v>
      </c>
      <c r="G2" s="76" t="s">
        <v>1248</v>
      </c>
      <c r="H2" s="76" t="s">
        <v>1249</v>
      </c>
      <c r="I2" s="76" t="s">
        <v>1250</v>
      </c>
      <c r="J2" s="76" t="s">
        <v>1251</v>
      </c>
      <c r="K2" s="78" t="s">
        <v>1252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1131122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1253</v>
      </c>
      <c r="V1" s="226"/>
      <c r="W1" s="226"/>
    </row>
    <row r="2" spans="1:23" ht="15" customHeight="1">
      <c r="A2" s="87" t="s">
        <v>1254</v>
      </c>
      <c r="B2" s="87" t="s">
        <v>1255</v>
      </c>
      <c r="C2" s="87" t="s">
        <v>376</v>
      </c>
      <c r="D2" s="88" t="s">
        <v>961</v>
      </c>
      <c r="E2" s="88" t="s">
        <v>4</v>
      </c>
      <c r="F2" s="88" t="s">
        <v>1256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1257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ZPT-ZPG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1131122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1131122</v>
      </c>
      <c r="M139" s="140">
        <f>IF(SP_SUL!J142="","*",SP_SUL!J142)</f>
        <v>53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1258</v>
      </c>
      <c r="D5" s="228"/>
      <c r="E5" s="228"/>
      <c r="F5" s="228"/>
      <c r="G5" s="228"/>
      <c r="H5" s="228"/>
      <c r="I5" s="228"/>
      <c r="J5" s="229"/>
      <c r="K5" s="230" t="s">
        <v>1259</v>
      </c>
      <c r="L5" s="231"/>
      <c r="M5" s="231"/>
      <c r="N5" s="231"/>
      <c r="O5" s="232" t="s">
        <v>1260</v>
      </c>
      <c r="P5" s="233"/>
    </row>
    <row r="6" spans="1:16" s="74" customFormat="1" ht="15" customHeight="1">
      <c r="A6" s="66" t="s">
        <v>1256</v>
      </c>
      <c r="B6" s="75" t="s">
        <v>1255</v>
      </c>
      <c r="C6" s="76" t="s">
        <v>961</v>
      </c>
      <c r="D6" s="77" t="s">
        <v>962</v>
      </c>
      <c r="E6" s="76" t="s">
        <v>1261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1262</v>
      </c>
      <c r="M6" s="80" t="s">
        <v>576</v>
      </c>
      <c r="N6" s="81" t="s">
        <v>956</v>
      </c>
      <c r="O6" s="158" t="s">
        <v>999</v>
      </c>
      <c r="P6" s="133" t="s">
        <v>1263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 t="str">
        <f>IF(SP_SUL!BH140="","*",SP_SUL!BH140)</f>
        <v>*</v>
      </c>
      <c r="P139" s="147" t="str">
        <f>IF($A$2=1,IF(SP_SUL!BJ140="","*",SP_SUL!BJ140),IF(SP_SUL!BK140="","*",SP_SUL!BK140))</f>
        <v>*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2026-03-04T10:45:40Z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