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03" documentId="120_S{118792C3-22EF-5104-A093-F22BFE3913F3}" xr6:coauthVersionLast="47" xr6:coauthVersionMax="47" xr10:uidLastSave="{59DD5E28-5517-4568-A6CE-6C546B0FED8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54" i="1" l="1"/>
  <c r="N72" i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M63" i="1" a="1"/>
  <c r="M63" i="1" s="1"/>
  <c r="G22" i="1"/>
  <c r="G58" i="1"/>
  <c r="A58" i="1"/>
  <c r="C58" i="1"/>
  <c r="M58" i="1" a="1"/>
  <c r="M58" i="1"/>
  <c r="R58" i="1"/>
  <c r="S58" i="1" a="1"/>
  <c r="S58" i="1"/>
  <c r="T58" i="1" a="1"/>
  <c r="T58" i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T56" i="1" a="1"/>
  <c r="T56" i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T49" i="1" a="1"/>
  <c r="T49" i="1"/>
  <c r="U49" i="1" a="1"/>
  <c r="U49" i="1"/>
  <c r="AI49" i="1"/>
  <c r="AJ49" i="1"/>
  <c r="AK49" i="1"/>
  <c r="AL49" i="1"/>
  <c r="AM49" i="1"/>
  <c r="AN49" i="1"/>
  <c r="AO49" i="1"/>
  <c r="AP49" i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T51" i="1" a="1"/>
  <c r="T51" i="1"/>
  <c r="U51" i="1" a="1"/>
  <c r="U51" i="1"/>
  <c r="AI51" i="1"/>
  <c r="AJ51" i="1"/>
  <c r="AK51" i="1"/>
  <c r="AL51" i="1"/>
  <c r="AM51" i="1"/>
  <c r="AN51" i="1"/>
  <c r="AO51" i="1"/>
  <c r="AP51" i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T52" i="1" a="1"/>
  <c r="T52" i="1"/>
  <c r="U52" i="1" a="1"/>
  <c r="U52" i="1"/>
  <c r="AI52" i="1"/>
  <c r="AJ52" i="1"/>
  <c r="AK52" i="1"/>
  <c r="AL52" i="1"/>
  <c r="AM52" i="1"/>
  <c r="AN52" i="1"/>
  <c r="AO52" i="1"/>
  <c r="AP52" i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U57" i="1" a="1"/>
  <c r="U57" i="1"/>
  <c r="AI57" i="1"/>
  <c r="AJ57" i="1"/>
  <c r="AK57" i="1"/>
  <c r="AL57" i="1"/>
  <c r="AM57" i="1"/>
  <c r="AN57" i="1"/>
  <c r="AO57" i="1"/>
  <c r="AP57" i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R63" i="15" s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M46" i="10" l="1"/>
  <c r="K46" i="10"/>
  <c r="E53" i="15"/>
  <c r="D53" i="15"/>
  <c r="R53" i="15"/>
  <c r="L53" i="15"/>
  <c r="L54" i="15"/>
  <c r="M44" i="10"/>
  <c r="K44" i="10"/>
  <c r="E48" i="15"/>
  <c r="D48" i="15"/>
  <c r="R48" i="15"/>
  <c r="M43" i="10"/>
  <c r="K43" i="10"/>
  <c r="E47" i="15"/>
  <c r="D47" i="15"/>
  <c r="R47" i="15"/>
  <c r="M42" i="10"/>
  <c r="K42" i="10"/>
  <c r="E45" i="15"/>
  <c r="D45" i="15"/>
  <c r="R45" i="15"/>
  <c r="L48" i="15"/>
  <c r="L57" i="15"/>
  <c r="L49" i="15"/>
  <c r="L56" i="15"/>
  <c r="E52" i="15"/>
  <c r="D52" i="15"/>
  <c r="R52" i="15"/>
  <c r="E54" i="15"/>
  <c r="D54" i="15"/>
  <c r="R54" i="15"/>
  <c r="F53" i="12"/>
  <c r="K52" i="15"/>
  <c r="L59" i="15"/>
  <c r="L52" i="15"/>
  <c r="F56" i="12"/>
  <c r="K55" i="15"/>
  <c r="L50" i="15"/>
  <c r="L55" i="15"/>
  <c r="AN620" i="1"/>
  <c r="AM119" i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<sst xmlns="http://schemas.openxmlformats.org/spreadsheetml/2006/main" count="3415" uniqueCount="1171">
  <si>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</si>
  <si>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</si>
  <si>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</si>
  <si>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</si>
  <si>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</si>
  <si>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</si>
  <si>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</si>
  <si>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</si>
  <si>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</si>
  <si>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</si>
  <si>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</si>
  <si>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</si>
  <si>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</si>
  <si>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</si>
  <si>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</si>
  <si>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</si>
  <si>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</si>
  <si>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</si>
  <si>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</si>
  <si>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</si>
  <si>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</si>
  <si>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</si>
  <si>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</si>
  <si>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</si>
  <si>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</si>
  <si>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</si>
  <si>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</si>
  <si>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</si>
  <si>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</si>
  <si>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</si>
  <si>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</si>
  <si>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</si>
  <si>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</si>
  <si>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</si>
  <si>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</si>
  <si>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</si>
  <si>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</si>
  <si>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</si>
  <si>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</si>
  <si>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</si>
  <si>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</si>
  <si>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</si>
  <si>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</si>
  <si>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</si>
  <si>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</si>
  <si>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</si>
  <si>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</si>
  <si>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</si>
  <si>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</si>
  <si>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</si>
  <si>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</si>
  <si>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</si>
  <si>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</si>
  <si>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</si>
  <si>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</si>
  <si>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</si>
  <si>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</si>
  <si>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</si>
  <si>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</si>
  <si>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</si>
  <si>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</si>
  <si>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</si>
  <si>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</si>
  <si>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</si>
  <si>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</si>
  <si>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</si>
  <si>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</si>
  <si>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</si>
  <si>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</si>
  <si>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</si>
  <si>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</si>
  <si>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</si>
  <si>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</si>
  <si>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</si>
  <si>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</si>
  <si>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</si>
  <si>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</si>
  <si>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</si>
  <si>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</si>
  <si>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</si>
  <si>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</si>
  <si>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</si>
  <si>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</si>
  <si>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</si>
  <si>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</si>
  <si>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</si>
  <si>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</si>
  <si>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</si>
  <si>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</si>
  <si>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</si>
  <si>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</si>
  <si>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</si>
  <si>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</si>
  <si>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</si>
  <si>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</si>
  <si>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</si>
  <si>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</si>
  <si>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</si>
  <si>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</si>
  <si>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</si>
  <si>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</si>
  <si>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</si>
  <si>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</si>
  <si>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</si>
  <si>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</si>
  <si>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</si>
  <si>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</si>
  <si>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</si>
  <si>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</si>
  <si>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</si>
  <si>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</si>
  <si>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</si>
  <si>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</si>
  <si>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</si>
  <si>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</si>
  <si>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</si>
  <si>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</si>
  <si>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</si>
  <si>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</si>
  <si>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</si>
  <si>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</si>
  <si>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</si>
  <si>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</si>
  <si>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</si>
  <si>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</si>
  <si>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</si>
  <si>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</si>
  <si>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</si>
  <si>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</si>
  <si>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</si>
  <si>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</si>
  <si>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</si>
  <si>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</si>
  <si>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</si>
  <si>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</si>
  <si>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</si>
  <si>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</si>
  <si>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</si>
  <si>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</si>
  <si>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</si>
  <si>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</si>
  <si>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</si>
  <si>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</si>
  <si>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</si>
  <si>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</si>
  <si>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</si>
  <si>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</si>
  <si>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</si>
  <si>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</si>
  <si>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</si>
  <si>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</si>
  <si>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</si>
  <si>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</si>
  <si>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</si>
  <si>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</si>
  <si>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</si>
  <si>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</si>
  <si>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</si>
  <si>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</si>
  <si>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</si>
  <si>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</si>
  <si>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</si>
  <si>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</si>
  <si>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</si>
  <si>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</si>
  <si>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</si>
  <si>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</si>
  <si>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</si>
  <si>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</si>
  <si>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</si>
  <si>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</si>
  <si>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</si>
  <si>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</si>
  <si>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</si>
  <si>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</si>
  <si>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</si>
  <si>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</si>
  <si>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</si>
  <si>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</si>
  <si>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</si>
  <si>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</si>
  <si>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</si>
  <si>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</si>
  <si>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</si>
  <si>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</si>
  <si>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</si>
  <si>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</si>
  <si>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</si>
  <si>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</si>
  <si>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</si>
  <si>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</si>
  <si>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</si>
  <si>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</si>
  <si>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</si>
  <si>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</si>
  <si>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</si>
  <si>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</si>
  <si>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</si>
  <si>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</si>
  <si>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</si>
  <si>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</si>
  <si>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</si>
  <si>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</si>
  <si>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</si>
  <si>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</si>
  <si>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</si>
  <si>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</si>
  <si>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</si>
  <si>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</si>
  <si>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</si>
  <si>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</si>
  <si>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</si>
  <si>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</si>
  <si>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</si>
  <si>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</si>
  <si>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</si>
  <si>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</si>
  <si>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</si>
  <si>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</si>
  <si>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</si>
  <si>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</si>
  <si>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</si>
  <si>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</si>
  <si>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</si>
  <si>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</si>
  <si>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</si>
  <si>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</si>
  <si>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</si>
  <si>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</si>
  <si>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</si>
  <si>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</si>
  <si>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</si>
  <si>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</si>
  <si>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</si>
  <si>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</si>
  <si>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</si>
  <si>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</si>
  <si>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</si>
  <si>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</si>
  <si>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</si>
  <si>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</si>
  <si>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</si>
  <si>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</si>
  <si>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</si>
  <si>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</si>
  <si>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</si>
  <si>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</si>
  <si>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</si>
  <si>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</si>
  <si>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</si>
  <si>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</si>
  <si>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</si>
  <si>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</si>
  <si>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</si>
  <si>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</si>
  <si>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</si>
  <si>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</si>
  <si>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</si>
  <si>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</si>
  <si>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</si>
  <si>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</si>
  <si>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</si>
  <si>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</si>
  <si>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</si>
  <si>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</si>
  <si>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</si>
  <si>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</si>
  <si>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</si>
  <si>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</si>
  <si>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</si>
  <si>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</si>
  <si>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</si>
  <si>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</si>
  <si>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</si>
  <si>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</si>
  <si>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</si>
  <si>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</si>
  <si>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</si>
  <si>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</si>
  <si>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</si>
  <si>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</si>
  <si>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</si>
  <si>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</si>
  <si>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</si>
  <si>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</si>
  <si>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</si>
  <si>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</si>
  <si>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</si>
  <si>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</si>
  <si>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</si>
  <si>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</si>
  <si>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</si>
  <si>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</si>
  <si>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</si>
  <si>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</si>
  <si>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</si>
  <si>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</si>
  <si>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</si>
  <si>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</si>
  <si>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</si>
  <si>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</si>
  <si>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</si>
  <si>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</si>
  <si>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</si>
  <si>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</si>
  <si>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</si>
  <si>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</si>
  <si>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</si>
  <si>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</si>
  <si>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</si>
  <si>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</si>
  <si>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</si>
  <si>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</si>
  <si>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</si>
  <si>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</si>
  <si>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</si>
  <si>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</si>
  <si>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</si>
  <si>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</si>
  <si>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</si>
  <si>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</si>
  <si>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</si>
  <si>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</si>
  <si>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</si>
  <si>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</si>
  <si>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</si>
  <si>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</si>
  <si>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</si>
  <si>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</si>
  <si>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</si>
  <si>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</si>
  <si>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</si>
  <si>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</si>
  <si>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</si>
  <si>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</si>
  <si>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</si>
  <si>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</si>
  <si>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</si>
  <si>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</si>
  <si>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</si>
  <si>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</si>
  <si>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</si>
  <si>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</si>
  <si>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</si>
  <si>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</si>
  <si>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</si>
  <si>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</si>
  <si>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</si>
  <si>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</si>
  <si>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</si>
  <si>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</si>
  <si>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</si>
  <si>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</si>
  <si>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</si>
  <si>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</si>
  <si>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</si>
  <si>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</si>
  <si>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</si>
  <si>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</si>
  <si>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</si>
  <si>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</si>
  <si>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</si>
  <si>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</si>
  <si>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</si>
  <si>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</si>
  <si>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</si>
  <si>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</si>
  <si>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</si>
  <si>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</si>
  <si>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</si>
  <si>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</si>
  <si>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</si>
  <si>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</si>
  <si>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</si>
  <si>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</si>
  <si>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</si>
  <si>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</si>
  <si>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</si>
  <si>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</si>
  <si>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</si>
  <si>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</si>
  <si>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</si>
  <si>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</si>
  <si>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</si>
  <si>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</si>
  <si>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</si>
  <si>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</si>
  <si>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</si>
  <si>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</si>
  <si>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</si>
  <si>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</si>
  <si>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</si>
  <si>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</si>
  <si>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</si>
  <si>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</si>
  <si>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</si>
  <si>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</si>
  <si>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</si>
  <si>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</si>
  <si>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</si>
  <si>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</si>
  <si>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</si>
  <si>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</si>
  <si>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</si>
  <si>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</si>
  <si>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</si>
  <si>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</si>
  <si>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</si>
  <si>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</si>
  <si>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</si>
  <si>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</si>
  <si>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</si>
  <si>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</si>
  <si>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</si>
  <si>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</si>
  <si>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</si>
  <si>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</si>
  <si>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</si>
  <si>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</si>
  <si>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</si>
  <si>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</si>
  <si>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</si>
  <si>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</si>
  <si>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</si>
  <si>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</si>
  <si>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</si>
  <si>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</si>
  <si>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</si>
  <si>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</si>
  <si>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</si>
  <si>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</si>
  <si>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</si>
  <si>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</si>
  <si>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</si>
  <si>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</si>
  <si>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</si>
  <si>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</si>
  <si>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</si>
  <si>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</si>
  <si>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</si>
  <si>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</si>
  <si>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</si>
  <si>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</si>
  <si>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</si>
  <si>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</si>
  <si>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</si>
  <si>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</si>
  <si>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</si>
  <si>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</si>
  <si>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</si>
  <si>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</si>
  <si>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</si>
  <si>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</si>
  <si>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</si>
  <si>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</si>
  <si>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</si>
  <si>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</si>
  <si>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</si>
  <si>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</si>
  <si>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</si>
  <si>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</si>
  <si>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</si>
  <si>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</si>
  <si>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</si>
  <si>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</si>
  <si>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</si>
  <si>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</si>
  <si>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</si>
  <si>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</si>
  <si>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</si>
  <si>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</si>
  <si>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</si>
  <si>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</si>
  <si>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</si>
  <si>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</si>
  <si>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</si>
  <si>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</si>
  <si>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</si>
  <si>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</si>
  <si>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</si>
  <si>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</si>
  <si>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</si>
  <si>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</si>
  <si>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</si>
  <si>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</si>
  <si>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</si>
  <si>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</si>
  <si>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</si>
  <si>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</si>
  <si>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</si>
  <si>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</si>
  <si>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</si>
  <si>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</si>
  <si>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</si>
  <si>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</si>
  <si>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</si>
  <si>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</si>
  <si>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</si>
  <si>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</si>
  <si>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</si>
  <si>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</si>
  <si>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</si>
  <si>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</si>
  <si>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</si>
  <si>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</si>
  <si>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</si>
  <si>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</si>
  <si>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</si>
  <si>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</si>
  <si>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</si>
  <si>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</si>
  <si>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</si>
  <si>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</si>
  <si>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</si>
  <si>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</si>
  <si>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</si>
  <si>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</si>
  <si>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</si>
  <si>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</si>
  <si>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</si>
  <si>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</si>
  <si>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</si>
  <si>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</si>
  <si>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</si>
  <si>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</si>
  <si>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</si>
  <si>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</si>
  <si>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</si>
  <si>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</si>
  <si>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</si>
  <si>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</si>
  <si>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</si>
  <si>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</si>
  <si>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</si>
  <si>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</si>
  <si>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</si>
  <si>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</si>
  <si>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</si>
  <si>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</si>
  <si>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</si>
  <si>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</si>
  <si>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</si>
  <si>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</si>
  <si>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</si>
  <si>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</si>
  <si>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</si>
  <si>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</si>
  <si>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</si>
  <si>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</si>
  <si>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</si>
  <si>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</si>
  <si>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</si>
  <si>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</si>
  <si>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</si>
  <si>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</si>
  <si>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</si>
  <si>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</si>
  <si>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</si>
  <si>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</si>
  <si>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</si>
  <si>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</si>
  <si>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</si>
  <si>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</si>
  <si>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</si>
  <si>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</si>
  <si>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</si>
  <si>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</si>
  <si>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</si>
  <si>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</si>
  <si>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</si>
  <si>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</si>
  <si>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</si>
  <si>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</si>
  <si>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</si>
  <si>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</si>
  <si>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</si>
  <si>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</si>
  <si>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</si>
  <si>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</si>
  <si>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</si>
  <si>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</si>
  <si>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</si>
  <si>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</si>
  <si>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</si>
  <si>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</si>
  <si>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</si>
  <si>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</si>
  <si>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</si>
  <si>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</si>
  <si>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</si>
  <si>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</si>
  <si>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</si>
  <si>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</si>
  <si>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</si>
  <si>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</si>
  <si>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</si>
  <si>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</si>
  <si>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</si>
  <si>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</si>
  <si>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</si>
  <si>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</si>
  <si>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</si>
  <si>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</si>
  <si>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</si>
  <si>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</si>
  <si>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</si>
  <si>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</si>
  <si>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</si>
  <si>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</si>
  <si>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</si>
  <si>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</si>
  <si>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</si>
  <si>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</si>
  <si>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</si>
  <si>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</si>
  <si>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</si>
  <si>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</si>
  <si>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</si>
  <si>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</si>
  <si>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</si>
  <si>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</si>
  <si>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</si>
  <si>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</si>
  <si>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</si>
  <si>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</si>
  <si>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</si>
  <si>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</si>
  <si>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</si>
  <si>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</si>
  <si>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</si>
  <si>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</si>
  <si>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</si>
  <si>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</si>
  <si>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</si>
  <si>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</si>
  <si>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</si>
  <si>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</si>
  <si>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</si>
  <si>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</si>
  <si>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</si>
  <si>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</si>
  <si>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</si>
  <si>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</si>
  <si>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</si>
  <si>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</si>
  <si>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</si>
  <si>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</si>
  <si>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</si>
  <si>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</si>
  <si>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</si>
  <si>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</si>
  <si>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</si>
  <si>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</si>
  <si>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</si>
  <si>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</si>
  <si>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</si>
  <si>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</si>
  <si>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</si>
  <si>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</si>
  <si>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</si>
  <si>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</si>
  <si>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</si>
  <si>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</si>
  <si>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</si>
  <si>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</si>
  <si>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</si>
  <si>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</si>
  <si>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</si>
  <si>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</si>
  <si>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</si>
  <si>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</si>
  <si>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</si>
  <si>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</si>
  <si>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</si>
  <si>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</si>
  <si>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</si>
  <si>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</si>
  <si>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</si>
  <si>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</si>
  <si>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</si>
  <si>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</si>
  <si>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</si>
  <si>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</si>
  <si>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</si>
  <si>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</si>
  <si>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</si>
  <si>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</si>
  <si>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</si>
  <si>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</si>
  <si>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</si>
  <si>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</si>
  <si>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</si>
  <si>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</si>
  <si>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</si>
  <si>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</si>
  <si>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</si>
  <si>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</si>
  <si>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</si>
  <si>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</si>
  <si>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</si>
  <si>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</si>
  <si>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</si>
  <si>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</si>
  <si>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</si>
  <si>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</si>
  <si>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</si>
  <si>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</si>
  <si>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</si>
  <si>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</si>
  <si>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</si>
  <si>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</si>
  <si>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</si>
  <si>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</si>
  <si>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</si>
  <si>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</si>
  <si>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</si>
  <si>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</si>
  <si>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</si>
  <si>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</si>
  <si>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</si>
  <si>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</si>
  <si>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</si>
  <si>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</si>
  <si>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</si>
  <si>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</si>
  <si>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</si>
  <si>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</si>
  <si>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</si>
  <si>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</si>
  <si>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</si>
  <si>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</si>
  <si>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</si>
  <si>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</si>
  <si>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</si>
  <si>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</si>
  <si>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</si>
  <si>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</si>
  <si>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</si>
  <si>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</si>
  <si>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</si>
  <si>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</si>
  <si>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</si>
  <si>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</si>
  <si>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</si>
  <si>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</si>
  <si>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</si>
  <si>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</si>
  <si>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</si>
  <si>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</si>
  <si>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</si>
  <si>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</si>
  <si>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</si>
  <si>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</si>
  <si>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</si>
  <si>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</si>
  <si>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</si>
  <si>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</si>
  <si>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</si>
  <si>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</si>
  <si>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</si>
  <si>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</si>
  <si>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</si>
  <si>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</si>
  <si>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</si>
  <si>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</si>
  <si>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</si>
  <si>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</si>
  <si>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</si>
  <si>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</si>
  <si>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</si>
  <si>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</si>
  <si>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</si>
  <si>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</si>
  <si>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</si>
  <si>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</si>
  <si>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</si>
  <si>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</si>
  <si>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</si>
  <si>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</si>
  <si>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</si>
  <si>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</si>
  <si>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</si>
  <si>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</si>
  <si>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</si>
  <si>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</si>
  <si>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</si>
  <si>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</si>
  <si>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</si>
  <si>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</si>
  <si>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</si>
  <si>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</si>
  <si>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</si>
  <si>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</si>
  <si>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</si>
  <si>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</si>
  <si>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</si>
  <si>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</si>
  <si>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</si>
  <si>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</si>
  <si>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</si>
  <si>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</si>
  <si>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</si>
  <si>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</si>
  <si>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</si>
  <si>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</si>
  <si>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</si>
  <si>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</si>
  <si>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</si>
  <si>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</si>
  <si>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</si>
  <si>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</si>
  <si>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</si>
  <si>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</si>
  <si>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</si>
  <si>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</si>
  <si>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</si>
  <si>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</si>
  <si>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</si>
  <si>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</si>
  <si>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</si>
  <si>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</si>
  <si>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</si>
  <si>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</si>
  <si>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</si>
  <si>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</si>
  <si>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</si>
  <si>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</si>
  <si>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</si>
  <si>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</si>
  <si>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</si>
  <si>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</si>
  <si>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</si>
  <si>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</si>
  <si>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</si>
  <si>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</si>
  <si>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</si>
  <si>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</si>
  <si>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</si>
  <si>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</si>
  <si>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</si>
  <si>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</si>
  <si>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</si>
  <si>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</si>
  <si>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</si>
  <si>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</si>
  <si>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</si>
  <si>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</si>
  <si>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</si>
  <si>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</si>
  <si>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</si>
  <si>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</si>
  <si>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</si>
  <si>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</si>
  <si>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</si>
  <si>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</si>
  <si>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</si>
  <si>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</si>
  <si>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</si>
  <si>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</si>
  <si>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</si>
  <si>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</si>
  <si>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</si>
  <si>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</si>
  <si>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</si>
  <si>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</si>
  <si>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</si>
  <si>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</si>
  <si>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</si>
  <si>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</si>
  <si>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</si>
  <si>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</si>
  <si>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</si>
  <si>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</si>
  <si>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</si>
  <si>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</si>
  <si>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</si>
  <si>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</si>
  <si>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</si>
  <si>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</si>
  <si>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</si>
  <si>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</si>
  <si>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</si>
  <si>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</si>
  <si>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</si>
  <si>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</si>
  <si>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</si>
  <si>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</si>
  <si>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</si>
  <si>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</si>
  <si>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</si>
  <si>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</si>
  <si>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</si>
  <si>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</si>
  <si>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</si>
  <si>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</si>
  <si>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</si>
  <si>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</si>
  <si>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</si>
  <si>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</si>
  <si>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</si>
  <si>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</si>
  <si>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</si>
  <si>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</si>
  <si>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</si>
  <si>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</si>
  <si>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</si>
  <si>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</si>
  <si>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</si>
  <si>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</si>
  <si>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</si>
  <si>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</si>
  <si>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</si>
  <si>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</si>
  <si>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</si>
  <si>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</si>
  <si>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</si>
  <si>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</si>
  <si>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</si>
  <si>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</si>
  <si>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</si>
  <si>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</si>
  <si>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</si>
  <si>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</si>
  <si>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</si>
  <si>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</si>
  <si>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</si>
  <si>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</si>
  <si>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</si>
  <si>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</si>
  <si>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</si>
  <si>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</si>
  <si>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</si>
  <si>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</si>
  <si>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</si>
  <si>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</si>
  <si>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</si>
  <si>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</si>
  <si>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</si>
  <si>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</si>
  <si>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</si>
  <si>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</si>
  <si>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</si>
  <si>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</si>
  <si>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</si>
  <si>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</si>
  <si>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</si>
  <si>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</si>
  <si>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</si>
  <si>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</si>
  <si>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>TP pronta 09hrs, intervalo 11:37 ate 13:07</t>
  </si>
  <si>
    <t xml:space="preserve">Jose Carlos + 1 Maq. Escala </t>
  </si>
  <si>
    <t>ZSK-ZRX</t>
  </si>
  <si>
    <t>ZSKZRX</t>
  </si>
  <si>
    <t xml:space="preserve">Previsão MC1 11hrs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</si>
  <si>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</si>
  <si>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</si>
  <si>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</si>
  <si>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</si>
  <si>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</si>
  <si>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 xml:space="preserve">MC1 09:14, segue em deslocamento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</si>
  <si>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</si>
  <si>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</si>
  <si>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</si>
  <si>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</si>
  <si>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</si>
  <si>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</si>
  <si>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Previsão MC1 08:30</t>
  </si>
  <si>
    <t xml:space="preserve">Programado as 09hrs porem TP pronta 10hrs devido preparação do material , sem faixa </t>
  </si>
  <si>
    <t xml:space="preserve">TP pronto 09hrs, intervalo 10hr ate 11:30/prod. 1 solda </t>
  </si>
  <si>
    <t xml:space="preserve">MC1 09:10, licenciado 09:13, segue para o local de trabalho </t>
  </si>
  <si>
    <t>MC1 08:57, licenciado 08:59, intervalo 09:43 até 11:44</t>
  </si>
  <si>
    <t>TP pronta 08:20, intervalo 09hrs ate 10:30</t>
  </si>
  <si>
    <t>ZFN-ZVP</t>
  </si>
  <si>
    <t>ZFNZVP</t>
  </si>
  <si>
    <t>MC1 08:55, sem faixa, fluxo de trens</t>
  </si>
  <si>
    <t xml:space="preserve">MC1 10:22, segue para o local de trabalho 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</si>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</sst>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0" fontId="7" fillId="14" borderId="0" xfId="0" applyFont="1" applyFill="1" applyBorder="1" applyAlignment="1" applyProtection="1">
      <alignment horizontal="center"/>
      <protection locked="0"/>
    </xf>
    <xf numFmtId="0" fontId="24" fillId="14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1" activePane="topRight" state="frozen"/>
      <selection pane="topRight" activeCell="BJ49" sqref="BJ49:BJ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5"/>
        <v/>
      </c>
    </row>
    <row r="49" spans="1:72">
      <c r="A49" s="47" t="str">
        <f>D49&amp;B49</f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975</v>
      </c>
      <c r="BK49" s="260"/>
      <c r="BL49" s="16"/>
      <c r="BM49" s="133"/>
      <c r="BN49" s="133"/>
      <c r="BO49" s="133"/>
      <c r="BP49" s="18"/>
      <c r="BQ49" s="12" t="e">
        <f>IF(AND(BR49&lt;1,BS49&lt;1),"Produção e Intervalo",IF(BR49&lt;1,"Intervalo",IF(BS49&lt;1,"Produção","Aderente")))</f>
        <v>#VALUE!</v>
      </c>
      <c r="BR49" s="19" t="e">
        <f>IF(OR(B49="",F49=""),"*",AY49/P49)</f>
        <v>#VALUE!</v>
      </c>
      <c r="BS49" s="19">
        <f>IF(OR(B49="",F49=""),"*",BA49/Q49)</f>
        <v>0</v>
      </c>
      <c r="BT49" s="209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/>
    </row>
    <row r="51" spans="1:72">
      <c r="A51" s="47" t="str">
        <f>D51&amp;B51</f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972</v>
      </c>
      <c r="N51" s="130" t="s">
        <v>973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974</v>
      </c>
      <c r="BK51" s="258" t="s">
        <v>974</v>
      </c>
      <c r="BL51" s="16"/>
      <c r="BM51" s="133" t="s">
        <v>854</v>
      </c>
      <c r="BN51" s="133" t="s">
        <v>855</v>
      </c>
      <c r="BO51" s="133" t="s">
        <v>925</v>
      </c>
      <c r="BP51" s="258" t="s">
        <v>974</v>
      </c>
      <c r="BQ51" s="12" t="e">
        <f>IF(AND(BR51&lt;1,BS51&lt;1),"Produção e Intervalo",IF(BR51&lt;1,"Intervalo",IF(BS51&lt;1,"Produção","Aderente")))</f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5"/>
        <v>CCOCirculaçãoIntervaloOportunidade</v>
      </c>
    </row>
    <row r="52" spans="1:72">
      <c r="A52" s="47" t="str">
        <f>D52&amp;B52</f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971</v>
      </c>
      <c r="BK52" s="261" t="s">
        <v>971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>IF(AND(BR52&lt;1,BS52&lt;1),"Produção e Intervalo",IF(BR52&lt;1,"Intervalo",IF(BS52&lt;1,"Produção","Aderente")))</f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5"/>
        <v>OKOK</v>
      </c>
    </row>
    <row r="53" spans="1:72">
      <c r="A53" s="47" t="str">
        <f>D53&amp;B53</f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970</v>
      </c>
      <c r="BK53" s="258" t="s">
        <v>970</v>
      </c>
      <c r="BL53" s="16"/>
      <c r="BM53" s="133"/>
      <c r="BN53" s="133"/>
      <c r="BO53" s="133"/>
      <c r="BP53" s="18"/>
      <c r="BQ53" s="12" t="e">
        <f>IF(AND(BR53&lt;1,BS53&lt;1),"Produção e Intervalo",IF(BR53&lt;1,"Intervalo",IF(BS53&lt;1,"Produção","Aderente")))</f>
        <v>#VALUE!</v>
      </c>
      <c r="BR53" s="19" t="e">
        <f>IF(OR(B53="",F53=""),"*",AY53/P53)</f>
        <v>#VALUE!</v>
      </c>
      <c r="BS53" s="19">
        <f>IF(OR(B53="",F53=""),"*",BA53/Q53)</f>
        <v>0</v>
      </c>
      <c r="BT53" s="209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969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960</v>
      </c>
      <c r="N55" s="130" t="s">
        <v>961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962</v>
      </c>
      <c r="W55" s="108" t="s">
        <v>963</v>
      </c>
      <c r="X55" s="107" t="s">
        <v>825</v>
      </c>
      <c r="Y55" s="132" t="s">
        <v>886</v>
      </c>
      <c r="Z55" s="107"/>
      <c r="AA55" s="196" t="s">
        <v>964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965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959</v>
      </c>
      <c r="BK56" s="258" t="s">
        <v>959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/>
    </row>
    <row r="57" spans="1:72">
      <c r="A57" s="47" t="str">
        <f>D57&amp;B57</f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258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>IF(AND(BR57&lt;1,BS57&lt;1),"Produção e Intervalo",IF(BR57&lt;1,"Intervalo",IF(BS57&lt;1,"Produção","Aderente")))</f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5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954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955</v>
      </c>
      <c r="W58" s="108" t="s">
        <v>956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957</v>
      </c>
      <c r="BK58" s="17" t="s">
        <v>958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/>
    </row>
    <row r="59" spans="1:72">
      <c r="A59" s="47" t="str">
        <f>D59&amp;B59</f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951</v>
      </c>
      <c r="N59" s="130" t="s">
        <v>952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953</v>
      </c>
      <c r="BK59" s="18"/>
      <c r="BL59" s="16"/>
      <c r="BM59" s="133"/>
      <c r="BN59" s="133"/>
      <c r="BO59" s="133"/>
      <c r="BP59" s="18"/>
      <c r="BQ59" s="12" t="str">
        <f>IF(AND(BR59&lt;1,BS59&lt;1),"Produção e Intervalo",IF(BR59&lt;1,"Intervalo",IF(BS59&lt;1,"Produção","Aderente")))</f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5"/>
        <v/>
      </c>
    </row>
    <row r="60" spans="1:72">
      <c r="A60" s="47" t="str">
        <f>D60&amp;B60</f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IF(D60="","*",IFERROR(IF(ISODD(COUNT(AS60:AX1054)),"ERRO",SUM((AT60-AS60),(AV60-AU60),(AX60-AW60))),"ERRO"))</f>
        <v>6.2499999999999944E-2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1</v>
      </c>
      <c r="BI60" s="17"/>
      <c r="BJ60" s="17" t="s">
        <v>949</v>
      </c>
      <c r="BK60" s="258" t="s">
        <v>949</v>
      </c>
      <c r="BL60" s="16"/>
      <c r="BM60" s="133"/>
      <c r="BN60" s="133"/>
      <c r="BO60" s="133"/>
      <c r="BP60" s="18"/>
      <c r="BQ60" s="12" t="str">
        <f>IF(AND(BR60&lt;1,BS60&lt;1),"Produção e Intervalo",IF(BR60&lt;1,"Intervalo",IF(BS60&lt;1,"Produção","Aderente")))</f>
        <v>Produção e Intervalo</v>
      </c>
      <c r="BR60" s="19">
        <f>IF(OR(B60="",F60=""),"*",AY60/P60)</f>
        <v>0.99999999999999911</v>
      </c>
      <c r="BS60" s="19">
        <f>IF(OR(B60="",F60=""),"*",BA60/Q60)</f>
        <v>0</v>
      </c>
      <c r="BT60" s="209" t="str">
        <f t="shared" si="5"/>
        <v/>
      </c>
    </row>
    <row r="61" spans="1:72">
      <c r="A61" s="47" t="str">
        <f>D61&amp;B61</f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IF(D61="","*",IFERROR(IF(ISODD(COUNT(AS61:AX1055)),"ERRO",SUM((AT61-AS61),(AV61-AU61),(AX61-AW61))),"ERRO"))</f>
        <v>6.2499999999999944E-2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1</v>
      </c>
      <c r="BI61" s="17"/>
      <c r="BJ61" s="17" t="s">
        <v>949</v>
      </c>
      <c r="BK61" s="258" t="s">
        <v>949</v>
      </c>
      <c r="BL61" s="16"/>
      <c r="BM61" s="133"/>
      <c r="BN61" s="133"/>
      <c r="BO61" s="133"/>
      <c r="BP61" s="18"/>
      <c r="BQ61" s="12" t="str">
        <f>IF(AND(BR61&lt;1,BS61&lt;1),"Produção e Intervalo",IF(BR61&lt;1,"Intervalo",IF(BS61&lt;1,"Produção","Aderente")))</f>
        <v>Produção e Intervalo</v>
      </c>
      <c r="BR61" s="19">
        <f>IF(OR(B61="",F61=""),"*",AY61/P61)</f>
        <v>0.99999999999999911</v>
      </c>
      <c r="BS61" s="19">
        <f>IF(OR(B61="",F61=""),"*",BA61/Q61)</f>
        <v>0</v>
      </c>
      <c r="BT61" s="209" t="str">
        <f t="shared" si="5"/>
        <v/>
      </c>
    </row>
    <row r="62" spans="1:72">
      <c r="A62" s="47" t="str">
        <f>D62&amp;B62</f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967</v>
      </c>
      <c r="BK62" s="17" t="s">
        <v>967</v>
      </c>
      <c r="BL62" s="16"/>
      <c r="BM62" s="133" t="s">
        <v>878</v>
      </c>
      <c r="BN62" s="133" t="s">
        <v>879</v>
      </c>
      <c r="BO62" s="133" t="s">
        <v>923</v>
      </c>
      <c r="BP62" s="17" t="s">
        <v>967</v>
      </c>
      <c r="BQ62" s="12" t="str">
        <f>IF(AND(BR62&lt;1,BS62&lt;1),"Produção e Intervalo",IF(BR62&lt;1,"Intervalo",IF(BS62&lt;1,"Produção","Aderente")))</f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5"/>
        <v>SuperExecução</v>
      </c>
    </row>
    <row r="63" spans="1:72">
      <c r="A63" s="47" t="str">
        <f>D63&amp;B63</f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966</v>
      </c>
      <c r="BK63" s="18"/>
      <c r="BL63" s="16"/>
      <c r="BM63" s="133"/>
      <c r="BN63" s="133"/>
      <c r="BO63" s="133"/>
      <c r="BP63" s="18"/>
      <c r="BQ63" s="12" t="str">
        <f>IF(AND(BR63&lt;1,BS63&lt;1),"Produção e Intervalo",IF(BR63&lt;1,"Intervalo",IF(BS63&lt;1,"Produção","Aderente")))</f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259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5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972</v>
      </c>
      <c r="N67" s="130" t="s">
        <v>973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/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09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09" t="str">
        <f t="shared" si="4"/>
        <v/>
      </c>
    </row>
    <row r="71" spans="1:72" hidden="1">
      <c r="A71" s="47" t="str">
        <f t="shared" si="2"/>
        <v>ANTONIO (TF-681)46086</v>
      </c>
      <c r="B71" s="105">
        <v>46086</v>
      </c>
      <c r="C71" s="138">
        <f>IF(BS_CONTROLE[[#This Row],[DATA]]="","",WEEKNUM(BS_CONTROLE[[#This Row],[DATA]]))</f>
        <v>10</v>
      </c>
      <c r="D71" s="107" t="s">
        <v>642</v>
      </c>
      <c r="E71" s="163">
        <v>53</v>
      </c>
      <c r="F71" s="129" t="s">
        <v>566</v>
      </c>
      <c r="G71" s="146" t="str">
        <f>IF(D71="","*",VLOOKUP(F71,BS_ATIVIDADE[],3,FALSE))</f>
        <v>SOLDA</v>
      </c>
      <c r="H71" s="109" t="s">
        <v>384</v>
      </c>
      <c r="I71" s="109" t="s">
        <v>384</v>
      </c>
      <c r="J71" s="108">
        <v>73</v>
      </c>
      <c r="K71" s="108">
        <v>87.5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976</v>
      </c>
      <c r="W71" s="155" t="s">
        <v>867</v>
      </c>
      <c r="X71" s="107" t="s">
        <v>825</v>
      </c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ZLQ-ZCZ</v>
      </c>
      <c r="AN71" s="108" t="str">
        <f>IF(BS_CONTROLE[[#This Row],[SB]]=0, "-", BS_CONTROLE[[#This Row],[SB]])</f>
        <v>K84ZCZ</v>
      </c>
      <c r="AO71" s="108">
        <f>IF(BS_CONTROLE[[#This Row],[SUB]]=0, "-", BS_CONTROLE[[#This Row],[SUB]])</f>
        <v>73</v>
      </c>
      <c r="AP71" s="108">
        <f>BS_CONTROLE[[#This Row],[KM - Inicio]]</f>
        <v>87.5</v>
      </c>
      <c r="AQ71" s="108">
        <f>BS_CONTROLE[[#This Row],[KM - Inicio]]</f>
        <v>87.5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IF(D71="","*",IFERROR(IF(ISODD(COUNT(AS71:AX1065)),"ERRO",SUM((AT71-AS71),(AV71-AU71),(AX71-AW71))),"ERRO"))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977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978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09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09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09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0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57:Z62 Y64:Z1013">
    <cfRule type="cellIs" dxfId="222" priority="54056" operator="equal">
      <formula>"OPORTUNIDADE"</formula>
    </cfRule>
  </conditionalFormatting>
  <conditionalFormatting sqref="Y6:Z7 Y14:Z15 Y20:Z28 Z16 Y30:Z31 Z34:Z35 Z40:Z45 Y47:Z48 Z51:Z52 Z57:Z62 Y64:Z1013">
    <cfRule type="cellIs" dxfId="221" priority="11642" operator="equal">
      <formula>"NÃO"</formula>
    </cfRule>
    <cfRule type="cellIs" dxfId="220" priority="11643" operator="equal">
      <formula>"SIM"</formula>
    </cfRule>
  </conditionalFormatting>
  <conditionalFormatting sqref="AZ6:AZ1013">
    <cfRule type="expression" dxfId="219" priority="54098">
      <formula>#REF!=1</formula>
    </cfRule>
  </conditionalFormatting>
  <conditionalFormatting sqref="U6:U1013 AY6:AY1013 BE6:BE1013">
    <cfRule type="cellIs" dxfId="218" priority="54082" operator="equal">
      <formula>"ERRO"</formula>
    </cfRule>
  </conditionalFormatting>
  <conditionalFormatting sqref="BQ6:BQ1013">
    <cfRule type="cellIs" dxfId="217" priority="54077" operator="equal">
      <formula>"Produção e Intervalo"</formula>
    </cfRule>
    <cfRule type="cellIs" dxfId="216" priority="54078" operator="equal">
      <formula>"Aderente"</formula>
    </cfRule>
    <cfRule type="cellIs" dxfId="215" priority="54079" operator="equal">
      <formula>"Intervalo"</formula>
    </cfRule>
    <cfRule type="cellIs" dxfId="214" priority="54080" operator="equal">
      <formula>"Produção"</formula>
    </cfRule>
    <cfRule type="cellIs" dxfId="213" priority="54081" operator="equal">
      <formula>"ERRO"</formula>
    </cfRule>
  </conditionalFormatting>
  <conditionalFormatting sqref="BR6:BS1013">
    <cfRule type="cellIs" dxfId="212" priority="54059" operator="equal">
      <formula>"*"</formula>
    </cfRule>
    <cfRule type="cellIs" dxfId="211" priority="54060" operator="greaterThanOrEqual">
      <formula>1</formula>
    </cfRule>
    <cfRule type="cellIs" dxfId="210" priority="54061" operator="lessThan">
      <formula>1</formula>
    </cfRule>
  </conditionalFormatting>
  <conditionalFormatting sqref="Y8:Z13">
    <cfRule type="cellIs" dxfId="209" priority="185" operator="equal">
      <formula>"OPORTUNIDADE"</formula>
    </cfRule>
  </conditionalFormatting>
  <conditionalFormatting sqref="Y8:Z13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Y17:Z18">
    <cfRule type="cellIs" dxfId="206" priority="182" operator="equal">
      <formula>"OPORTUNIDADE"</formula>
    </cfRule>
  </conditionalFormatting>
  <conditionalFormatting sqref="Y17:Z18">
    <cfRule type="cellIs" dxfId="205" priority="180" operator="equal">
      <formula>"NÃO"</formula>
    </cfRule>
    <cfRule type="cellIs" dxfId="204" priority="181" operator="equal">
      <formula>"SIM"</formula>
    </cfRule>
  </conditionalFormatting>
  <conditionalFormatting sqref="BJ8:BJ1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68" operator="equal">
      <formula>"OPORTUNIDADE"</formula>
    </cfRule>
  </conditionalFormatting>
  <conditionalFormatting sqref="Y19:Z19">
    <cfRule type="cellIs" dxfId="202" priority="166" operator="equal">
      <formula>"NÃO"</formula>
    </cfRule>
    <cfRule type="cellIs" dxfId="201" priority="167" operator="equal">
      <formula>"SIM"</formula>
    </cfRule>
  </conditionalFormatting>
  <conditionalFormatting sqref="Z29">
    <cfRule type="cellIs" dxfId="200" priority="165" operator="equal">
      <formula>"OPORTUNIDADE"</formula>
    </cfRule>
  </conditionalFormatting>
  <conditionalFormatting sqref="Z29">
    <cfRule type="cellIs" dxfId="199" priority="163" operator="equal">
      <formula>"NÃO"</formula>
    </cfRule>
    <cfRule type="cellIs" dxfId="198" priority="164" operator="equal">
      <formula>"SIM"</formula>
    </cfRule>
  </conditionalFormatting>
  <conditionalFormatting sqref="BP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56" operator="equal">
      <formula>"OPORTUNIDADE"</formula>
    </cfRule>
  </conditionalFormatting>
  <conditionalFormatting sqref="Y16">
    <cfRule type="cellIs" dxfId="196" priority="154" operator="equal">
      <formula>"NÃO"</formula>
    </cfRule>
    <cfRule type="cellIs" dxfId="195" priority="155" operator="equal">
      <formula>"SIM"</formula>
    </cfRule>
  </conditionalFormatting>
  <conditionalFormatting sqref="BK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39" operator="equal">
      <formula>"OPORTUNIDADE"</formula>
    </cfRule>
  </conditionalFormatting>
  <conditionalFormatting sqref="Z32:Z33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Y32:Y33">
    <cfRule type="cellIs" dxfId="191" priority="136" operator="equal">
      <formula>"OPORTUNIDADE"</formula>
    </cfRule>
  </conditionalFormatting>
  <conditionalFormatting sqref="Y32:Y33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BK2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27" operator="equal">
      <formula>"OPORTUNIDADE"</formula>
    </cfRule>
  </conditionalFormatting>
  <conditionalFormatting sqref="Y40:Y46 Y34:Y38">
    <cfRule type="cellIs" dxfId="187" priority="125" operator="equal">
      <formula>"NÃO"</formula>
    </cfRule>
    <cfRule type="cellIs" dxfId="186" priority="126" operator="equal">
      <formula>"SIM"</formula>
    </cfRule>
  </conditionalFormatting>
  <conditionalFormatting sqref="BK1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16" operator="equal">
      <formula>"OPORTUNIDADE"</formula>
    </cfRule>
  </conditionalFormatting>
  <conditionalFormatting sqref="Z36:Z37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Z38:Z39">
    <cfRule type="cellIs" dxfId="182" priority="113" operator="equal">
      <formula>"OPORTUNIDADE"</formula>
    </cfRule>
  </conditionalFormatting>
  <conditionalFormatting sqref="Z38:Z39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Z46">
    <cfRule type="cellIs" dxfId="179" priority="110" operator="equal">
      <formula>"OPORTUNIDADE"</formula>
    </cfRule>
  </conditionalFormatting>
  <conditionalFormatting sqref="Z46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BP1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10">
      <iconSet showValue="0">
        <cfvo type="percent" val="0"/>
        <cfvo type="num" val="1"/>
        <cfvo type="num" val="1" gte="0"/>
      </iconSet>
    </cfRule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1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16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61">
    <cfRule type="iconSet" priority="60920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 BK63:BK1013 BK54:BK55">
    <cfRule type="iconSet" priority="609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98" operator="equal">
      <formula>"OPORTUNIDADE"</formula>
    </cfRule>
  </conditionalFormatting>
  <conditionalFormatting sqref="Y29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39">
    <cfRule type="cellIs" dxfId="173" priority="95" operator="equal">
      <formula>"OPORTUNIDADE"</formula>
    </cfRule>
  </conditionalFormatting>
  <conditionalFormatting sqref="Y39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BK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85" operator="equal">
      <formula>"OPORTUNIDADE"</formula>
    </cfRule>
  </conditionalFormatting>
  <conditionalFormatting sqref="Z49:Z50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Y49:Y63">
    <cfRule type="cellIs" dxfId="167" priority="79" operator="equal">
      <formula>"OPORTUNIDADE"</formula>
    </cfRule>
  </conditionalFormatting>
  <conditionalFormatting sqref="Y49:Y63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56" operator="equal">
      <formula>"OPORTUNIDADE"</formula>
    </cfRule>
  </conditionalFormatting>
  <conditionalFormatting sqref="Z53">
    <cfRule type="cellIs" dxfId="163" priority="54" operator="equal">
      <formula>"NÃO"</formula>
    </cfRule>
    <cfRule type="cellIs" dxfId="162" priority="55" operator="equal">
      <formula>"SIM"</formula>
    </cfRule>
  </conditionalFormatting>
  <conditionalFormatting sqref="BK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44" operator="equal">
      <formula>"OPORTUNIDADE"</formula>
    </cfRule>
  </conditionalFormatting>
  <conditionalFormatting sqref="Z54:Z55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Z56">
    <cfRule type="cellIs" dxfId="158" priority="38" operator="equal">
      <formula>"OPORTUNIDADE"</formula>
    </cfRule>
  </conditionalFormatting>
  <conditionalFormatting sqref="Z56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Z63">
    <cfRule type="cellIs" dxfId="155" priority="29" operator="equal">
      <formula>"OPORTUNIDADE"</formula>
    </cfRule>
  </conditionalFormatting>
  <conditionalFormatting sqref="Z63">
    <cfRule type="cellIs" dxfId="154" priority="27" operator="equal">
      <formula>"NÃO"</formula>
    </cfRule>
    <cfRule type="cellIs" dxfId="153" priority="28" operator="equal">
      <formula>"SIM"</formula>
    </cfRule>
  </conditionalFormatting>
  <conditionalFormatting sqref="BK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979</v>
      </c>
      <c r="C2" s="124" t="s">
        <v>755</v>
      </c>
      <c r="D2" s="79" t="s">
        <v>757</v>
      </c>
      <c r="E2" s="79" t="s">
        <v>980</v>
      </c>
      <c r="F2" s="102" t="s">
        <v>981</v>
      </c>
      <c r="G2" s="79" t="s">
        <v>982</v>
      </c>
      <c r="H2" s="79" t="s">
        <v>983</v>
      </c>
      <c r="I2" s="79" t="s">
        <v>984</v>
      </c>
      <c r="J2" s="79" t="s">
        <v>985</v>
      </c>
      <c r="K2" s="81" t="s">
        <v>986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>
        <f>IF(SP_NORTE!B71="","*",SP_NORTE!B71)</f>
        <v>46086</v>
      </c>
      <c r="D68" s="97" t="str">
        <f>IF(SP_NORTE!D71="","*",SP_NORTE!D71)</f>
        <v>ANTONIO (TF-681)</v>
      </c>
      <c r="E68" s="97" t="str">
        <f>IF(SP_NORTE!H71="","*",SP_NORTE!H71)</f>
        <v>-</v>
      </c>
      <c r="F68" s="103" t="str">
        <f>IF(SP_NORTE!M71="","*",SP_NORTE!M71)</f>
        <v>ZLQ-ZCZ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987</v>
      </c>
      <c r="C3" s="206" t="s">
        <v>988</v>
      </c>
      <c r="D3" s="206" t="s">
        <v>989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991</v>
      </c>
      <c r="C4" s="164" t="s">
        <v>992</v>
      </c>
      <c r="D4" s="164" t="s">
        <v>993</v>
      </c>
      <c r="E4" s="164" t="s">
        <v>994</v>
      </c>
      <c r="F4" s="164" t="s">
        <v>4</v>
      </c>
      <c r="G4" s="164" t="s">
        <v>995</v>
      </c>
    </row>
    <row r="5" spans="2:7">
      <c r="B5" s="165" t="s">
        <v>996</v>
      </c>
      <c r="C5" s="165">
        <v>257068</v>
      </c>
      <c r="D5" s="165" t="s">
        <v>997</v>
      </c>
      <c r="E5" s="165" t="s">
        <v>998</v>
      </c>
      <c r="F5" s="165" t="s">
        <v>998</v>
      </c>
      <c r="G5" s="166">
        <v>46296</v>
      </c>
    </row>
    <row r="6" spans="2:7">
      <c r="B6" s="165" t="s">
        <v>999</v>
      </c>
      <c r="C6" s="165" t="s">
        <v>384</v>
      </c>
      <c r="D6" s="165" t="s">
        <v>384</v>
      </c>
      <c r="E6" s="165" t="s">
        <v>384</v>
      </c>
      <c r="F6" s="165" t="s">
        <v>1000</v>
      </c>
      <c r="G6" s="166" t="s">
        <v>384</v>
      </c>
    </row>
    <row r="7" spans="2:7">
      <c r="B7" s="165" t="s">
        <v>1001</v>
      </c>
      <c r="C7" s="165">
        <v>257472</v>
      </c>
      <c r="D7" s="165" t="s">
        <v>1002</v>
      </c>
      <c r="E7" s="165" t="s">
        <v>1003</v>
      </c>
      <c r="F7" s="165" t="s">
        <v>1003</v>
      </c>
      <c r="G7" s="166">
        <v>45992</v>
      </c>
    </row>
    <row r="8" spans="2:7">
      <c r="B8" s="165" t="s">
        <v>1004</v>
      </c>
      <c r="C8" s="165">
        <v>260307</v>
      </c>
      <c r="D8" s="165" t="s">
        <v>1005</v>
      </c>
      <c r="E8" s="165" t="s">
        <v>1006</v>
      </c>
      <c r="F8" s="165" t="s">
        <v>1003</v>
      </c>
      <c r="G8" s="166">
        <v>46082</v>
      </c>
    </row>
    <row r="9" spans="2:7">
      <c r="B9" s="165" t="s">
        <v>1007</v>
      </c>
      <c r="C9" s="165">
        <v>333033</v>
      </c>
      <c r="D9" s="165" t="s">
        <v>1008</v>
      </c>
      <c r="E9" s="165" t="s">
        <v>1000</v>
      </c>
      <c r="F9" s="165" t="s">
        <v>1009</v>
      </c>
      <c r="G9" s="165" t="s">
        <v>384</v>
      </c>
    </row>
    <row r="10" spans="2:7">
      <c r="B10" s="165" t="s">
        <v>1010</v>
      </c>
      <c r="C10" s="165"/>
      <c r="D10" s="165"/>
      <c r="E10" s="165" t="s">
        <v>1000</v>
      </c>
      <c r="F10" s="165" t="s">
        <v>1009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1012</v>
      </c>
      <c r="E3" s="167" t="s">
        <v>1013</v>
      </c>
      <c r="F3" s="167" t="s">
        <v>1014</v>
      </c>
      <c r="G3" s="167" t="s">
        <v>1015</v>
      </c>
      <c r="H3" s="167" t="s">
        <v>1016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1017</v>
      </c>
      <c r="C1" s="25" t="s">
        <v>831</v>
      </c>
      <c r="E1" s="25" t="s">
        <v>1018</v>
      </c>
      <c r="G1" s="25" t="s">
        <v>1019</v>
      </c>
      <c r="H1" s="27"/>
      <c r="I1" s="25" t="s">
        <v>1020</v>
      </c>
      <c r="J1" s="27"/>
      <c r="K1" s="25" t="s">
        <v>1021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1030</v>
      </c>
      <c r="B13" s="4" t="s">
        <v>1031</v>
      </c>
      <c r="C13" s="4" t="s">
        <v>1032</v>
      </c>
      <c r="D13" s="4" t="s">
        <v>1033</v>
      </c>
      <c r="E13" s="4" t="s">
        <v>1034</v>
      </c>
      <c r="F13" s="4" t="s">
        <v>1035</v>
      </c>
      <c r="G13" s="4" t="s">
        <v>1036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1037</v>
      </c>
      <c r="N13" s="4" t="s">
        <v>1038</v>
      </c>
      <c r="O13" s="4" t="s">
        <v>1039</v>
      </c>
      <c r="P13" s="4" t="s">
        <v>827</v>
      </c>
      <c r="Q13" s="4" t="s">
        <v>1040</v>
      </c>
      <c r="R13" s="4" t="s">
        <v>1041</v>
      </c>
      <c r="S13" s="4" t="s">
        <v>1042</v>
      </c>
      <c r="T13" s="4" t="s">
        <v>1043</v>
      </c>
      <c r="U13" s="4" t="s">
        <v>1044</v>
      </c>
      <c r="V13" s="32" t="s">
        <v>1045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1046</v>
      </c>
      <c r="B14" s="34" t="s">
        <v>1047</v>
      </c>
      <c r="C14" s="34" t="s">
        <v>1048</v>
      </c>
      <c r="D14" s="34" t="s">
        <v>1049</v>
      </c>
      <c r="E14" s="34" t="s">
        <v>1049</v>
      </c>
      <c r="F14" s="34" t="s">
        <v>1050</v>
      </c>
      <c r="G14" s="34" t="s">
        <v>1050</v>
      </c>
      <c r="H14" s="34" t="s">
        <v>834</v>
      </c>
      <c r="I14" s="34" t="s">
        <v>1051</v>
      </c>
      <c r="J14" s="34" t="s">
        <v>911</v>
      </c>
      <c r="K14" s="34" t="s">
        <v>1052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1053</v>
      </c>
      <c r="R14" s="34" t="s">
        <v>1054</v>
      </c>
      <c r="S14" s="34" t="s">
        <v>1049</v>
      </c>
      <c r="T14" s="34" t="s">
        <v>1049</v>
      </c>
      <c r="U14" s="34" t="s">
        <v>1044</v>
      </c>
      <c r="V14" s="35" t="s">
        <v>1045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1055</v>
      </c>
      <c r="B15" s="34" t="s">
        <v>1056</v>
      </c>
      <c r="C15" s="34" t="str">
        <f>""</f>
        <v/>
      </c>
      <c r="D15" s="34"/>
      <c r="E15" s="34"/>
      <c r="F15" s="34"/>
      <c r="G15" s="34" t="s">
        <v>1057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1036</v>
      </c>
      <c r="R15" s="34" t="s">
        <v>1058</v>
      </c>
      <c r="S15" s="34" t="s">
        <v>1059</v>
      </c>
      <c r="T15" s="34" t="s">
        <v>1059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1060</v>
      </c>
      <c r="L16" s="34"/>
      <c r="M16" s="34"/>
      <c r="N16" s="34"/>
      <c r="O16" s="34"/>
      <c r="P16" s="34"/>
      <c r="Q16" s="34"/>
      <c r="R16" s="34" t="s">
        <v>1061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1062</v>
      </c>
      <c r="B28" s="30" t="s">
        <v>1063</v>
      </c>
      <c r="C28" s="30" t="s">
        <v>1064</v>
      </c>
      <c r="D28" s="30" t="s">
        <v>1065</v>
      </c>
      <c r="E28" s="30" t="s">
        <v>1066</v>
      </c>
      <c r="F28" s="30" t="s">
        <v>1067</v>
      </c>
      <c r="G28" s="30" t="s">
        <v>1068</v>
      </c>
      <c r="H28" s="30" t="s">
        <v>1069</v>
      </c>
      <c r="I28" s="30" t="s">
        <v>1070</v>
      </c>
      <c r="J28" s="30" t="s">
        <v>1071</v>
      </c>
      <c r="K28" s="30" t="s">
        <v>1072</v>
      </c>
      <c r="L28" s="30" t="s">
        <v>1073</v>
      </c>
      <c r="M28" s="30" t="s">
        <v>1074</v>
      </c>
      <c r="N28" s="30" t="s">
        <v>1075</v>
      </c>
      <c r="O28" s="30" t="s">
        <v>1076</v>
      </c>
      <c r="P28" s="30" t="s">
        <v>1077</v>
      </c>
      <c r="Q28" s="30" t="s">
        <v>1078</v>
      </c>
      <c r="R28" s="30" t="s">
        <v>1079</v>
      </c>
      <c r="S28" s="30" t="s">
        <v>1080</v>
      </c>
      <c r="T28" s="30" t="s">
        <v>1081</v>
      </c>
      <c r="U28" s="30" t="s">
        <v>1082</v>
      </c>
      <c r="V28" s="30" t="s">
        <v>1083</v>
      </c>
      <c r="W28" s="30" t="s">
        <v>1084</v>
      </c>
      <c r="X28" s="30" t="s">
        <v>1085</v>
      </c>
      <c r="Y28" s="30" t="s">
        <v>1086</v>
      </c>
      <c r="Z28" s="30" t="s">
        <v>1087</v>
      </c>
      <c r="AA28" s="30" t="s">
        <v>1088</v>
      </c>
      <c r="AB28" s="30" t="s">
        <v>1089</v>
      </c>
      <c r="AC28" s="30" t="s">
        <v>1090</v>
      </c>
      <c r="AD28" s="30" t="s">
        <v>1091</v>
      </c>
      <c r="AE28" s="30" t="s">
        <v>1092</v>
      </c>
      <c r="AF28" s="30" t="s">
        <v>1093</v>
      </c>
      <c r="AG28" s="30" t="s">
        <v>1094</v>
      </c>
      <c r="AH28" s="30" t="s">
        <v>1095</v>
      </c>
      <c r="AI28" s="30" t="s">
        <v>1096</v>
      </c>
      <c r="AJ28" s="30" t="s">
        <v>1097</v>
      </c>
      <c r="AK28" s="30" t="s">
        <v>1098</v>
      </c>
      <c r="AL28" s="30" t="s">
        <v>1099</v>
      </c>
      <c r="AM28" s="30" t="s">
        <v>1100</v>
      </c>
      <c r="AN28" s="36" t="s">
        <v>1101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1102</v>
      </c>
      <c r="B29" s="34" t="s">
        <v>1103</v>
      </c>
      <c r="C29" s="34" t="s">
        <v>1104</v>
      </c>
      <c r="D29" s="34" t="s">
        <v>1050</v>
      </c>
      <c r="E29" s="34" t="s">
        <v>1056</v>
      </c>
      <c r="F29" s="34" t="s">
        <v>1105</v>
      </c>
      <c r="G29" s="34" t="s">
        <v>1106</v>
      </c>
      <c r="H29" s="34" t="s">
        <v>1107</v>
      </c>
      <c r="I29" s="34" t="s">
        <v>880</v>
      </c>
      <c r="J29" s="34" t="s">
        <v>1108</v>
      </c>
      <c r="K29" s="34" t="s">
        <v>1108</v>
      </c>
      <c r="L29" s="34" t="s">
        <v>1109</v>
      </c>
      <c r="M29" s="34" t="s">
        <v>931</v>
      </c>
      <c r="N29" s="34" t="s">
        <v>1110</v>
      </c>
      <c r="O29" s="34" t="s">
        <v>1111</v>
      </c>
      <c r="P29" s="34" t="s">
        <v>1112</v>
      </c>
      <c r="Q29" s="34" t="s">
        <v>1113</v>
      </c>
      <c r="R29" s="34" t="s">
        <v>1114</v>
      </c>
      <c r="S29" s="34" t="s">
        <v>1115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1117</v>
      </c>
      <c r="AD29" s="34" t="s">
        <v>1118</v>
      </c>
      <c r="AE29" s="34" t="s">
        <v>1119</v>
      </c>
      <c r="AF29" s="34" t="s">
        <v>1058</v>
      </c>
      <c r="AG29" s="34" t="s">
        <v>1061</v>
      </c>
      <c r="AH29" s="34" t="s">
        <v>1120</v>
      </c>
      <c r="AI29" s="34" t="s">
        <v>1121</v>
      </c>
      <c r="AJ29" s="34" t="s">
        <v>1108</v>
      </c>
      <c r="AK29" s="34" t="s">
        <v>1121</v>
      </c>
      <c r="AL29" s="34" t="s">
        <v>1108</v>
      </c>
      <c r="AM29" s="34" t="s">
        <v>1044</v>
      </c>
      <c r="AN29" s="35" t="s">
        <v>1045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1102</v>
      </c>
      <c r="B30" s="34"/>
      <c r="C30" s="34"/>
      <c r="D30" s="34" t="s">
        <v>1057</v>
      </c>
      <c r="E30" s="34"/>
      <c r="F30" s="34" t="s">
        <v>1122</v>
      </c>
      <c r="G30" s="34" t="s">
        <v>1123</v>
      </c>
      <c r="H30" s="34" t="s">
        <v>1124</v>
      </c>
      <c r="I30" s="34" t="s">
        <v>1125</v>
      </c>
      <c r="J30" s="34"/>
      <c r="K30" s="34"/>
      <c r="L30" s="34" t="s">
        <v>1126</v>
      </c>
      <c r="M30" s="34" t="s">
        <v>874</v>
      </c>
      <c r="N30" s="34" t="s">
        <v>880</v>
      </c>
      <c r="O30" s="34" t="s">
        <v>946</v>
      </c>
      <c r="P30" s="34" t="s">
        <v>1127</v>
      </c>
      <c r="Q30" s="34" t="s">
        <v>856</v>
      </c>
      <c r="R30" s="34"/>
      <c r="S30" s="34" t="s">
        <v>1113</v>
      </c>
      <c r="T30" s="34" t="s">
        <v>1128</v>
      </c>
      <c r="U30" s="34" t="s">
        <v>880</v>
      </c>
      <c r="V30" s="34" t="s">
        <v>1128</v>
      </c>
      <c r="W30" s="34" t="s">
        <v>880</v>
      </c>
      <c r="X30" s="34" t="s">
        <v>1128</v>
      </c>
      <c r="Y30" s="34" t="s">
        <v>880</v>
      </c>
      <c r="Z30" s="34" t="s">
        <v>1128</v>
      </c>
      <c r="AA30" s="34" t="s">
        <v>880</v>
      </c>
      <c r="AB30" s="34"/>
      <c r="AC30" s="34"/>
      <c r="AD30" s="34"/>
      <c r="AE30" s="34" t="s">
        <v>1129</v>
      </c>
      <c r="AF30" s="34"/>
      <c r="AG30" s="34"/>
      <c r="AH30" s="34"/>
      <c r="AI30" s="34" t="s">
        <v>1130</v>
      </c>
      <c r="AJ30" s="34" t="s">
        <v>1131</v>
      </c>
      <c r="AK30" s="34" t="s">
        <v>1130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1132</v>
      </c>
      <c r="E31" s="34"/>
      <c r="F31" s="34"/>
      <c r="G31" s="34"/>
      <c r="H31" s="34"/>
      <c r="I31" s="34"/>
      <c r="J31" s="34"/>
      <c r="K31" s="34"/>
      <c r="L31" s="34" t="s">
        <v>1133</v>
      </c>
      <c r="M31" s="34" t="s">
        <v>1134</v>
      </c>
      <c r="N31" s="34" t="s">
        <v>923</v>
      </c>
      <c r="O31" s="34" t="s">
        <v>1135</v>
      </c>
      <c r="P31" s="34" t="s">
        <v>912</v>
      </c>
      <c r="Q31" s="34" t="s">
        <v>1136</v>
      </c>
      <c r="R31" s="34"/>
      <c r="S31" s="34" t="s">
        <v>856</v>
      </c>
      <c r="T31" s="34"/>
      <c r="U31" s="34" t="s">
        <v>1137</v>
      </c>
      <c r="V31" s="34"/>
      <c r="W31" s="34" t="s">
        <v>1137</v>
      </c>
      <c r="X31" s="34"/>
      <c r="Y31" s="34" t="s">
        <v>1137</v>
      </c>
      <c r="Z31" s="34"/>
      <c r="AA31" s="34" t="s">
        <v>1137</v>
      </c>
      <c r="AB31" s="34"/>
      <c r="AC31" s="34"/>
      <c r="AD31" s="34"/>
      <c r="AE31" s="34" t="s">
        <v>1138</v>
      </c>
      <c r="AF31" s="34"/>
      <c r="AG31" s="34"/>
      <c r="AH31" s="34"/>
      <c r="AI31" s="34" t="s">
        <v>1139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1141</v>
      </c>
      <c r="Q32" s="34" t="s">
        <v>1142</v>
      </c>
      <c r="R32" s="34"/>
      <c r="S32" s="34" t="s">
        <v>1136</v>
      </c>
      <c r="T32" s="34"/>
      <c r="U32" s="34" t="s">
        <v>1143</v>
      </c>
      <c r="V32" s="34"/>
      <c r="W32" s="34" t="s">
        <v>1143</v>
      </c>
      <c r="X32" s="34"/>
      <c r="Y32" s="34" t="s">
        <v>1143</v>
      </c>
      <c r="Z32" s="34"/>
      <c r="AA32" s="34" t="s">
        <v>1143</v>
      </c>
      <c r="AB32" s="34"/>
      <c r="AC32" s="34"/>
      <c r="AD32" s="34"/>
      <c r="AE32" s="34"/>
      <c r="AF32" s="34"/>
      <c r="AG32" s="34"/>
      <c r="AH32" s="34"/>
      <c r="AI32" s="34" t="s">
        <v>1133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1144</v>
      </c>
      <c r="E33" s="34"/>
      <c r="F33" s="34"/>
      <c r="G33" s="34"/>
      <c r="H33" s="34"/>
      <c r="I33" s="34"/>
      <c r="J33" s="34"/>
      <c r="K33" s="34"/>
      <c r="L33" s="34" t="s">
        <v>1145</v>
      </c>
      <c r="M33" s="34"/>
      <c r="N33" s="34"/>
      <c r="O33" s="34"/>
      <c r="P33" s="34"/>
      <c r="Q33" s="34" t="s">
        <v>925</v>
      </c>
      <c r="R33" s="34"/>
      <c r="S33" s="34" t="s">
        <v>1142</v>
      </c>
      <c r="T33" s="34"/>
      <c r="U33" s="34" t="s">
        <v>1146</v>
      </c>
      <c r="V33" s="34"/>
      <c r="W33" s="34" t="s">
        <v>1146</v>
      </c>
      <c r="X33" s="34"/>
      <c r="Y33" s="34" t="s">
        <v>1146</v>
      </c>
      <c r="Z33" s="34"/>
      <c r="AA33" s="34" t="s">
        <v>1146</v>
      </c>
      <c r="AB33" s="34"/>
      <c r="AC33" s="34"/>
      <c r="AD33" s="34"/>
      <c r="AE33" s="34"/>
      <c r="AF33" s="34"/>
      <c r="AG33" s="34"/>
      <c r="AH33" s="34"/>
      <c r="AI33" s="34" t="s">
        <v>1145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1147</v>
      </c>
      <c r="M34" s="34"/>
      <c r="N34" s="34"/>
      <c r="O34" s="34"/>
      <c r="P34" s="34"/>
      <c r="Q34" s="34" t="s">
        <v>1148</v>
      </c>
      <c r="R34" s="34"/>
      <c r="S34" s="34" t="s">
        <v>925</v>
      </c>
      <c r="T34" s="34"/>
      <c r="U34" s="34" t="s">
        <v>1149</v>
      </c>
      <c r="V34" s="34"/>
      <c r="W34" s="34" t="s">
        <v>1149</v>
      </c>
      <c r="X34" s="34"/>
      <c r="Y34" s="34" t="s">
        <v>1149</v>
      </c>
      <c r="Z34" s="34"/>
      <c r="AA34" s="34" t="s">
        <v>1149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1150</v>
      </c>
      <c r="M35" s="34"/>
      <c r="N35" s="34"/>
      <c r="O35" s="34"/>
      <c r="P35" s="34"/>
      <c r="Q35" s="34" t="s">
        <v>1151</v>
      </c>
      <c r="R35" s="34"/>
      <c r="S35" s="34" t="s">
        <v>1148</v>
      </c>
      <c r="T35" s="34"/>
      <c r="U35" s="34" t="s">
        <v>1152</v>
      </c>
      <c r="V35" s="34"/>
      <c r="W35" s="34" t="s">
        <v>1152</v>
      </c>
      <c r="X35" s="34"/>
      <c r="Y35" s="34" t="s">
        <v>1152</v>
      </c>
      <c r="Z35" s="34"/>
      <c r="AA35" s="34" t="s">
        <v>1152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1153</v>
      </c>
      <c r="R36" s="34"/>
      <c r="S36" s="34" t="s">
        <v>1151</v>
      </c>
      <c r="T36" s="34"/>
      <c r="U36" s="34" t="s">
        <v>1154</v>
      </c>
      <c r="V36" s="34"/>
      <c r="W36" s="34" t="s">
        <v>1154</v>
      </c>
      <c r="X36" s="34"/>
      <c r="Y36" s="34" t="s">
        <v>1154</v>
      </c>
      <c r="Z36" s="34"/>
      <c r="AA36" s="34" t="s">
        <v>1154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1155</v>
      </c>
      <c r="R37" s="34"/>
      <c r="S37" s="34" t="s">
        <v>1153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1156</v>
      </c>
      <c r="R38" s="34"/>
      <c r="S38" s="34" t="s">
        <v>1155</v>
      </c>
      <c r="T38" s="34"/>
      <c r="U38" s="34" t="s">
        <v>1157</v>
      </c>
      <c r="V38" s="34"/>
      <c r="W38" s="34" t="s">
        <v>1157</v>
      </c>
      <c r="X38" s="34"/>
      <c r="Y38" s="34" t="s">
        <v>1157</v>
      </c>
      <c r="Z38" s="34"/>
      <c r="AA38" s="34" t="s">
        <v>1157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1158</v>
      </c>
      <c r="R39" s="37"/>
      <c r="S39" s="37" t="s">
        <v>1156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1160</v>
      </c>
      <c r="V1" s="250"/>
      <c r="W1" s="250"/>
    </row>
    <row r="2" spans="1:23" ht="15" customHeight="1">
      <c r="A2" s="90" t="s">
        <v>1161</v>
      </c>
      <c r="B2" s="90" t="s">
        <v>1162</v>
      </c>
      <c r="C2" s="90" t="s">
        <v>380</v>
      </c>
      <c r="D2" s="91" t="s">
        <v>770</v>
      </c>
      <c r="E2" s="91" t="s">
        <v>4</v>
      </c>
      <c r="F2" s="91" t="s">
        <v>1163</v>
      </c>
      <c r="G2" s="91" t="s">
        <v>1059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1164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ZCZ-ZTI</v>
      </c>
      <c r="F67" s="149">
        <f>IF(SP_NORTE!B71="","*",SP_NORTE!B71)</f>
        <v>46086</v>
      </c>
      <c r="G67" s="149" t="str">
        <f>IF(SP_NORTE!D71="","*",SP_NORTE!D71)</f>
        <v>ANTONIO (TF-681)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ZLQ-ZCZ</v>
      </c>
      <c r="L67" s="142" t="str">
        <f>IF(SP_NORTE!N71="","*",SP_NORTE!N71)</f>
        <v>K84ZCZ</v>
      </c>
      <c r="M67" s="143">
        <f>IF(SP_NORTE!J71="","*",SP_NORTE!J71)</f>
        <v>73</v>
      </c>
      <c r="N67" s="148">
        <f>IF(SP_NORTE!K71="","*",SP_NORTE!K71)</f>
        <v>87.5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 xml:space="preserve">carlos 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1165</v>
      </c>
      <c r="D5" s="252"/>
      <c r="E5" s="252"/>
      <c r="F5" s="252"/>
      <c r="G5" s="252"/>
      <c r="H5" s="252"/>
      <c r="I5" s="252"/>
      <c r="J5" s="253"/>
      <c r="K5" s="254" t="s">
        <v>1166</v>
      </c>
      <c r="L5" s="255"/>
      <c r="M5" s="255"/>
      <c r="N5" s="255"/>
      <c r="O5" s="256" t="s">
        <v>1167</v>
      </c>
      <c r="P5" s="257"/>
    </row>
    <row r="6" spans="1:16" s="77" customFormat="1" ht="15" customHeight="1">
      <c r="A6" s="69" t="s">
        <v>1163</v>
      </c>
      <c r="B6" s="78" t="s">
        <v>1162</v>
      </c>
      <c r="C6" s="79" t="s">
        <v>770</v>
      </c>
      <c r="D6" s="80" t="s">
        <v>771</v>
      </c>
      <c r="E6" s="79" t="s">
        <v>1168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1169</v>
      </c>
      <c r="M6" s="83" t="s">
        <v>402</v>
      </c>
      <c r="N6" s="84" t="s">
        <v>765</v>
      </c>
      <c r="O6" s="160" t="s">
        <v>808</v>
      </c>
      <c r="P6" s="136" t="s">
        <v>1170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1</v>
      </c>
      <c r="P48" s="151" t="str">
        <f>IF($A$2=1,IF(SP_NORTE!BJ60="","*",SP_NORTE!BJ60),IF(SP_NORTE!BK60="","*",SP_NORTE!BK60))</f>
        <v>TP pronta 09hrs, intervalo 11:37 ate 13:07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1</v>
      </c>
      <c r="P49" s="151" t="str">
        <f>IF($A$2=1,IF(SP_NORTE!BJ61="","*",SP_NORTE!BJ61),IF(SP_NORTE!BK61="","*",SP_NORTE!BK61))</f>
        <v>TP pronta 09hrs, intervalo 11:37 ate 13:07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>
        <f>IF(SP_NORTE!B71="","*",SP_NORTE!B71)</f>
        <v>46086</v>
      </c>
      <c r="B59" s="86" t="str">
        <f>IF(SP_NORTE!X71="","*",SP_NORTE!X71)</f>
        <v>Oportunidade</v>
      </c>
      <c r="C59" s="86" t="str">
        <f>IF(SP_NORTE!S71="","*",SP_NORTE!S71)</f>
        <v>SP NORTE</v>
      </c>
      <c r="D59" s="86" t="str">
        <f>IF(SP_NORTE!T71="","*",SP_NORTE!T71)</f>
        <v>ZCZ-ZTI</v>
      </c>
      <c r="E59" s="86" t="str">
        <f>IF(SP_NORTE!D71="","*",SP_NORTE!D71)</f>
        <v>ANTONIO (TF-681)</v>
      </c>
      <c r="F59" s="86" t="str">
        <f>IF(SP_NORTE!H71="","*",SP_NORTE!H71)</f>
        <v>-</v>
      </c>
      <c r="G59" s="86" t="str">
        <f>IF(SP_NORTE!M71="","*",SP_NORTE!M71)</f>
        <v>ZLQ-ZCZ</v>
      </c>
      <c r="H59" s="119">
        <f>IF(SP_NORTE!K71="","*",SP_NORTE!K71)</f>
        <v>87.5</v>
      </c>
      <c r="I59" s="116">
        <f>IF(SP_NORTE!O71="","*",SP_NORTE!O71)</f>
        <v>0.375</v>
      </c>
      <c r="J59" s="116">
        <f>IF(SP_NORTE!P71="","*",SP_NORTE!P71)</f>
        <v>6.25E-2</v>
      </c>
      <c r="K59" s="86" t="str">
        <f>IF(SP_NORTE!AK71="","*",SP_NORTE!AK71)</f>
        <v>-</v>
      </c>
      <c r="L59" s="86" t="str">
        <f>IF(SP_NORTE!AM71="","*",SP_NORTE!AM71)</f>
        <v>ZLQ-ZCZ</v>
      </c>
      <c r="M59" s="86">
        <f>IF(SP_NORTE!AP71="","*",SP_NORTE!AP71)</f>
        <v>87.5</v>
      </c>
      <c r="N59" s="86" t="str">
        <f>IF(SP_NORTE!AM71="","*",SP_NORTE!AM71)</f>
        <v>ZLQ-ZCZ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2026-03-04T14:53:26Z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