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33" documentId="8_{C16AF0B1-DE6F-4D81-B6CC-DB7BBC320B89}" xr6:coauthVersionLast="47" xr6:coauthVersionMax="47" xr10:uidLastSave="{398E455C-4FEA-431A-A1A1-F4743447E8F6}"/>
  <bookViews>
    <workbookView xWindow="-60" yWindow="-60" windowWidth="15480" windowHeight="11640" firstSheet="7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5" l="1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AP636" i="1"/>
  <c r="M635" i="10" s="1"/>
  <c r="AQ636" i="1"/>
  <c r="BR636" i="1"/>
  <c r="BS636" i="1"/>
  <c r="BT636" i="1"/>
  <c r="A637" i="1"/>
  <c r="C637" i="1"/>
  <c r="G637" i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06" i="1" l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AN636" i="1"/>
  <c r="AM636" i="1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<sst xmlns="http://schemas.openxmlformats.org/spreadsheetml/2006/main" count="13332" uniqueCount="2004">
  <si>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</si>
  <si>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</si>
  <si>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</si>
  <si>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</si>
  <si>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</si>
  <si>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</si>
  <si>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</si>
  <si>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</si>
  <si>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</si>
  <si>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</si>
  <si>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</si>
  <si>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</si>
  <si>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</si>
  <si>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</si>
  <si>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</si>
  <si>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</si>
  <si>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</si>
  <si>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</si>
  <si>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</si>
  <si>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</si>
  <si>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</si>
  <si>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</si>
  <si>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</si>
  <si>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</si>
  <si>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</si>
  <si>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</si>
  <si>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</si>
  <si>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</si>
  <si>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</si>
  <si>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</si>
  <si>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</si>
  <si>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</si>
  <si>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</si>
  <si>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</si>
  <si>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</si>
  <si>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</si>
  <si>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</si>
  <si>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</si>
  <si>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</si>
  <si>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</si>
  <si>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</si>
  <si>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</si>
  <si>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</si>
  <si>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</si>
  <si>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</si>
  <si>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</si>
  <si>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</si>
  <si>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</si>
  <si>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</si>
  <si>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</si>
  <si>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</si>
  <si>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</si>
  <si>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</si>
  <si>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</si>
  <si>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</si>
  <si>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</si>
  <si>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</si>
  <si>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</si>
  <si>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</si>
  <si>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</si>
  <si>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</si>
  <si>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</si>
  <si>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</si>
  <si>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</si>
  <si>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</si>
  <si>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</si>
  <si>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</si>
  <si>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</si>
  <si>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</si>
  <si>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</si>
  <si>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</si>
  <si>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</si>
  <si>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</si>
  <si>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</si>
  <si>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</si>
  <si>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</si>
  <si>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</si>
  <si>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</si>
  <si>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</si>
  <si>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</si>
  <si>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</si>
  <si>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</si>
  <si>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</si>
  <si>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</si>
  <si>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</si>
  <si>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</si>
  <si>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</si>
  <si>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</si>
  <si>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</si>
  <si>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</si>
  <si>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</si>
  <si>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</si>
  <si>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</si>
  <si>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</si>
  <si>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</si>
  <si>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</si>
  <si>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</si>
  <si>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</si>
  <si>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</si>
  <si>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</si>
  <si>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</si>
  <si>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</si>
  <si>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</si>
  <si>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</si>
  <si>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</si>
  <si>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</si>
  <si>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</si>
  <si>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</si>
  <si>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</si>
  <si>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</si>
  <si>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</si>
  <si>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</si>
  <si>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</si>
  <si>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</si>
  <si>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</si>
  <si>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</si>
  <si>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</si>
  <si>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</si>
  <si>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</si>
  <si>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</si>
  <si>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</si>
  <si>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</si>
  <si>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</si>
  <si>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</si>
  <si>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</si>
  <si>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</si>
  <si>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</si>
  <si>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</si>
  <si>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</si>
  <si>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</si>
  <si>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</si>
  <si>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</si>
  <si>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</si>
  <si>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</si>
  <si>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</si>
  <si>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</si>
  <si>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</si>
  <si>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</si>
  <si>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</si>
  <si>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</si>
  <si>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</si>
  <si>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</si>
  <si>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</si>
  <si>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</si>
  <si>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</si>
  <si>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</si>
  <si>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</si>
  <si>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</si>
  <si>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</si>
  <si>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</si>
  <si>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</si>
  <si>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</si>
  <si>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</si>
  <si>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</si>
  <si>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</si>
  <si>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</si>
  <si>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</si>
  <si>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</si>
  <si>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</si>
  <si>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</si>
  <si>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</si>
  <si>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</si>
  <si>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</si>
  <si>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</si>
  <si>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</si>
  <si>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</si>
  <si>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</si>
  <si>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</si>
  <si>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</si>
  <si>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</si>
  <si>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</si>
  <si>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</si>
  <si>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</si>
  <si>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</si>
  <si>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</si>
  <si>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</si>
  <si>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</si>
  <si>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</si>
  <si>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</si>
  <si>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</si>
  <si>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</si>
  <si>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</si>
  <si>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</si>
  <si>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</si>
  <si>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</si>
  <si>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</si>
  <si>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</si>
  <si>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</si>
  <si>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</si>
  <si>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</si>
  <si>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</si>
  <si>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</si>
  <si>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</si>
  <si>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</si>
  <si>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</si>
  <si>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</si>
  <si>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</si>
  <si>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</si>
  <si>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</si>
  <si>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</si>
  <si>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</si>
  <si>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</si>
  <si>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</si>
  <si>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</si>
  <si>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</si>
  <si>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</si>
  <si>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</si>
  <si>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</si>
  <si>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</si>
  <si>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</si>
  <si>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</si>
  <si>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</si>
  <si>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</si>
  <si>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</si>
  <si>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</si>
  <si>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</si>
  <si>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</si>
  <si>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</si>
  <si>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</si>
  <si>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</si>
  <si>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</si>
  <si>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</si>
  <si>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</si>
  <si>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</si>
  <si>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</si>
  <si>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</si>
  <si>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</si>
  <si>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</si>
  <si>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</si>
  <si>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</si>
  <si>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</si>
  <si>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</si>
  <si>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</si>
  <si>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</si>
  <si>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</si>
  <si>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</si>
  <si>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</si>
  <si>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</si>
  <si>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</si>
  <si>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</si>
  <si>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</si>
  <si>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</si>
  <si>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</si>
  <si>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</si>
  <si>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</si>
  <si>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</si>
  <si>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</si>
  <si>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</si>
  <si>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</si>
  <si>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</si>
  <si>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</si>
  <si>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</si>
  <si>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</si>
  <si>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</si>
  <si>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</si>
  <si>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</si>
  <si>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</si>
  <si>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</si>
  <si>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</si>
  <si>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</si>
  <si>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</si>
  <si>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</si>
  <si>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</si>
  <si>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</si>
  <si>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</si>
  <si>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</si>
  <si>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</si>
  <si>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</si>
  <si>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</si>
  <si>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</si>
  <si>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</si>
  <si>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</si>
  <si>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</si>
  <si>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</si>
  <si>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</si>
  <si>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</si>
  <si>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</si>
  <si>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</si>
  <si>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</si>
  <si>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</si>
  <si>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</si>
  <si>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</si>
  <si>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</si>
  <si>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</si>
  <si>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</si>
  <si>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</si>
  <si>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</si>
  <si>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</si>
  <si>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</si>
  <si>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</si>
  <si>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</si>
  <si>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</si>
  <si>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</si>
  <si>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</si>
  <si>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</si>
  <si>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</si>
  <si>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</si>
  <si>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</si>
  <si>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</si>
  <si>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</si>
  <si>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</si>
  <si>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</si>
  <si>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</si>
  <si>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</si>
  <si>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</si>
  <si>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</si>
  <si>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</si>
  <si>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</si>
  <si>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</si>
  <si>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</si>
  <si>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</si>
  <si>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</si>
  <si>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</si>
  <si>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</si>
  <si>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</si>
  <si>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</si>
  <si>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</si>
  <si>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</si>
  <si>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</si>
  <si>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</si>
  <si>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</si>
  <si>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</si>
  <si>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</si>
  <si>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</si>
  <si>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</si>
  <si>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</si>
  <si>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</si>
  <si>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</si>
  <si>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</si>
  <si>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</si>
  <si>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</si>
  <si>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</si>
  <si>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</si>
  <si>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</si>
  <si>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</si>
  <si>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</si>
  <si>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</si>
  <si>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</si>
  <si>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</si>
  <si>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</si>
  <si>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</si>
  <si>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</si>
  <si>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</si>
  <si>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</si>
  <si>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</si>
  <si>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</si>
  <si>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</si>
  <si>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</si>
  <si>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</si>
  <si>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</si>
  <si>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</si>
  <si>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</si>
  <si>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</si>
  <si>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</si>
  <si>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</si>
  <si>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</si>
  <si>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</si>
  <si>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</si>
  <si>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</si>
  <si>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</si>
  <si>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</si>
  <si>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</si>
  <si>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</si>
  <si>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</si>
  <si>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</si>
  <si>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</si>
  <si>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</si>
  <si>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</si>
  <si>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</si>
  <si>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</si>
  <si>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</si>
  <si>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</si>
  <si>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</si>
  <si>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</si>
  <si>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</si>
  <si>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</si>
  <si>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</si>
  <si>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</si>
  <si>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</si>
  <si>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</si>
  <si>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</si>
  <si>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</si>
  <si>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</si>
  <si>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</si>
  <si>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</si>
  <si>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</si>
  <si>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</si>
  <si>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</si>
  <si>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</si>
  <si>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</si>
  <si>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</si>
  <si>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</si>
  <si>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</si>
  <si>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</si>
  <si>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</si>
  <si>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</si>
  <si>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</si>
  <si>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</si>
  <si>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</si>
  <si>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</si>
  <si>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</si>
  <si>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</si>
  <si>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</si>
  <si>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</si>
  <si>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</si>
  <si>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</si>
  <si>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</si>
  <si>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</si>
  <si>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</si>
  <si>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</si>
  <si>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</si>
  <si>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</si>
  <si>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</si>
  <si>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</si>
  <si>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</si>
  <si>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</si>
  <si>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</si>
  <si>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</si>
  <si>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</si>
  <si>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</si>
  <si>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</si>
  <si>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</si>
  <si>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</si>
  <si>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</si>
  <si>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</si>
  <si>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</si>
  <si>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</si>
  <si>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</si>
  <si>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</si>
  <si>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</si>
  <si>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</si>
  <si>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</si>
  <si>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</si>
  <si>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</si>
  <si>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</si>
  <si>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</si>
  <si>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</si>
  <si>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</si>
  <si>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</si>
  <si>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</si>
  <si>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</si>
  <si>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</si>
  <si>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</si>
  <si>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</si>
  <si>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</si>
  <si>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</si>
  <si>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</si>
  <si>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</si>
  <si>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</si>
  <si>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</si>
  <si>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</si>
  <si>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</si>
  <si>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</si>
  <si>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</si>
  <si>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</si>
  <si>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</si>
  <si>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</si>
  <si>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</si>
  <si>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</si>
  <si>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</si>
  <si>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</si>
  <si>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</si>
  <si>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</si>
  <si>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</si>
  <si>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</si>
  <si>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</si>
  <si>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</si>
  <si>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</si>
  <si>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</si>
  <si>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</si>
  <si>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</si>
  <si>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</si>
  <si>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</si>
  <si>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</si>
  <si>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</si>
  <si>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</si>
  <si>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</si>
  <si>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</si>
  <si>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</si>
  <si>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</si>
  <si>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</si>
  <si>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</si>
  <si>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</si>
  <si>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</si>
  <si>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</si>
  <si>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</si>
  <si>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</si>
  <si>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</si>
  <si>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</si>
  <si>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</si>
  <si>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</si>
  <si>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</si>
  <si>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</si>
  <si>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</si>
  <si>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</si>
  <si>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</si>
  <si>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</si>
  <si>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</si>
  <si>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</si>
  <si>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</si>
  <si>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</si>
  <si>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</si>
  <si>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</si>
  <si>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</si>
  <si>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</si>
  <si>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</si>
  <si>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</si>
  <si>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</si>
  <si>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</si>
  <si>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</si>
  <si>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</si>
  <si>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</si>
  <si>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</si>
  <si>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</si>
  <si>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</si>
  <si>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</si>
  <si>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</si>
  <si>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</si>
  <si>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</si>
  <si>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</si>
  <si>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</si>
  <si>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</si>
  <si>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</si>
  <si>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</si>
  <si>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</si>
  <si>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</si>
  <si>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</si>
  <si>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</si>
  <si>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</si>
  <si>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</si>
  <si>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</si>
  <si>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</si>
  <si>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</si>
  <si>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</si>
  <si>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</si>
  <si>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</si>
  <si>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</si>
  <si>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</si>
  <si>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</si>
  <si>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</si>
  <si>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</si>
  <si>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</si>
  <si>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</si>
  <si>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</si>
  <si>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</si>
  <si>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</si>
  <si>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</si>
  <si>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</si>
  <si>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</si>
  <si>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</si>
  <si>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</si>
  <si>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</si>
  <si>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</si>
  <si>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</si>
  <si>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</si>
  <si>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</si>
  <si>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</si>
  <si>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</si>
  <si>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</si>
  <si>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</si>
  <si>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</si>
  <si>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</si>
  <si>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</si>
  <si>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</si>
  <si>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</si>
  <si>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</si>
  <si>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</si>
  <si>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</si>
  <si>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</si>
  <si>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</si>
  <si>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</si>
  <si>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</si>
  <si>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</si>
  <si>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</si>
  <si>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</si>
  <si>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</si>
  <si>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</si>
  <si>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</si>
  <si>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</si>
  <si>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</si>
  <si>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</si>
  <si>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</si>
  <si>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</si>
  <si>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</si>
  <si>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</si>
  <si>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</si>
  <si>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</si>
  <si>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</si>
  <si>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</si>
  <si>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</si>
  <si>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</si>
  <si>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</si>
  <si>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</si>
  <si>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</si>
  <si>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</si>
  <si>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</si>
  <si>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</si>
  <si>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</si>
  <si>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</si>
  <si>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</si>
  <si>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</si>
  <si>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</si>
  <si>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</si>
  <si>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</si>
  <si>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</si>
  <si>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</si>
  <si>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</si>
  <si>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</si>
  <si>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</si>
  <si>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</si>
  <si>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</si>
  <si>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</si>
  <si>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</si>
  <si>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</si>
  <si>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</si>
  <si>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</si>
  <si>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</si>
  <si>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</si>
  <si>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</si>
  <si>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</si>
  <si>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</si>
  <si>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</si>
  <si>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</si>
  <si>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</si>
  <si>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</si>
  <si>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</si>
  <si>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</si>
  <si>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</si>
  <si>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</si>
  <si>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</si>
  <si>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</si>
  <si>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</si>
  <si>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</si>
  <si>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</si>
  <si>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</si>
  <si>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</si>
  <si>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</si>
  <si>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</si>
  <si>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</si>
  <si>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</si>
  <si>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</si>
  <si>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</si>
  <si>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</si>
  <si>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</si>
  <si>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</si>
  <si>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</si>
  <si>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</si>
  <si>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</si>
  <si>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</si>
  <si>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</si>
  <si>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</si>
  <si>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</si>
  <si>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</si>
  <si>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</si>
  <si>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</si>
  <si>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</si>
  <si>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</si>
  <si>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</si>
  <si>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</si>
  <si>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</si>
  <si>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</si>
  <si>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</si>
  <si>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</si>
  <si>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</si>
  <si>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</si>
  <si>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</si>
  <si>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</si>
  <si>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</si>
  <si>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</si>
  <si>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</si>
  <si>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</si>
  <si>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</si>
  <si>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</si>
  <si>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</si>
  <si>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</si>
  <si>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</si>
  <si>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</si>
  <si>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</si>
  <si>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</si>
  <si>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</si>
  <si>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</si>
  <si>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</si>
  <si>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</si>
  <si>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</si>
  <si>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</si>
  <si>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</si>
  <si>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</si>
  <si>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</si>
  <si>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</si>
  <si>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</si>
  <si>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</si>
  <si>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</si>
  <si>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</si>
  <si>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</si>
  <si>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</si>
  <si>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</si>
  <si>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</si>
  <si>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</si>
  <si>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</si>
  <si>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</si>
  <si>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</si>
  <si>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</si>
  <si>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</si>
  <si>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</si>
  <si>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</si>
  <si>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</si>
  <si>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</si>
  <si>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</si>
  <si>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</si>
  <si>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</si>
  <si>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</si>
  <si>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</si>
  <si>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</si>
  <si>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</si>
  <si>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</si>
  <si>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</si>
  <si>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</si>
  <si>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</si>
  <si>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</si>
  <si>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</si>
  <si>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</si>
  <si>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</si>
  <si>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</si>
  <si>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</si>
  <si>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</si>
  <si>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</si>
  <si>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</si>
  <si>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</si>
  <si>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</si>
  <si>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</si>
  <si>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</si>
  <si>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</si>
  <si>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</si>
  <si>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</si>
  <si>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</si>
  <si>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</si>
  <si>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</si>
  <si>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</si>
  <si>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</si>
  <si>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</si>
  <si>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</si>
  <si>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</si>
  <si>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</si>
  <si>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</si>
  <si>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</si>
  <si>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</si>
  <si>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</si>
  <si>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</si>
  <si>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</si>
  <si>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</si>
  <si>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</si>
  <si>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</si>
  <si>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</si>
  <si>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</si>
  <si>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</si>
  <si>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</si>
  <si>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</si>
  <si>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</si>
  <si>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</si>
  <si>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</si>
  <si>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</si>
  <si>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</si>
  <si>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</si>
  <si>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</si>
  <si>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</si>
  <si>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</si>
  <si>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</si>
  <si>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</si>
  <si>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</si>
  <si>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</si>
  <si>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</si>
  <si>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</si>
  <si>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</si>
  <si>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</si>
  <si>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</si>
  <si>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</si>
  <si>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</si>
  <si>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</si>
  <si>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</si>
  <si>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</si>
  <si>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</si>
  <si>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</si>
  <si>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</si>
  <si>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</si>
  <si>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</si>
  <si>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</si>
  <si>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</si>
  <si>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</si>
  <si>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</si>
  <si>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</si>
  <si>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</si>
  <si>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</si>
  <si>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</si>
  <si>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</si>
  <si>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</si>
  <si>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</si>
  <si>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</si>
  <si>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</si>
  <si>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</si>
  <si>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</si>
  <si>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</si>
  <si>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</si>
  <si>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</si>
  <si>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</si>
  <si>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</si>
  <si>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</si>
  <si>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</si>
  <si>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</si>
  <si>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</si>
  <si>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</si>
  <si>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</si>
  <si>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</si>
  <si>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</si>
  <si>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</si>
  <si>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</si>
  <si>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</si>
  <si>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</si>
  <si>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</si>
  <si>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</si>
  <si>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</si>
  <si>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</si>
  <si>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</si>
  <si>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</si>
  <si>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</si>
  <si>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</si>
  <si>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</si>
  <si>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</si>
  <si>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</si>
  <si>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</si>
  <si>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</si>
  <si>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</si>
  <si>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</si>
  <si>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</si>
  <si>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</si>
  <si>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</si>
  <si>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</si>
  <si>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</si>
  <si>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</si>
  <si>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</si>
  <si>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</si>
  <si>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</si>
  <si>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</si>
  <si>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</si>
  <si>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</si>
  <si>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</si>
  <si>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</si>
  <si>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</si>
  <si>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</si>
  <si>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</si>
  <si>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</si>
  <si>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</si>
  <si>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</si>
  <si>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</si>
  <si>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</si>
  <si>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</si>
  <si>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</si>
  <si>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</si>
  <si>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</si>
  <si>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</si>
  <si>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</si>
  <si>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</si>
  <si>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</si>
  <si>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</si>
  <si>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</si>
  <si>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</si>
  <si>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</si>
  <si>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</si>
  <si>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</si>
  <si>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</si>
  <si>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</si>
  <si>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</si>
  <si>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</si>
  <si>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</si>
  <si>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</si>
  <si>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</si>
  <si>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</si>
  <si>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</si>
  <si>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</si>
  <si>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</si>
  <si>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</si>
  <si>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</si>
  <si>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</si>
  <si>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</si>
  <si>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</si>
  <si>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</si>
  <si>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</si>
  <si>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</si>
  <si>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</si>
  <si>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</si>
  <si>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</si>
  <si>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</si>
  <si>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</si>
  <si>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</si>
  <si>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</si>
  <si>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</si>
  <si>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</si>
  <si>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</si>
  <si>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</si>
  <si>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</si>
  <si>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</si>
  <si>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</si>
  <si>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</si>
  <si>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</si>
  <si>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</si>
  <si>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</si>
  <si>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</si>
  <si>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</si>
  <si>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</si>
  <si>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</si>
  <si>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</si>
  <si>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</si>
  <si>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</si>
  <si>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</si>
  <si>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</si>
  <si>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</si>
  <si>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</si>
  <si>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</si>
  <si>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</si>
  <si>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</si>
  <si>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</si>
  <si>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</si>
  <si>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</si>
  <si>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</si>
  <si>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</si>
  <si>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</si>
  <si>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</si>
  <si>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</si>
  <si>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</si>
  <si>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</si>
  <si>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</si>
  <si>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</si>
  <si>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</si>
  <si>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</si>
  <si>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</si>
  <si>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</si>
  <si>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</si>
  <si>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</si>
  <si>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</si>
  <si>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</si>
  <si>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</si>
  <si>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</si>
  <si>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</si>
  <si>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</si>
  <si>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</si>
  <si>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</si>
  <si>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</si>
  <si>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</si>
  <si>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</si>
  <si>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</si>
  <si>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</si>
  <si>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</si>
  <si>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</si>
  <si>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</si>
  <si>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</si>
  <si>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</si>
  <si>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</si>
  <si>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</si>
  <si>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</si>
  <si>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</si>
  <si>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</si>
  <si>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</si>
  <si>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</si>
  <si>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</si>
  <si>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</si>
  <si>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</si>
  <si>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</si>
  <si>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</si>
  <si>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</si>
  <si>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</si>
  <si>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</si>
  <si>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</si>
  <si>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</si>
  <si>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</si>
  <si>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</si>
  <si>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</si>
  <si>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</si>
  <si>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</si>
  <si>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</si>
  <si>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</si>
  <si>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</si>
  <si>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</si>
  <si>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</si>
  <si>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</si>
  <si>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</si>
  <si>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</si>
  <si>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</si>
  <si>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</si>
  <si>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</si>
  <si>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</si>
  <si>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</si>
  <si>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</si>
  <si>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</si>
  <si>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</si>
  <si>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</si>
  <si>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</si>
  <si>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</si>
  <si>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</si>
  <si>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</si>
  <si>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</si>
  <si>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</si>
  <si>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</si>
  <si>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</si>
  <si>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</si>
  <si>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</si>
  <si>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</si>
  <si>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</si>
  <si>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</si>
  <si>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</si>
  <si>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</si>
  <si>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</si>
  <si>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</si>
  <si>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</si>
  <si>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</si>
  <si>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</si>
  <si>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</si>
  <si>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</si>
  <si>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</si>
  <si>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</si>
  <si>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</si>
  <si>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</si>
  <si>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</si>
  <si>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</si>
  <si>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</si>
  <si>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</si>
  <si>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</si>
  <si>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</si>
  <si>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</si>
  <si>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</si>
  <si>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</si>
  <si>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</si>
  <si>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</si>
  <si>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</si>
  <si>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</si>
  <si>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</si>
  <si>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</si>
  <si>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</si>
  <si>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</si>
  <si>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</si>
  <si>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</si>
  <si>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</si>
  <si>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</si>
  <si>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</si>
  <si>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</si>
  <si>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</si>
  <si>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</si>
  <si>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</si>
  <si>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</si>
  <si>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</si>
  <si>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</si>
  <si>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</si>
  <si>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</si>
  <si>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</si>
  <si>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</si>
  <si>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</si>
  <si>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</si>
  <si>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</si>
  <si>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</si>
  <si>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</si>
  <si>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</si>
  <si>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</si>
  <si>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</si>
  <si>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</si>
  <si>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</si>
  <si>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</si>
  <si>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</si>
  <si>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</si>
  <si>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</si>
  <si>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</si>
  <si>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</si>
  <si>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</si>
  <si>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</si>
  <si>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</si>
  <si>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</si>
  <si>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</si>
  <si>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</si>
  <si>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</si>
  <si>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</si>
  <si>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</si>
  <si>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</si>
  <si>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</si>
  <si>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</si>
  <si>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</si>
  <si>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</si>
  <si>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</si>
  <si>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</si>
  <si>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</si>
  <si>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</si>
  <si>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</si>
  <si>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</si>
  <si>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</si>
  <si>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</si>
  <si>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</si>
  <si>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</si>
  <si>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</si>
  <si>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</si>
  <si>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</si>
  <si>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</si>
  <si>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</si>
  <si>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</si>
  <si>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</si>
  <si>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</si>
  <si>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</si>
  <si>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</si>
  <si>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</si>
  <si>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</si>
  <si>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</si>
  <si>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</si>
  <si>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</si>
  <si>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</si>
  <si>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</si>
  <si>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</si>
  <si>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</si>
  <si>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</si>
  <si>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</si>
  <si>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</si>
  <si>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</si>
  <si>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</si>
  <si>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</si>
  <si>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</si>
  <si>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</si>
  <si>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</si>
  <si>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</si>
  <si>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</si>
  <si>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</si>
  <si>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</si>
  <si>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</si>
  <si>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</si>
  <si>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</si>
  <si>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</si>
  <si>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</si>
  <si>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</si>
  <si>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</si>
  <si>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</si>
  <si>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</si>
  <si>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</si>
  <si>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</si>
  <si>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</si>
  <si>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</si>
  <si>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</si>
  <si>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</si>
  <si>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</si>
  <si>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</si>
  <si>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</si>
  <si>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</si>
  <si>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</si>
  <si>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</si>
  <si>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</si>
  <si>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</si>
  <si>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</si>
  <si>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</si>
  <si>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</si>
  <si>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</si>
  <si>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</si>
  <si>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</si>
  <si>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</si>
  <si>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</si>
  <si>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</si>
  <si>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</si>
  <si>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</si>
  <si>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</si>
  <si>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</si>
  <si>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</si>
  <si>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</si>
  <si>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</si>
  <si>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</si>
  <si>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</si>
  <si>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</si>
  <si>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</si>
  <si>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</si>
  <si>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</si>
  <si>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</si>
  <si>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</si>
  <si>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</si>
  <si>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</si>
  <si>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</si>
  <si>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</si>
  <si>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</si>
  <si>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</si>
  <si>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</si>
  <si>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</si>
  <si>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</si>
  <si>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</si>
  <si>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</si>
  <si>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</si>
  <si>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</si>
  <si>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</si>
  <si>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</si>
  <si>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</si>
  <si>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</si>
  <si>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</si>
  <si>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</si>
  <si>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</si>
  <si>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</si>
  <si>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</si>
  <si>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</si>
  <si>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</si>
  <si>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</si>
  <si>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</si>
  <si>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</si>
  <si>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</si>
  <si>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</si>
  <si>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</si>
  <si>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</si>
  <si>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</si>
  <si>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</si>
  <si>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</si>
  <si>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</si>
  <si>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</si>
  <si>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</si>
  <si>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</si>
  <si>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</si>
  <si>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</si>
  <si>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</si>
  <si>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</si>
  <si>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</si>
  <si>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</si>
  <si>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</si>
  <si>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</si>
  <si>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</si>
  <si>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</si>
  <si>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</si>
  <si>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</si>
  <si>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</si>
  <si>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</si>
  <si>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</si>
  <si>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</si>
  <si>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</si>
  <si>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</si>
  <si>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</si>
  <si>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</si>
  <si>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</si>
  <si>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</si>
  <si>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</si>
  <si>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</si>
  <si>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</si>
  <si>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</si>
  <si>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</si>
  <si>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</si>
  <si>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</si>
  <si>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</si>
  <si>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</si>
  <si>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</si>
  <si>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</si>
  <si>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</si>
  <si>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</si>
  <si>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</si>
  <si>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</si>
  <si>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</si>
  <si>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</si>
  <si>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</si>
  <si>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</si>
  <si>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</si>
  <si>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</si>
  <si>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</si>
  <si>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</si>
  <si>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</si>
  <si>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</si>
  <si>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</si>
  <si>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</si>
  <si>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</si>
  <si>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</si>
  <si>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</si>
  <si>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</si>
  <si>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</si>
  <si>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</si>
  <si>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</si>
  <si>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</si>
  <si>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</si>
  <si>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</si>
  <si>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</si>
  <si>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</si>
  <si>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</si>
  <si>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</si>
  <si>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</si>
  <si>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</si>
  <si>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</si>
  <si>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</si>
  <si>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</si>
  <si>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</si>
  <si>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</si>
  <si>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</si>
  <si>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</si>
  <si>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</si>
  <si>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</si>
  <si>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</si>
  <si>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</si>
  <si>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</si>
  <si>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</si>
  <si>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</si>
  <si>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</si>
  <si>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</si>
  <si>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</si>
  <si>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</si>
  <si>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</si>
  <si>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</si>
  <si>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</si>
  <si>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</si>
  <si>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</si>
  <si>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</si>
  <si>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</si>
  <si>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</si>
  <si>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</si>
  <si>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</si>
  <si>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</si>
  <si>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</si>
  <si>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</si>
  <si>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</si>
  <si>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</si>
  <si>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</si>
  <si>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</si>
  <si>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</si>
  <si>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</si>
  <si>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</si>
  <si>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</si>
  <si>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</si>
  <si>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</si>
  <si>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</si>
  <si>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</si>
  <si>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</si>
  <si>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</si>
  <si>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</si>
  <si>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</si>
  <si>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</si>
  <si>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</si>
  <si>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</si>
  <si>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</si>
  <si>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</si>
  <si>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</si>
  <si>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</si>
  <si>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</si>
  <si>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</si>
  <si>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</si>
  <si>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</si>
  <si>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</si>
  <si>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</si>
  <si>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</si>
  <si>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</si>
  <si>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</si>
  <si>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</si>
  <si>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</si>
  <si>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</si>
  <si>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</si>
  <si>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</si>
  <si>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</si>
  <si>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</si>
  <si>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</si>
  <si>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</si>
  <si>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</si>
  <si>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</si>
  <si>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</si>
  <si>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</si>
  <si>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</si>
  <si>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</si>
  <si>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</si>
  <si>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</si>
  <si>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</si>
  <si>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</si>
  <si>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</si>
  <si>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</si>
  <si>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</si>
  <si>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</si>
  <si>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</si>
  <si>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</si>
  <si>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</si>
  <si>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</si>
  <si>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</si>
  <si>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</si>
  <si>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</si>
  <si>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</si>
  <si>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</si>
  <si>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</si>
  <si>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</si>
  <si>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</si>
  <si>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</si>
  <si>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</si>
  <si>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</si>
  <si>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</si>
  <si>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</si>
  <si>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</si>
  <si>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</si>
  <si>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</si>
  <si>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</si>
  <si>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</si>
  <si>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</si>
  <si>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</si>
  <si>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</si>
  <si>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</si>
  <si>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</si>
  <si>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</si>
  <si>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</si>
  <si>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</si>
  <si>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</si>
  <si>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</si>
  <si>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</si>
  <si>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</si>
  <si>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</si>
  <si>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</si>
  <si>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</si>
  <si>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</si>
  <si>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</si>
  <si>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</si>
  <si>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</si>
  <si>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</si>
  <si>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</si>
  <si>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</si>
  <si>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</si>
  <si>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</si>
  <si>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</si>
  <si>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</si>
  <si>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</si>
  <si>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</si>
  <si>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</si>
  <si>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</si>
  <si>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</si>
  <si>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</si>
  <si>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</si>
  <si>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</si>
  <si>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</si>
  <si>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</si>
  <si>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</si>
  <si>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</si>
  <si>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</si>
  <si>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</si>
  <si>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</si>
  <si>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</si>
  <si>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</si>
  <si>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</si>
  <si>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</si>
  <si>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</si>
  <si>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</si>
  <si>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</si>
  <si>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</si>
  <si>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</si>
  <si>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</si>
  <si>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</si>
  <si>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</si>
  <si>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</si>
  <si>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</si>
  <si>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</si>
  <si>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</si>
  <si>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</si>
  <si>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</si>
  <si>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</si>
  <si>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</si>
  <si>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</si>
  <si>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</si>
  <si>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</si>
  <si>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</si>
  <si>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</si>
  <si>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</si>
  <si>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</si>
  <si>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</si>
  <si>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</si>
  <si>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</si>
  <si>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</si>
  <si>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</si>
  <si>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</si>
  <si>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</si>
  <si>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</si>
  <si>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</si>
  <si>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</si>
  <si>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</si>
  <si>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</si>
  <si>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</si>
  <si>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</si>
  <si>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</si>
  <si>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</si>
  <si>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</si>
  <si>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</si>
  <si>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</si>
  <si>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</si>
  <si>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</si>
  <si>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</si>
  <si>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</si>
  <si>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</si>
  <si>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</si>
  <si>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</si>
  <si>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</si>
  <si>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</si>
  <si>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</si>
  <si>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</si>
  <si>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</si>
  <si>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</si>
  <si>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</si>
  <si>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</si>
  <si>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</si>
  <si>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</si>
  <si>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</si>
  <si>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</si>
  <si>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</si>
  <si>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</si>
  <si>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</si>
  <si>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</si>
  <si>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</si>
  <si>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</si>
  <si>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</si>
  <si>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</si>
  <si>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</si>
  <si>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</si>
  <si>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</si>
  <si>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</si>
  <si>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</si>
  <si>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</si>
  <si>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</si>
  <si>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</si>
  <si>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</si>
  <si>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</si>
  <si>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</si>
  <si>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</si>
  <si>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</si>
  <si>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</si>
  <si>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</si>
  <si>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</si>
  <si>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</si>
  <si>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</si>
  <si>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</si>
  <si>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</si>
  <si>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</si>
  <si>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</si>
  <si>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</si>
  <si>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</si>
  <si>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</si>
  <si>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</si>
  <si>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</si>
  <si>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</si>
  <si>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</si>
  <si>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</si>
  <si>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</si>
  <si>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</si>
  <si>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</si>
  <si>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</si>
  <si>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</si>
  <si>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</si>
  <si>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</si>
  <si>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</si>
  <si>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</si>
  <si>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</si>
  <si>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</si>
  <si>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</si>
  <si>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</si>
  <si>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</si>
  <si>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</si>
  <si>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</si>
  <si>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</si>
  <si>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</si>
  <si>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</si>
  <si>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</si>
  <si>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</si>
  <si>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</si>
  <si>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</si>
  <si>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</si>
  <si>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</si>
  <si>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</si>
  <si>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</si>
  <si>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</si>
  <si>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</si>
  <si>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</si>
  <si>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</si>
  <si>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</si>
  <si>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</si>
  <si>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</si>
  <si>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</si>
  <si>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</si>
  <si>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</si>
  <si>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</si>
  <si>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</si>
  <si>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</si>
  <si>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</si>
  <si>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</si>
  <si>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</si>
  <si>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</si>
  <si>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</si>
  <si>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</si>
  <si>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</si>
  <si>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</si>
  <si>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</si>
  <si>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</si>
  <si>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</si>
  <si>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</si>
  <si>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</si>
  <si>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</si>
  <si>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</si>
  <si>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</si>
  <si>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</si>
  <si>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</si>
  <si>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</si>
  <si>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</si>
  <si>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</si>
  <si>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</si>
  <si>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</si>
  <si>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</si>
  <si>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</si>
  <si>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</si>
  <si>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</si>
  <si>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</si>
  <si>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</si>
  <si>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</si>
  <si>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</si>
  <si>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</si>
  <si>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</si>
  <si>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</si>
  <si>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</si>
  <si>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</si>
  <si>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</si>
  <si>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</si>
  <si>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</si>
  <si>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</si>
  <si>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</si>
  <si>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</si>
  <si>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</si>
  <si>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</si>
  <si>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</si>
  <si>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</si>
  <si>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</si>
  <si>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</si>
  <si>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</si>
  <si>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</si>
  <si>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</si>
  <si>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</si>
  <si>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</si>
  <si>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</si>
  <si>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</si>
  <si>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</si>
  <si>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</si>
  <si>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</si>
  <si>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</si>
  <si>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</si>
  <si>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</si>
  <si>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</si>
  <si>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</si>
  <si>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</si>
  <si>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</si>
  <si>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</si>
  <si>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</si>
  <si>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</si>
  <si>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</si>
  <si>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</si>
  <si>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</si>
  <si>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</si>
  <si>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</si>
  <si>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</si>
  <si>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</si>
  <si>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</si>
  <si>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</si>
  <si>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</si>
  <si>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</si>
  <si>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</si>
  <si>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</si>
  <si>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</si>
  <si>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</si>
  <si>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</si>
  <si>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</si>
  <si>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</si>
  <si>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</si>
  <si>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</si>
  <si>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</si>
  <si>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</si>
  <si>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</si>
  <si>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</si>
  <si>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</si>
  <si>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</si>
  <si>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</si>
  <si>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</si>
  <si>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</si>
  <si>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</si>
  <si>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</si>
  <si>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</si>
  <si>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</si>
  <si>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</si>
  <si>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</si>
  <si>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</si>
  <si>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</si>
  <si>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</si>
  <si>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</si>
  <si>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</si>
  <si>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</si>
  <si>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</si>
  <si>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</si>
  <si>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</si>
  <si>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</si>
  <si>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</si>
  <si>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</si>
  <si>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</si>
  <si>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</si>
  <si>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</si>
  <si>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</si>
  <si>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</si>
  <si>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</si>
  <si>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</si>
  <si>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</si>
  <si>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</si>
  <si>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</si>
  <si>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</si>
  <si>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</si>
  <si>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</si>
  <si>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</si>
  <si>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</si>
  <si>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</si>
  <si>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</si>
  <si>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</si>
  <si>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</si>
  <si>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</si>
  <si>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</si>
  <si>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</si>
  <si>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</si>
  <si>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</si>
  <si>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</si>
  <si>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</si>
  <si>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</si>
  <si>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</si>
  <si>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</si>
  <si>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</si>
  <si>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</si>
  <si>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</si>
  <si>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</si>
  <si>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</si>
  <si>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</si>
  <si>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</si>
  <si>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</si>
  <si>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</si>
  <si>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</si>
  <si>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</si>
  <si>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</si>
  <si>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</si>
  <si>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</si>
  <si>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</si>
  <si>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</si>
  <si>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</si>
  <si>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</si>
  <si>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</si>
  <si>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</si>
  <si>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</si>
  <si>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</si>
  <si>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</si>
  <si>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</si>
  <si>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</si>
  <si>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</si>
  <si>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</si>
  <si>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</si>
  <si>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</si>
  <si>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</si>
  <si>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</si>
  <si>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</si>
  <si>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</si>
  <si>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</si>
  <si>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</si>
  <si>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</si>
  <si>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</si>
  <si>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</si>
  <si>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</si>
  <si>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</si>
  <si>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</si>
  <si>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</si>
  <si>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</si>
  <si>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</si>
  <si>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</si>
  <si>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</si>
  <si>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</si>
  <si>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</si>
  <si>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</si>
  <si>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</si>
  <si>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</si>
  <si>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</si>
  <si>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</si>
  <si>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</si>
  <si>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</si>
  <si>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</si>
  <si>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</si>
  <si>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</si>
  <si>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</si>
  <si>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</si>
  <si>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</si>
  <si>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</si>
  <si>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</si>
  <si>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</si>
  <si>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</si>
  <si>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</si>
  <si>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</si>
  <si>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</si>
  <si>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</si>
  <si>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</si>
  <si>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</si>
  <si>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</si>
  <si>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</si>
  <si>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</si>
  <si>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</si>
  <si>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</si>
  <si>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</si>
  <si>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</si>
  <si>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</si>
  <si>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</si>
  <si>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</si>
  <si>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</si>
  <si>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</si>
  <si>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</si>
  <si>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</si>
  <si>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</si>
  <si>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</si>
  <si>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</si>
  <si>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</si>
  <si>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</si>
  <si>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</si>
  <si>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</si>
  <si>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</si>
  <si>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</si>
  <si>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</si>
  <si>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</si>
  <si>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</si>
  <si>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</si>
  <si>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</si>
  <si>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</si>
  <si>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</si>
  <si>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</si>
  <si>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</si>
  <si>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</si>
  <si>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</si>
  <si>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</si>
  <si>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</si>
  <si>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</si>
  <si>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</si>
  <si>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</si>
  <si>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</si>
  <si>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</si>
  <si>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</si>
  <si>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</si>
  <si>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</si>
  <si>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</si>
  <si>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</si>
  <si>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</si>
  <si>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</si>
  <si>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</si>
  <si>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</si>
  <si>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</si>
  <si>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</si>
  <si>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</si>
  <si>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</si>
  <si>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</si>
  <si>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</si>
  <si>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</si>
  <si>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</si>
  <si>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</si>
  <si>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</si>
  <si>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</si>
  <si>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</si>
  <si>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</si>
  <si>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</si>
  <si>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</si>
  <si>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</si>
  <si>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</si>
  <si>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</si>
  <si>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</si>
  <si>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</si>
  <si>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</si>
  <si>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</si>
  <si>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</si>
  <si>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</si>
  <si>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</si>
  <si>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</si>
  <si>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</si>
  <si>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</si>
  <si>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</si>
  <si>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</si>
  <si>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</si>
  <si>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</si>
  <si>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</si>
  <si>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</si>
  <si>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</si>
  <si>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</si>
  <si>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</si>
  <si>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</si>
  <si>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</si>
  <si>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</si>
  <si>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</si>
  <si>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</si>
  <si>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</si>
  <si>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</si>
  <si>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</si>
  <si>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</si>
  <si>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</si>
  <si>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</si>
  <si>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</si>
  <si>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</si>
  <si>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</si>
  <si>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</si>
  <si>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</si>
  <si>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</si>
  <si>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</si>
  <si>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</si>
  <si>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</si>
  <si>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</si>
  <si>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</si>
  <si>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</si>
  <si>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</si>
  <si>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</si>
  <si>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</si>
  <si>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</si>
  <si>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</si>
  <si>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</si>
  <si>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</si>
  <si>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</si>
  <si>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</si>
  <si>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</si>
  <si>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</si>
  <si>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</si>
  <si>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</si>
  <si>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</si>
  <si>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</si>
  <si>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</si>
  <si>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</si>
  <si>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</si>
  <si>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</si>
  <si>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</si>
  <si>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</si>
  <si>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</si>
  <si>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</si>
  <si>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</si>
  <si>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</si>
  <si>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</si>
  <si>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</si>
  <si>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</si>
  <si>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</si>
  <si>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</si>
  <si>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</si>
  <si>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</si>
  <si>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</si>
  <si>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</si>
  <si>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</si>
  <si>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</si>
  <si>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</si>
  <si>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</si>
  <si>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</si>
  <si>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7683/9298/9295</t>
  </si>
  <si>
    <t>ZBV</t>
  </si>
  <si>
    <t>1101093/1101091</t>
  </si>
  <si>
    <t>Execução de solda - Condicionado a temperatura (Obs: Ocupação do AMV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</si>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</sst>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zoomScaleNormal="100" workbookViewId="0">
      <pane xSplit="6" topLeftCell="V1" activePane="topRight" state="frozen"/>
      <selection pane="topRight" activeCell="B634" sqref="B634:B6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1" t="s">
        <v>953</v>
      </c>
      <c r="C1" s="242"/>
      <c r="D1" s="242"/>
      <c r="E1" s="3"/>
      <c r="F1" s="241" t="s">
        <v>954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32" t="s">
        <v>962</v>
      </c>
      <c r="BB2" s="233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32" t="s">
        <v>963</v>
      </c>
      <c r="AJ3" s="233"/>
      <c r="AK3" s="232" t="s">
        <v>964</v>
      </c>
      <c r="AL3" s="238"/>
      <c r="AM3" s="239"/>
      <c r="AN3" s="240"/>
      <c r="AO3" s="238"/>
      <c r="AP3" s="238"/>
      <c r="AQ3" s="233"/>
      <c r="AR3" s="63"/>
      <c r="AS3" s="236" t="s">
        <v>970</v>
      </c>
      <c r="AT3" s="237"/>
      <c r="AU3" s="236" t="s">
        <v>971</v>
      </c>
      <c r="AV3" s="237"/>
      <c r="AW3" s="236" t="s">
        <v>972</v>
      </c>
      <c r="AX3" s="237"/>
      <c r="AY3" s="63" t="s">
        <v>973</v>
      </c>
      <c r="AZ3" s="63"/>
      <c r="BA3" s="234"/>
      <c r="BB3" s="235"/>
      <c r="BC3" s="232" t="s">
        <v>966</v>
      </c>
      <c r="BD3" s="238"/>
      <c r="BE3" s="238"/>
      <c r="BF3" s="233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/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1</v>
      </c>
      <c r="BI608" s="17"/>
      <c r="BJ608" s="17" t="s">
        <v>1907</v>
      </c>
      <c r="BK608" s="18" t="s">
        <v>1907</v>
      </c>
      <c r="BL608" s="16"/>
      <c r="BM608" s="129"/>
      <c r="BN608" s="129"/>
      <c r="BO608" s="129"/>
      <c r="BP608" s="18"/>
      <c r="BQ608" s="12" t="str">
        <f t="shared" si="58"/>
        <v>Produção</v>
      </c>
      <c r="BR608" s="19">
        <f t="shared" si="59"/>
        <v>1.0000000000000004</v>
      </c>
      <c r="BS608" s="19">
        <f t="shared" si="60"/>
        <v>0</v>
      </c>
      <c r="BT608" s="185" t="str">
        <f t="shared" si="61"/>
        <v/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/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/>
      <c r="AS634" s="107"/>
      <c r="AT634" s="107"/>
      <c r="AU634" s="135"/>
      <c r="AV634" s="135"/>
      <c r="AW634" s="14"/>
      <c r="AX634" s="14"/>
      <c r="AY634" s="160">
        <f t="shared" si="63"/>
        <v>0</v>
      </c>
      <c r="AZ634" s="151"/>
      <c r="BA634" s="108"/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/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tr">
        <f>IF(BS_CONTROLE[[#This Row],[Entre - Estações]]=0, "-", BS_CONTROLE[[#This Row],[Entre - Estações]])</f>
        <v>ZNO-ZAC</v>
      </c>
      <c r="AN636" s="104" t="str">
        <f>IF(BS_CONTROLE[[#This Row],[SB]]=0, "-", BS_CONTROLE[[#This Row],[SB]])</f>
        <v>ZNOZAC1</v>
      </c>
      <c r="AO636" s="104">
        <f>IF(BS_CONTROLE[[#This Row],[SUB]]=0, "-", BS_CONTROLE[[#This Row],[SUB]])</f>
        <v>70</v>
      </c>
      <c r="AP636" s="104">
        <f>BS_CONTROLE[[#This Row],[KM - Inicio]]</f>
        <v>77.3</v>
      </c>
      <c r="AQ636" s="104">
        <f>BS_CONTROLE[[#This Row],[KM - Inicio]]</f>
        <v>77.3</v>
      </c>
      <c r="AR636" s="107"/>
      <c r="AS636" s="107"/>
      <c r="AT636" s="107"/>
      <c r="AU636" s="135"/>
      <c r="AV636" s="135"/>
      <c r="AW636" s="14"/>
      <c r="AX636" s="14"/>
      <c r="AY636" s="160">
        <f t="shared" si="63"/>
        <v>0</v>
      </c>
      <c r="AZ636" s="151"/>
      <c r="BA636" s="108"/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/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1931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/>
      <c r="AS637" s="107"/>
      <c r="AT637" s="107"/>
      <c r="AU637" s="135"/>
      <c r="AV637" s="135"/>
      <c r="AW637" s="14"/>
      <c r="AX637" s="14"/>
      <c r="AY637" s="160">
        <f t="shared" si="63"/>
        <v>0</v>
      </c>
      <c r="AZ637" s="151"/>
      <c r="BA637" s="108"/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/>
      <c r="AS639" s="107"/>
      <c r="AT639" s="107"/>
      <c r="AU639" s="135"/>
      <c r="AV639" s="135"/>
      <c r="AW639" s="14"/>
      <c r="AX639" s="14"/>
      <c r="AY639" s="160">
        <f t="shared" si="63"/>
        <v>0</v>
      </c>
      <c r="AZ639" s="151"/>
      <c r="BA639" s="108"/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/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/>
      <c r="AS640" s="107"/>
      <c r="AT640" s="107"/>
      <c r="AU640" s="135"/>
      <c r="AV640" s="135"/>
      <c r="AW640" s="14"/>
      <c r="AX640" s="14"/>
      <c r="AY640" s="160">
        <f t="shared" si="63"/>
        <v>0</v>
      </c>
      <c r="AZ640" s="151"/>
      <c r="BA640" s="108"/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/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/>
      <c r="AS641" s="107"/>
      <c r="AT641" s="107"/>
      <c r="AU641" s="135"/>
      <c r="AV641" s="135"/>
      <c r="AW641" s="14"/>
      <c r="AX641" s="14"/>
      <c r="AY641" s="160">
        <f t="shared" si="63"/>
        <v>0</v>
      </c>
      <c r="AZ641" s="151"/>
      <c r="BA641" s="108"/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/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/>
      <c r="AS642" s="107"/>
      <c r="AT642" s="107"/>
      <c r="AU642" s="135"/>
      <c r="AV642" s="135"/>
      <c r="AW642" s="14"/>
      <c r="AX642" s="14"/>
      <c r="AY642" s="160">
        <f t="shared" si="63"/>
        <v>0</v>
      </c>
      <c r="AZ642" s="151"/>
      <c r="BA642" s="108"/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/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1932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/>
      <c r="AS646" s="107"/>
      <c r="AT646" s="107"/>
      <c r="AU646" s="135"/>
      <c r="AV646" s="135"/>
      <c r="AW646" s="14"/>
      <c r="AX646" s="14"/>
      <c r="AY646" s="160">
        <f t="shared" si="63"/>
        <v>0</v>
      </c>
      <c r="AZ646" s="151"/>
      <c r="BA646" s="108"/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Produção e Intervalo</v>
      </c>
      <c r="BR646" s="19">
        <f t="shared" si="59"/>
        <v>0</v>
      </c>
      <c r="BS646" s="19">
        <f t="shared" si="60"/>
        <v>0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/>
      <c r="AS648" s="107"/>
      <c r="AT648" s="107"/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/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/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/>
      <c r="AS649" s="107"/>
      <c r="AT649" s="107"/>
      <c r="AU649" s="135"/>
      <c r="AV649" s="135"/>
      <c r="AW649" s="14"/>
      <c r="AX649" s="14"/>
      <c r="AY649" s="160">
        <f t="shared" si="64"/>
        <v>0</v>
      </c>
      <c r="AZ649" s="151"/>
      <c r="BA649" s="108"/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/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/>
      <c r="AS650" s="107"/>
      <c r="AT650" s="107"/>
      <c r="AU650" s="135"/>
      <c r="AV650" s="135"/>
      <c r="AW650" s="14"/>
      <c r="AX650" s="14"/>
      <c r="AY650" s="160">
        <f t="shared" si="64"/>
        <v>0</v>
      </c>
      <c r="AZ650" s="151"/>
      <c r="BA650" s="108"/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/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/>
      <c r="AS652" s="107"/>
      <c r="AT652" s="107"/>
      <c r="AU652" s="135"/>
      <c r="AV652" s="135"/>
      <c r="AW652" s="14"/>
      <c r="AX652" s="14"/>
      <c r="AY652" s="160">
        <f t="shared" si="64"/>
        <v>0</v>
      </c>
      <c r="AZ652" s="151"/>
      <c r="BA652" s="108"/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/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/>
      <c r="AS653" s="107"/>
      <c r="AT653" s="107"/>
      <c r="AU653" s="135"/>
      <c r="AV653" s="135"/>
      <c r="AW653" s="14"/>
      <c r="AX653" s="14"/>
      <c r="AY653" s="160">
        <f t="shared" si="64"/>
        <v>0</v>
      </c>
      <c r="AZ653" s="151"/>
      <c r="BA653" s="108"/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Produção e Intervalo</v>
      </c>
      <c r="BR653" s="19">
        <f t="shared" si="67"/>
        <v>0</v>
      </c>
      <c r="BS653" s="19">
        <f t="shared" si="68"/>
        <v>0</v>
      </c>
      <c r="BT653" s="185" t="str">
        <f t="shared" si="69"/>
        <v/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/>
      <c r="AS654" s="107"/>
      <c r="AT654" s="107"/>
      <c r="AU654" s="135"/>
      <c r="AV654" s="135"/>
      <c r="AW654" s="14"/>
      <c r="AX654" s="14"/>
      <c r="AY654" s="160">
        <f t="shared" si="64"/>
        <v>0</v>
      </c>
      <c r="AZ654" s="151"/>
      <c r="BA654" s="108"/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Produção e Intervalo</v>
      </c>
      <c r="BR654" s="19">
        <f t="shared" si="67"/>
        <v>0</v>
      </c>
      <c r="BS654" s="19">
        <f t="shared" si="68"/>
        <v>0</v>
      </c>
      <c r="BT654" s="185" t="str">
        <f t="shared" si="69"/>
        <v/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15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/>
      <c r="AS655" s="107"/>
      <c r="AT655" s="107"/>
      <c r="AU655" s="135"/>
      <c r="AV655" s="135"/>
      <c r="AW655" s="14"/>
      <c r="AX655" s="14"/>
      <c r="AY655" s="160">
        <f t="shared" si="64"/>
        <v>0</v>
      </c>
      <c r="AZ655" s="151"/>
      <c r="BA655" s="108"/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Produção e Intervalo</v>
      </c>
      <c r="BR655" s="19">
        <f t="shared" si="67"/>
        <v>0</v>
      </c>
      <c r="BS655" s="19">
        <f t="shared" si="68"/>
        <v>0</v>
      </c>
      <c r="BT655" s="185" t="str">
        <f t="shared" si="69"/>
        <v/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/>
      <c r="AS656" s="107"/>
      <c r="AT656" s="107"/>
      <c r="AU656" s="135"/>
      <c r="AV656" s="135"/>
      <c r="AW656" s="14"/>
      <c r="AX656" s="14"/>
      <c r="AY656" s="160">
        <f t="shared" si="64"/>
        <v>0</v>
      </c>
      <c r="AZ656" s="151"/>
      <c r="BA656" s="108"/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/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1933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1934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/>
      <c r="AS657" s="107"/>
      <c r="AT657" s="107"/>
      <c r="AU657" s="135"/>
      <c r="AV657" s="135"/>
      <c r="AW657" s="14"/>
      <c r="AX657" s="14"/>
      <c r="AY657" s="160">
        <f t="shared" si="64"/>
        <v>0</v>
      </c>
      <c r="AZ657" s="151"/>
      <c r="BA657" s="108"/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/>
      </c>
    </row>
    <row r="658" spans="1:72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651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31" operator="equal">
      <formula>"OPORTUNIDADE"</formula>
    </cfRule>
  </conditionalFormatting>
  <conditionalFormatting sqref="Y6:Z27 Y29:Z1002">
    <cfRule type="cellIs" dxfId="170" priority="11517" operator="equal">
      <formula>"NÃO"</formula>
    </cfRule>
    <cfRule type="cellIs" dxfId="169" priority="11518" operator="equal">
      <formula>"SIM"</formula>
    </cfRule>
  </conditionalFormatting>
  <conditionalFormatting sqref="AZ6:AZ1002">
    <cfRule type="expression" dxfId="168" priority="53973">
      <formula>#REF!=1</formula>
    </cfRule>
  </conditionalFormatting>
  <conditionalFormatting sqref="BE6:BE1002 U6:U1002 AY6:AY1002">
    <cfRule type="cellIs" dxfId="167" priority="53957" operator="equal">
      <formula>"ERRO"</formula>
    </cfRule>
  </conditionalFormatting>
  <conditionalFormatting sqref="BQ6:BQ1002">
    <cfRule type="cellIs" dxfId="166" priority="53952" operator="equal">
      <formula>"Produção e Intervalo"</formula>
    </cfRule>
    <cfRule type="cellIs" dxfId="165" priority="53953" operator="equal">
      <formula>"Aderente"</formula>
    </cfRule>
    <cfRule type="cellIs" dxfId="164" priority="53954" operator="equal">
      <formula>"Intervalo"</formula>
    </cfRule>
    <cfRule type="cellIs" dxfId="163" priority="53955" operator="equal">
      <formula>"Produção"</formula>
    </cfRule>
    <cfRule type="cellIs" dxfId="162" priority="53956" operator="equal">
      <formula>"ERRO"</formula>
    </cfRule>
  </conditionalFormatting>
  <conditionalFormatting sqref="BR6:BS1002">
    <cfRule type="cellIs" dxfId="161" priority="53934" operator="equal">
      <formula>"*"</formula>
    </cfRule>
    <cfRule type="cellIs" dxfId="160" priority="53935" operator="greaterThanOrEqual">
      <formula>1</formula>
    </cfRule>
    <cfRule type="cellIs" dxfId="159" priority="53936" operator="lessThan">
      <formula>1</formula>
    </cfRule>
  </conditionalFormatting>
  <conditionalFormatting sqref="BH6:BH1002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2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2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60" operator="equal">
      <formula>"OPORTUNIDADE"</formula>
    </cfRule>
  </conditionalFormatting>
  <conditionalFormatting sqref="Z28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8">
    <cfRule type="cellIs" dxfId="155" priority="57" operator="equal">
      <formula>"OPORTUNIDADE"</formula>
    </cfRule>
  </conditionalFormatting>
  <conditionalFormatting sqref="Y28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2 BN515:BO515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N516:BN1002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1935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1936</v>
      </c>
      <c r="C4" s="156" t="s">
        <v>1937</v>
      </c>
      <c r="D4" s="156" t="s">
        <v>1938</v>
      </c>
      <c r="E4" s="156" t="s">
        <v>1939</v>
      </c>
      <c r="F4" s="156" t="s">
        <v>4</v>
      </c>
      <c r="G4" s="156" t="s">
        <v>1940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1941</v>
      </c>
      <c r="C6" s="157">
        <v>407867</v>
      </c>
      <c r="D6" s="157" t="s">
        <v>1942</v>
      </c>
      <c r="E6" s="157" t="s">
        <v>826</v>
      </c>
      <c r="F6" s="157" t="s">
        <v>1943</v>
      </c>
      <c r="G6" s="158"/>
    </row>
    <row r="7" spans="2:7">
      <c r="B7" s="177" t="s">
        <v>1944</v>
      </c>
      <c r="C7" s="177">
        <v>293644</v>
      </c>
      <c r="D7" s="177" t="s">
        <v>1945</v>
      </c>
      <c r="E7" s="177" t="s">
        <v>826</v>
      </c>
      <c r="F7" s="177" t="s">
        <v>1943</v>
      </c>
      <c r="G7" s="178" t="s">
        <v>1946</v>
      </c>
    </row>
    <row r="8" spans="2:7">
      <c r="B8" s="157" t="s">
        <v>1947</v>
      </c>
      <c r="C8" s="157">
        <v>256790</v>
      </c>
      <c r="D8" s="157" t="s">
        <v>1948</v>
      </c>
      <c r="E8" s="157" t="s">
        <v>827</v>
      </c>
      <c r="F8" s="157" t="s">
        <v>1949</v>
      </c>
      <c r="G8" s="158">
        <v>46357</v>
      </c>
    </row>
    <row r="9" spans="2:7" ht="29.25">
      <c r="B9" s="157" t="s">
        <v>1950</v>
      </c>
      <c r="C9" s="157"/>
      <c r="D9" s="157"/>
      <c r="E9" s="157" t="s">
        <v>827</v>
      </c>
      <c r="F9" s="157" t="s">
        <v>1949</v>
      </c>
      <c r="G9" s="158" t="s">
        <v>1951</v>
      </c>
    </row>
    <row r="10" spans="2:7">
      <c r="B10" s="157" t="s">
        <v>1952</v>
      </c>
      <c r="C10" s="157">
        <v>265193</v>
      </c>
      <c r="D10" s="157" t="s">
        <v>1953</v>
      </c>
      <c r="E10" s="157" t="s">
        <v>828</v>
      </c>
      <c r="F10" s="157" t="s">
        <v>54</v>
      </c>
      <c r="G10" s="157" t="s">
        <v>1954</v>
      </c>
    </row>
    <row r="11" spans="2:7">
      <c r="B11" s="157" t="s">
        <v>1955</v>
      </c>
      <c r="C11" s="157">
        <v>293716</v>
      </c>
      <c r="D11" s="157" t="s">
        <v>1956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1957</v>
      </c>
      <c r="C12" s="157">
        <v>257258</v>
      </c>
      <c r="D12" s="157" t="s">
        <v>1958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1959</v>
      </c>
      <c r="C13" s="157">
        <v>371147</v>
      </c>
      <c r="D13" s="157" t="s">
        <v>1960</v>
      </c>
      <c r="E13" s="157" t="s">
        <v>829</v>
      </c>
      <c r="F13" s="157" t="s">
        <v>71</v>
      </c>
      <c r="G13" s="157" t="s">
        <v>1954</v>
      </c>
    </row>
    <row r="14" spans="2:7">
      <c r="B14" s="157" t="s">
        <v>1961</v>
      </c>
      <c r="C14" s="157">
        <v>259230</v>
      </c>
      <c r="D14" s="157" t="s">
        <v>1962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1963</v>
      </c>
      <c r="C15" s="157">
        <v>370705</v>
      </c>
      <c r="D15" s="157"/>
      <c r="E15" s="157" t="s">
        <v>829</v>
      </c>
      <c r="F15" s="157" t="s">
        <v>71</v>
      </c>
      <c r="G15" s="157" t="s">
        <v>1954</v>
      </c>
    </row>
    <row r="16" spans="2:7" ht="29.25">
      <c r="B16" s="157" t="s">
        <v>1964</v>
      </c>
      <c r="C16" s="157">
        <v>258542</v>
      </c>
      <c r="D16" s="157" t="s">
        <v>1965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1966</v>
      </c>
      <c r="C17" s="157">
        <v>257050</v>
      </c>
      <c r="D17" s="157" t="s">
        <v>1967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1968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1969</v>
      </c>
      <c r="D4" s="159" t="s">
        <v>1970</v>
      </c>
      <c r="E4" s="159" t="s">
        <v>1971</v>
      </c>
      <c r="F4" s="156" t="s">
        <v>1972</v>
      </c>
      <c r="G4" s="159" t="s">
        <v>1973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1974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1975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1974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1976</v>
      </c>
      <c r="G9" s="162" t="s">
        <v>1977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1974</v>
      </c>
      <c r="G10" s="162"/>
    </row>
    <row r="11" spans="2:7" ht="19.5" customHeight="1">
      <c r="B11" s="162" t="s">
        <v>1978</v>
      </c>
      <c r="C11" s="162">
        <v>9038</v>
      </c>
      <c r="D11" s="163">
        <v>46076</v>
      </c>
      <c r="E11" s="162">
        <v>8698</v>
      </c>
      <c r="F11" s="164" t="s">
        <v>1979</v>
      </c>
      <c r="G11" s="162"/>
    </row>
    <row r="12" spans="2:7" ht="19.5" customHeight="1">
      <c r="B12" s="162" t="s">
        <v>752</v>
      </c>
      <c r="C12" s="162" t="s">
        <v>1980</v>
      </c>
      <c r="D12" s="163">
        <v>46066</v>
      </c>
      <c r="E12" s="162">
        <v>9500</v>
      </c>
      <c r="F12" s="164" t="s">
        <v>1981</v>
      </c>
      <c r="G12" s="162"/>
    </row>
    <row r="13" spans="2:7" ht="19.5" customHeight="1">
      <c r="B13" s="162" t="s">
        <v>752</v>
      </c>
      <c r="C13" s="162" t="s">
        <v>1982</v>
      </c>
      <c r="D13" s="163">
        <v>46066</v>
      </c>
      <c r="E13" s="162">
        <v>10500</v>
      </c>
      <c r="F13" s="164" t="s">
        <v>1981</v>
      </c>
      <c r="G13" s="162"/>
    </row>
    <row r="14" spans="2:7" ht="19.5" customHeight="1">
      <c r="B14" s="162" t="s">
        <v>752</v>
      </c>
      <c r="C14" s="162" t="s">
        <v>1983</v>
      </c>
      <c r="D14" s="163">
        <v>46066</v>
      </c>
      <c r="E14" s="162">
        <v>9000</v>
      </c>
      <c r="F14" s="164" t="s">
        <v>1981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1984</v>
      </c>
      <c r="D5" s="249"/>
      <c r="E5" s="249"/>
      <c r="F5" s="249"/>
      <c r="G5" s="249"/>
      <c r="H5" s="249"/>
      <c r="I5" s="249"/>
      <c r="J5" s="250"/>
      <c r="K5" s="251" t="s">
        <v>1985</v>
      </c>
      <c r="L5" s="252"/>
      <c r="M5" s="252"/>
      <c r="N5" s="252"/>
      <c r="O5" s="253" t="s">
        <v>1986</v>
      </c>
      <c r="P5" s="254"/>
    </row>
    <row r="6" spans="1:16" s="73" customFormat="1" ht="15" customHeight="1">
      <c r="A6" s="65" t="s">
        <v>1987</v>
      </c>
      <c r="B6" s="74" t="s">
        <v>1988</v>
      </c>
      <c r="C6" s="75" t="s">
        <v>995</v>
      </c>
      <c r="D6" s="76" t="s">
        <v>996</v>
      </c>
      <c r="E6" s="75" t="s">
        <v>1989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1990</v>
      </c>
      <c r="M6" s="79" t="s">
        <v>611</v>
      </c>
      <c r="N6" s="80" t="s">
        <v>990</v>
      </c>
      <c r="O6" s="154" t="s">
        <v>1033</v>
      </c>
      <c r="P6" s="132" t="s">
        <v>1991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1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 t="str">
        <f>IF(SP_SUL!BH634="","*",SP_SUL!BH634)</f>
        <v>*</v>
      </c>
      <c r="P633" s="145" t="str">
        <f>IF($A$2=1,IF(SP_SUL!BJ634="","*",SP_SUL!BJ634),IF(SP_SUL!BK634="","*",SP_SUL!BK634))</f>
        <v>*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ZNO-ZAC</v>
      </c>
      <c r="M635" s="82">
        <f>IF(SP_SUL!AP636="","*",SP_SUL!AP636)</f>
        <v>77.3</v>
      </c>
      <c r="N635" s="82" t="str">
        <f>IF(SP_SUL!AM636="","*",SP_SUL!AM636)</f>
        <v>ZNO-ZAC</v>
      </c>
      <c r="O635" s="109" t="str">
        <f>IF(SP_SUL!BH636="","*",SP_SUL!BH636)</f>
        <v>*</v>
      </c>
      <c r="P635" s="145" t="str">
        <f>IF($A$2=1,IF(SP_SUL!BJ636="","*",SP_SUL!BJ636),IF(SP_SUL!BK636="","*",SP_SUL!BK636))</f>
        <v>*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 t="str">
        <f>IF(SP_SUL!BH639="","*",SP_SUL!BH639)</f>
        <v>*</v>
      </c>
      <c r="P638" s="145" t="str">
        <f>IF($A$2=1,IF(SP_SUL!BJ639="","*",SP_SUL!BJ639),IF(SP_SUL!BK639="","*",SP_SUL!BK639))</f>
        <v>*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 t="str">
        <f>IF(SP_SUL!BH640="","*",SP_SUL!BH640)</f>
        <v>*</v>
      </c>
      <c r="P639" s="145" t="str">
        <f>IF($A$2=1,IF(SP_SUL!BJ640="","*",SP_SUL!BJ640),IF(SP_SUL!BK640="","*",SP_SUL!BK640))</f>
        <v>*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 t="str">
        <f>IF(SP_SUL!BH642="","*",SP_SUL!BH642)</f>
        <v>*</v>
      </c>
      <c r="P641" s="145" t="str">
        <f>IF($A$2=1,IF(SP_SUL!BJ642="","*",SP_SUL!BJ642),IF(SP_SUL!BK642="","*",SP_SUL!BK642))</f>
        <v>*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 t="str">
        <f>IF(SP_SUL!BH646="","*",SP_SUL!BH646)</f>
        <v>*</v>
      </c>
      <c r="P645" s="145" t="str">
        <f>IF($A$2=1,IF(SP_SUL!BJ646="","*",SP_SUL!BJ646),IF(SP_SUL!BK646="","*",SP_SUL!BK646))</f>
        <v>*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 t="str">
        <f>IF(SP_SUL!BH650="","*",SP_SUL!BH650)</f>
        <v>*</v>
      </c>
      <c r="P649" s="145" t="str">
        <f>IF($A$2=1,IF(SP_SUL!BJ650="","*",SP_SUL!BJ650),IF(SP_SUL!BK650="","*",SP_SUL!BK650))</f>
        <v>*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 t="str">
        <f>IF(SP_SUL!BH652="","*",SP_SUL!BH652)</f>
        <v>*</v>
      </c>
      <c r="P651" s="145" t="str">
        <f>IF($A$2=1,IF(SP_SUL!BJ652="","*",SP_SUL!BJ652),IF(SP_SUL!BK652="","*",SP_SUL!BK652))</f>
        <v>*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 t="str">
        <f>IF(SP_SUL!BH654="","*",SP_SUL!BH654)</f>
        <v>*</v>
      </c>
      <c r="P653" s="145" t="str">
        <f>IF($A$2=1,IF(SP_SUL!BJ654="","*",SP_SUL!BJ654),IF(SP_SUL!BK654="","*",SP_SUL!BK654))</f>
        <v>*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 t="str">
        <f>IF(SP_SUL!BH655="","*",SP_SUL!BH655)</f>
        <v>*</v>
      </c>
      <c r="P654" s="145" t="str">
        <f>IF($A$2=1,IF(SP_SUL!BJ655="","*",SP_SUL!BJ655),IF(SP_SUL!BK655="","*",SP_SUL!BK655))</f>
        <v>*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 t="str">
        <f>IF(SP_SUL!BH656="","*",SP_SUL!BH656)</f>
        <v>*</v>
      </c>
      <c r="P655" s="145" t="str">
        <f>IF($A$2=1,IF(SP_SUL!BJ656="","*",SP_SUL!BJ656),IF(SP_SUL!BK656="","*",SP_SUL!BK656))</f>
        <v>*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 t="str">
        <f>IF(SP_SUL!BH657="","*",SP_SUL!BH657)</f>
        <v>*</v>
      </c>
      <c r="P656" s="145" t="str">
        <f>IF($A$2=1,IF(SP_SUL!BJ657="","*",SP_SUL!BJ657),IF(SP_SUL!BK657="","*",SP_SUL!BK657))</f>
        <v>*</v>
      </c>
    </row>
    <row r="657" spans="1:16" hidden="1">
      <c r="A657" s="81" t="str">
        <f>IF(SP_SUL!B658="","*",SP_SUL!B658)</f>
        <v>*</v>
      </c>
      <c r="B657" s="82" t="str">
        <f>IF(SP_SUL!X658="","*",SP_SUL!X658)</f>
        <v>*</v>
      </c>
      <c r="C657" s="82" t="str">
        <f>IF(SP_SUL!S658="","*",SP_SUL!S658)</f>
        <v>-</v>
      </c>
      <c r="D657" s="82" t="str">
        <f>IF(SP_SUL!T658="","*",SP_SUL!T658)</f>
        <v>-</v>
      </c>
      <c r="E657" s="82" t="str">
        <f>IF(SP_SUL!D658="","*",SP_SUL!D658)</f>
        <v>*</v>
      </c>
      <c r="F657" s="82" t="str">
        <f>IF(SP_SUL!H658="","*",SP_SUL!H658)</f>
        <v>*</v>
      </c>
      <c r="G657" s="82" t="str">
        <f>IF(SP_SUL!M658="","*",SP_SUL!M658)</f>
        <v>-</v>
      </c>
      <c r="H657" s="115" t="str">
        <f>IF(SP_SUL!K658="","*",SP_SUL!K658)</f>
        <v>*</v>
      </c>
      <c r="I657" s="112" t="str">
        <f>IF(SP_SUL!O658="","*",SP_SUL!O658)</f>
        <v>*</v>
      </c>
      <c r="J657" s="112" t="str">
        <f>IF(SP_SUL!P658="","*",SP_SUL!P658)</f>
        <v>*</v>
      </c>
      <c r="K657" s="82">
        <f>IF(SP_SUL!AK658="","*",SP_SUL!AK658)</f>
        <v>0</v>
      </c>
      <c r="L657" s="82" t="str">
        <f>IF(SP_SUL!AM658="","*",SP_SUL!AM658)</f>
        <v>-</v>
      </c>
      <c r="M657" s="82">
        <f>IF(SP_SUL!AP658="","*",SP_SUL!AP658)</f>
        <v>0</v>
      </c>
      <c r="N657" s="82" t="str">
        <f>IF(SP_SUL!AM658="","*",SP_SUL!AM658)</f>
        <v>-</v>
      </c>
      <c r="O657" s="109" t="str">
        <f>IF(SP_SUL!BH658="","*",SP_SUL!BH658)</f>
        <v>*</v>
      </c>
      <c r="P657" s="145" t="str">
        <f>IF($A$2=1,IF(SP_SUL!BJ658="","*",SP_SUL!BJ658),IF(SP_SUL!BK658="","*",SP_SUL!BK658))</f>
        <v>*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topLeftCell="A636" workbookViewId="0">
      <selection activeCell="A4" sqref="A4:T66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1992</v>
      </c>
      <c r="V1" s="260"/>
      <c r="W1" s="260"/>
    </row>
    <row r="2" spans="1:23" ht="15" customHeight="1">
      <c r="A2" s="86" t="s">
        <v>1993</v>
      </c>
      <c r="B2" s="86" t="s">
        <v>1988</v>
      </c>
      <c r="C2" s="86" t="s">
        <v>411</v>
      </c>
      <c r="D2" s="87" t="s">
        <v>995</v>
      </c>
      <c r="E2" s="87" t="s">
        <v>4</v>
      </c>
      <c r="F2" s="87" t="s">
        <v>1987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1994</v>
      </c>
      <c r="T2" s="90" t="s">
        <v>998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 t="str">
        <f ca="1">_xlfn.XLOOKUP(G9&amp;$V$2,BS_CONTROLE[CHAVE],BS_CONTROLE[Quantidade_11],"-")</f>
        <v>-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112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1550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312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 t="str">
        <f ca="1">_xlfn.XLOOKUP(G45&amp;$V$2,BS_CONTROLE[CHAVE],BS_CONTROLE[Quantidade_11],"-")</f>
        <v>-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112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1550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312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 t="str">
        <f ca="1">_xlfn.XLOOKUP(G75&amp;$V$2,BS_CONTROLE[CHAVE],BS_CONTROLE[Quantidade_11],"-")</f>
        <v>-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 t="str">
        <f ca="1">_xlfn.XLOOKUP(G77&amp;$V$2,BS_CONTROLE[CHAVE],BS_CONTROLE[Quantidade_11],"-")</f>
        <v>-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112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1550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312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40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 t="str">
        <f ca="1">_xlfn.XLOOKUP(G102&amp;$V$2,BS_CONTROLE[CHAVE],BS_CONTROLE[Quantidade_11],"-")</f>
        <v>-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 t="str">
        <f ca="1">_xlfn.XLOOKUP(G104&amp;$V$2,BS_CONTROLE[CHAVE],BS_CONTROLE[Quantidade_11],"-")</f>
        <v>-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112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1550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312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40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 t="str">
        <f ca="1">_xlfn.XLOOKUP(G125&amp;$V$2,BS_CONTROLE[CHAVE],BS_CONTROLE[Quantidade_11],"-")</f>
        <v>-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 t="str">
        <f ca="1">_xlfn.XLOOKUP(G129&amp;$V$2,BS_CONTROLE[CHAVE],BS_CONTROLE[Quantidade_11],"-")</f>
        <v>-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112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1550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312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40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 t="str">
        <f ca="1">_xlfn.XLOOKUP(G160&amp;$V$2,BS_CONTROLE[CHAVE],BS_CONTROLE[Quantidade_11],"-")</f>
        <v>-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1550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40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40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 t="str">
        <f ca="1">_xlfn.XLOOKUP(G194&amp;$V$2,BS_CONTROLE[CHAVE],BS_CONTROLE[Quantidade_11],"-")</f>
        <v>-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312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112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1550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40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312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112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1550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40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 t="str">
        <f ca="1">_xlfn.XLOOKUP(G250&amp;$V$2,BS_CONTROLE[CHAVE],BS_CONTROLE[Quantidade_11],"-")</f>
        <v>-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312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112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1550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40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 t="str">
        <f ca="1">_xlfn.XLOOKUP(G277&amp;$V$2,BS_CONTROLE[CHAVE],BS_CONTROLE[Quantidade_11],"-")</f>
        <v>-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312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112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1550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40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312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112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1550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 t="str">
        <f ca="1">_xlfn.XLOOKUP(G341&amp;$V$2,BS_CONTROLE[CHAVE],BS_CONTROLE[Quantidade_11],"-")</f>
        <v>-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 t="str">
        <f ca="1">_xlfn.XLOOKUP(G346&amp;$V$2,BS_CONTROLE[CHAVE],BS_CONTROLE[Quantidade_11],"-")</f>
        <v>-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1550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 t="str">
        <f ca="1">_xlfn.XLOOKUP(G365&amp;$V$2,BS_CONTROLE[CHAVE],BS_CONTROLE[Quantidade_11],"-")</f>
        <v>-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 t="str">
        <f ca="1">_xlfn.XLOOKUP(G370&amp;$V$2,BS_CONTROLE[CHAVE],BS_CONTROLE[Quantidade_11],"-")</f>
        <v>-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 t="str">
        <f ca="1">_xlfn.XLOOKUP(G371&amp;$V$2,BS_CONTROLE[CHAVE],BS_CONTROLE[Quantidade_11],"-")</f>
        <v>-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312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112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1550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 t="str">
        <f ca="1">_xlfn.XLOOKUP(G397&amp;$V$2,BS_CONTROLE[CHAVE],BS_CONTROLE[Quantidade_11],"-")</f>
        <v>-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 t="str">
        <f ca="1">_xlfn.XLOOKUP(G398&amp;$V$2,BS_CONTROLE[CHAVE],BS_CONTROLE[Quantidade_11],"-")</f>
        <v>-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312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112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1550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40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 t="str">
        <f ca="1">_xlfn.XLOOKUP(G429&amp;$V$2,BS_CONTROLE[CHAVE],BS_CONTROLE[Quantidade_11],"-")</f>
        <v>-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 t="str">
        <f ca="1">_xlfn.XLOOKUP(G432&amp;$V$2,BS_CONTROLE[CHAVE],BS_CONTROLE[Quantidade_11],"-")</f>
        <v>-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 t="str">
        <f ca="1">_xlfn.XLOOKUP(G433&amp;$V$2,BS_CONTROLE[CHAVE],BS_CONTROLE[Quantidade_11],"-")</f>
        <v>-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312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112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1550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40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 t="str">
        <f ca="1">_xlfn.XLOOKUP(G459&amp;$V$2,BS_CONTROLE[CHAVE],BS_CONTROLE[Quantidade_11],"-")</f>
        <v>-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 t="str">
        <f ca="1">_xlfn.XLOOKUP(G463&amp;$V$2,BS_CONTROLE[CHAVE],BS_CONTROLE[Quantidade_11],"-")</f>
        <v>-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 t="str">
        <f ca="1">_xlfn.XLOOKUP(G464&amp;$V$2,BS_CONTROLE[CHAVE],BS_CONTROLE[Quantidade_11],"-")</f>
        <v>-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312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112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 t="str">
        <f ca="1">_xlfn.XLOOKUP(G469&amp;$V$2,BS_CONTROLE[CHAVE],BS_CONTROLE[Quantidade_11],"-")</f>
        <v>-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1550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40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 t="str">
        <f ca="1">_xlfn.XLOOKUP(G496&amp;$V$2,BS_CONTROLE[CHAVE],BS_CONTROLE[Quantidade_11],"-")</f>
        <v>-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 t="str">
        <f ca="1">_xlfn.XLOOKUP(G498&amp;$V$2,BS_CONTROLE[CHAVE],BS_CONTROLE[Quantidade_11],"-")</f>
        <v>-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312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112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 t="str">
        <f ca="1">_xlfn.XLOOKUP(G503&amp;$V$2,BS_CONTROLE[CHAVE],BS_CONTROLE[Quantidade_11],"-")</f>
        <v>-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1550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40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 t="str">
        <f ca="1">_xlfn.XLOOKUP(G536&amp;$V$2,BS_CONTROLE[CHAVE],BS_CONTROLE[Quantidade_11],"-")</f>
        <v>-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 t="str">
        <f ca="1">_xlfn.XLOOKUP(G539&amp;$V$2,BS_CONTROLE[CHAVE],BS_CONTROLE[Quantidade_11],"-")</f>
        <v>-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 t="str">
        <f ca="1">_xlfn.XLOOKUP(G540&amp;$V$2,BS_CONTROLE[CHAVE],BS_CONTROLE[Quantidade_11],"-")</f>
        <v>-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 t="str">
        <f ca="1">_xlfn.XLOOKUP(G544&amp;$V$2,BS_CONTROLE[CHAVE],BS_CONTROLE[Quantidade_11],"-")</f>
        <v>-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 t="str">
        <f ca="1">_xlfn.XLOOKUP(G560&amp;$V$2,BS_CONTROLE[CHAVE],BS_CONTROLE[Quantidade_11],"-")</f>
        <v>-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40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 t="str">
        <f ca="1">_xlfn.XLOOKUP(G562&amp;$V$2,BS_CONTROLE[CHAVE],BS_CONTROLE[Quantidade_11],"-")</f>
        <v>-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>
        <f ca="1">_xlfn.XLOOKUP(G567&amp;$V$2,BS_CONTROLE[CHAVE],BS_CONTROLE[Quantidade_11],"-")</f>
        <v>0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40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 t="str">
        <f ca="1">_xlfn.XLOOKUP(G571&amp;$V$2,BS_CONTROLE[CHAVE],BS_CONTROLE[Quantidade_11],"-")</f>
        <v>-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312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 t="str">
        <f ca="1">_xlfn.XLOOKUP(G575&amp;$V$2,BS_CONTROLE[CHAVE],BS_CONTROLE[Quantidade_11],"-")</f>
        <v>-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112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1550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 t="str">
        <f ca="1">_xlfn.XLOOKUP(G596&amp;$V$2,BS_CONTROLE[CHAVE],BS_CONTROLE[Quantidade_11],"-")</f>
        <v>-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40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 t="str">
        <f ca="1">_xlfn.XLOOKUP(G598&amp;$V$2,BS_CONTROLE[CHAVE],BS_CONTROLE[Quantidade_11],"-")</f>
        <v>-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 t="str">
        <f ca="1">_xlfn.XLOOKUP(G601&amp;$V$2,BS_CONTROLE[CHAVE],BS_CONTROLE[Quantidade_11],"-")</f>
        <v>-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 t="str">
        <f ca="1">_xlfn.XLOOKUP(G602&amp;$V$2,BS_CONTROLE[CHAVE],BS_CONTROLE[Quantidade_11],"-")</f>
        <v>-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312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 t="str">
        <f ca="1">_xlfn.XLOOKUP(G606&amp;$V$2,BS_CONTROLE[CHAVE],BS_CONTROLE[Quantidade_11],"-")</f>
        <v>-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 t="str">
        <f ca="1">_xlfn.XLOOKUP(G608&amp;$V$2,BS_CONTROLE[CHAVE],BS_CONTROLE[Quantidade_11],"-")</f>
        <v>-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112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>
        <f ca="1">_xlfn.XLOOKUP(G610&amp;$U$2,BS_CONTROLE[CHAVE],BS_CONTROLE[Quantidade_11],"-")</f>
        <v>0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>
        <f ca="1">_xlfn.XLOOKUP(G611&amp;$U$2,BS_CONTROLE[CHAVE],BS_CONTROLE[Quantidade_11],"-")</f>
        <v>0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>
        <f ca="1">_xlfn.XLOOKUP(G612&amp;$U$2,BS_CONTROLE[CHAVE],BS_CONTROLE[Quantidade_11],"-")</f>
        <v>0</v>
      </c>
      <c r="V612" s="136" t="str">
        <f ca="1">_xlfn.XLOOKUP(G612&amp;$V$2,BS_CONTROLE[CHAVE],BS_CONTROLE[Quantidade_11],"-")</f>
        <v>-</v>
      </c>
      <c r="W612" s="136">
        <f ca="1">_xlfn.XLOOKUP(G612&amp;$W$2,BS_CONTROLE[CHAVE],BS_CONTROLE[Quantidade_11],"-")</f>
        <v>0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312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1550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1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 t="str">
        <f ca="1">_xlfn.XLOOKUP(G621&amp;$V$2,BS_CONTROLE[CHAVE],BS_CONTROLE[Quantidade_11],"-")</f>
        <v>-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 t="str">
        <f ca="1">_xlfn.XLOOKUP(G626&amp;$V$2,BS_CONTROLE[CHAVE],BS_CONTROLE[Quantidade_11],"-")</f>
        <v>-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>
        <f ca="1">_xlfn.XLOOKUP(G627&amp;$U$2,BS_CONTROLE[CHAVE],BS_CONTROLE[Quantidade_11],"-")</f>
        <v>0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40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 t="str">
        <f ca="1">_xlfn.XLOOKUP(G628&amp;$V$2,BS_CONTROLE[CHAVE],BS_CONTROLE[Quantidade_11],"-")</f>
        <v>-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*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 t="str">
        <f ca="1">_xlfn.XLOOKUP(G632&amp;$V$2,BS_CONTROLE[CHAVE],BS_CONTROLE[Quantidade_11],"-")</f>
        <v>-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*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1</v>
      </c>
      <c r="V633" s="136" t="str">
        <f ca="1">_xlfn.XLOOKUP(G633&amp;$V$2,BS_CONTROLE[CHAVE],BS_CONTROLE[Quantidade_11],"-")</f>
        <v>-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312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 t="str">
        <f ca="1">_xlfn.XLOOKUP(G636&amp;$V$2,BS_CONTROLE[CHAVE],BS_CONTROLE[Quantidade_11],"-")</f>
        <v>-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 t="str">
        <f ca="1">_xlfn.XLOOKUP(G638&amp;$V$2,BS_CONTROLE[CHAVE],BS_CONTROLE[Quantidade_11],"-")</f>
        <v>-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112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>
        <f ca="1">_xlfn.XLOOKUP(G640&amp;$U$2,BS_CONTROLE[CHAVE],BS_CONTROLE[Quantidade_11],"-")</f>
        <v>0</v>
      </c>
      <c r="V640" s="136" t="str">
        <f ca="1">_xlfn.XLOOKUP(G640&amp;$V$2,BS_CONTROLE[CHAVE],BS_CONTROLE[Quantidade_11],"-")</f>
        <v>-</v>
      </c>
      <c r="W640" s="136">
        <f ca="1">_xlfn.XLOOKUP(G640&amp;$W$2,BS_CONTROLE[CHAVE],BS_CONTROLE[Quantidade_11],"-")</f>
        <v>0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>
        <f ca="1">_xlfn.XLOOKUP(G641&amp;$U$2,BS_CONTROLE[CHAVE],BS_CONTROLE[Quantidade_11],"-")</f>
        <v>0</v>
      </c>
      <c r="V641" s="136" t="str">
        <f ca="1">_xlfn.XLOOKUP(G641&amp;$V$2,BS_CONTROLE[CHAVE],BS_CONTROLE[Quantidade_11],"-")</f>
        <v>-</v>
      </c>
      <c r="W641" s="136">
        <f ca="1">_xlfn.XLOOKUP(G641&amp;$W$2,BS_CONTROLE[CHAVE],BS_CONTROLE[Quantidade_11],"-")</f>
        <v>0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>
        <f ca="1">_xlfn.XLOOKUP(G642&amp;$U$2,BS_CONTROLE[CHAVE],BS_CONTROLE[Quantidade_11],"-")</f>
        <v>0</v>
      </c>
      <c r="V642" s="136" t="str">
        <f ca="1">_xlfn.XLOOKUP(G642&amp;$V$2,BS_CONTROLE[CHAVE],BS_CONTROLE[Quantidade_11],"-")</f>
        <v>-</v>
      </c>
      <c r="W642" s="136">
        <f ca="1">_xlfn.XLOOKUP(G642&amp;$W$2,BS_CONTROLE[CHAVE],BS_CONTROLE[Quantidade_11],"-")</f>
        <v>0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312</v>
      </c>
      <c r="V645" s="136" t="str">
        <f ca="1">_xlfn.XLOOKUP(G645&amp;$V$2,BS_CONTROLE[CHAVE],BS_CONTROLE[Quantidade_11],"-")</f>
        <v>-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1550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1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1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 t="str">
        <f ca="1">_xlfn.XLOOKUP(G650&amp;$V$2,BS_CONTROLE[CHAVE],BS_CONTROLE[Quantidade_11],"-")</f>
        <v>-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15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 t="str">
        <f ca="1">_xlfn.XLOOKUP(G652&amp;$V$2,BS_CONTROLE[CHAVE],BS_CONTROLE[Quantidade_11],"-")</f>
        <v>-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 t="str">
        <f ca="1">_xlfn.XLOOKUP(G654&amp;$V$2,BS_CONTROLE[CHAVE],BS_CONTROLE[Quantidade_11],"-")</f>
        <v>-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1995</v>
      </c>
      <c r="C2" s="120" t="s">
        <v>980</v>
      </c>
      <c r="D2" s="75" t="s">
        <v>982</v>
      </c>
      <c r="E2" s="75" t="s">
        <v>1996</v>
      </c>
      <c r="F2" s="98" t="s">
        <v>1997</v>
      </c>
      <c r="G2" s="75" t="s">
        <v>1998</v>
      </c>
      <c r="H2" s="75" t="s">
        <v>1999</v>
      </c>
      <c r="I2" s="75" t="s">
        <v>2000</v>
      </c>
      <c r="J2" s="75" t="s">
        <v>2001</v>
      </c>
      <c r="K2" s="77" t="s">
        <v>2002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 t="str">
        <f>IF(SP_SUL!B658="","*",SP_SUL!B658)</f>
        <v>*</v>
      </c>
      <c r="D653" s="93" t="str">
        <f>IF(SP_SUL!D658="","*",SP_SUL!D658)</f>
        <v>*</v>
      </c>
      <c r="E653" s="93" t="str">
        <f>IF(SP_SUL!H658="","*",SP_SUL!H658)</f>
        <v>*</v>
      </c>
      <c r="F653" s="99" t="str">
        <f>IF(SP_SUL!M658="","*",SP_SUL!M658)</f>
        <v>-</v>
      </c>
      <c r="G653" s="94" t="str">
        <f>IF(SP_SUL!I658="","*",SP_SUL!I658)</f>
        <v>*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*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2003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2026-02-24T20:58:03Z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