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313" documentId="120_S{118792C3-22EF-5104-A093-F22BFE3913F3}" xr6:coauthVersionLast="47" xr6:coauthVersionMax="47" xr10:uidLastSave="{A75D7E24-45CC-42B1-B10E-DC85E9C4D6D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<sst xmlns="http://schemas.openxmlformats.org/spreadsheetml/2006/main" count="6549" uniqueCount="1468">
  <si>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</si>
  <si>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</si>
  <si>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</si>
  <si>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</si>
  <si>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</si>
  <si>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</si>
  <si>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</si>
  <si>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</si>
  <si>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</si>
  <si>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</si>
  <si>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</si>
  <si>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</si>
  <si>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</si>
  <si>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</si>
  <si>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</si>
  <si>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</si>
  <si>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</si>
  <si>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</si>
  <si>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</si>
  <si>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</si>
  <si>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</si>
  <si>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</si>
  <si>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</si>
  <si>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</si>
  <si>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</si>
  <si>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</si>
  <si>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</si>
  <si>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</si>
  <si>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</si>
  <si>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</si>
  <si>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</si>
  <si>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</si>
  <si>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</si>
  <si>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</si>
  <si>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</si>
  <si>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</si>
  <si>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</si>
  <si>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</si>
  <si>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</si>
  <si>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</si>
  <si>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</si>
  <si>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</si>
  <si>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</si>
  <si>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</si>
  <si>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</si>
  <si>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</si>
  <si>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</si>
  <si>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</si>
  <si>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</si>
  <si>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</si>
  <si>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</si>
  <si>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</si>
  <si>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</si>
  <si>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</si>
  <si>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</si>
  <si>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</si>
  <si>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</si>
  <si>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</si>
  <si>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</si>
  <si>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</si>
  <si>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</si>
  <si>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</si>
  <si>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</si>
  <si>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</si>
  <si>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</si>
  <si>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</si>
  <si>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</si>
  <si>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</si>
  <si>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</si>
  <si>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</si>
  <si>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</si>
  <si>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</si>
  <si>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</si>
  <si>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</si>
  <si>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</si>
  <si>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</si>
  <si>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</si>
  <si>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</si>
  <si>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</si>
  <si>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</si>
  <si>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</si>
  <si>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</si>
  <si>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</si>
  <si>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</si>
  <si>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</si>
  <si>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</si>
  <si>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</si>
  <si>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</si>
  <si>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</si>
  <si>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</si>
  <si>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</si>
  <si>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</si>
  <si>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</si>
  <si>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</si>
  <si>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</si>
  <si>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</si>
  <si>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</si>
  <si>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</si>
  <si>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</si>
  <si>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</si>
  <si>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</si>
  <si>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</si>
  <si>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</si>
  <si>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</si>
  <si>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</si>
  <si>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</si>
  <si>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</si>
  <si>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</si>
  <si>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</si>
  <si>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</si>
  <si>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</si>
  <si>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</si>
  <si>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</si>
  <si>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</si>
  <si>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</si>
  <si>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</si>
  <si>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</si>
  <si>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</si>
  <si>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</si>
  <si>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</si>
  <si>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</si>
  <si>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</si>
  <si>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</si>
  <si>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</si>
  <si>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</si>
  <si>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</si>
  <si>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</si>
  <si>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</si>
  <si>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</si>
  <si>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</si>
  <si>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</si>
  <si>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</si>
  <si>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</si>
  <si>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</si>
  <si>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</si>
  <si>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</si>
  <si>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</si>
  <si>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</si>
  <si>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</si>
  <si>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</si>
  <si>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</si>
  <si>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</si>
  <si>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</si>
  <si>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</si>
  <si>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</si>
  <si>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</si>
  <si>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</si>
  <si>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</si>
  <si>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</si>
  <si>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</si>
  <si>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</si>
  <si>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</si>
  <si>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</si>
  <si>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</si>
  <si>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</si>
  <si>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</si>
  <si>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</si>
  <si>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</si>
  <si>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</si>
  <si>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</si>
  <si>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</si>
  <si>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</si>
  <si>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</si>
  <si>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</si>
  <si>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</si>
  <si>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</si>
  <si>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</si>
  <si>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</si>
  <si>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</si>
  <si>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</si>
  <si>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</si>
  <si>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</si>
  <si>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</si>
  <si>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</si>
  <si>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</si>
  <si>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</si>
  <si>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</si>
  <si>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</si>
  <si>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</si>
  <si>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</si>
  <si>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</si>
  <si>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</si>
  <si>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</si>
  <si>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</si>
  <si>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</si>
  <si>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</si>
  <si>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</si>
  <si>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</si>
  <si>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</si>
  <si>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</si>
  <si>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</si>
  <si>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</si>
  <si>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</si>
  <si>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</si>
  <si>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</si>
  <si>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</si>
  <si>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</si>
  <si>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</si>
  <si>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</si>
  <si>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</si>
  <si>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</si>
  <si>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</si>
  <si>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</si>
  <si>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</si>
  <si>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</si>
  <si>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</si>
  <si>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</si>
  <si>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</si>
  <si>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</si>
  <si>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</si>
  <si>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</si>
  <si>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</si>
  <si>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</si>
  <si>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</si>
  <si>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</si>
  <si>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</si>
  <si>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</si>
  <si>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</si>
  <si>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</si>
  <si>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</si>
  <si>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</si>
  <si>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</si>
  <si>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</si>
  <si>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</si>
  <si>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</si>
  <si>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</si>
  <si>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</si>
  <si>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</si>
  <si>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</si>
  <si>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</si>
  <si>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</si>
  <si>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</si>
  <si>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</si>
  <si>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</si>
  <si>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</si>
  <si>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</si>
  <si>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</si>
  <si>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</si>
  <si>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</si>
  <si>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</si>
  <si>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</si>
  <si>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</si>
  <si>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</si>
  <si>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</si>
  <si>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</si>
  <si>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</si>
  <si>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</si>
  <si>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</si>
  <si>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</si>
  <si>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</si>
  <si>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</si>
  <si>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</si>
  <si>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</si>
  <si>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</si>
  <si>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</si>
  <si>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</si>
  <si>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</si>
  <si>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</si>
  <si>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</si>
  <si>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</si>
  <si>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</si>
  <si>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</si>
  <si>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</si>
  <si>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</si>
  <si>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</si>
  <si>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</si>
  <si>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</si>
  <si>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</si>
  <si>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</si>
  <si>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</si>
  <si>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</si>
  <si>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</si>
  <si>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</si>
  <si>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</si>
  <si>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</si>
  <si>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</si>
  <si>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</si>
  <si>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</si>
  <si>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</si>
  <si>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</si>
  <si>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</si>
  <si>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</si>
  <si>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</si>
  <si>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</si>
  <si>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</si>
  <si>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</si>
  <si>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</si>
  <si>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</si>
  <si>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</si>
  <si>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</si>
  <si>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</si>
  <si>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</si>
  <si>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</si>
  <si>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</si>
  <si>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</si>
  <si>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</si>
  <si>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</si>
  <si>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</si>
  <si>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</si>
  <si>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</si>
  <si>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</si>
  <si>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</si>
  <si>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</si>
  <si>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</si>
  <si>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</si>
  <si>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</si>
  <si>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</si>
  <si>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</si>
  <si>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</si>
  <si>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</si>
  <si>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</si>
  <si>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</si>
  <si>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</si>
  <si>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</si>
  <si>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</si>
  <si>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</si>
  <si>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</si>
  <si>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</si>
  <si>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</si>
  <si>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</si>
  <si>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</si>
  <si>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</si>
  <si>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</si>
  <si>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</si>
  <si>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</si>
  <si>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</si>
  <si>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</si>
  <si>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</si>
  <si>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</si>
  <si>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</si>
  <si>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</si>
  <si>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</si>
  <si>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</si>
  <si>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</si>
  <si>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</si>
  <si>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</si>
  <si>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</si>
  <si>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</si>
  <si>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</si>
  <si>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</si>
  <si>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</si>
  <si>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</si>
  <si>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</si>
  <si>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</si>
  <si>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</si>
  <si>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</si>
  <si>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</si>
  <si>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</si>
  <si>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</si>
  <si>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</si>
  <si>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</si>
  <si>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</si>
  <si>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</si>
  <si>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</si>
  <si>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</si>
  <si>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</si>
  <si>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</si>
  <si>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</si>
  <si>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</si>
  <si>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</si>
  <si>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</si>
  <si>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</si>
  <si>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</si>
  <si>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</si>
  <si>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</si>
  <si>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</si>
  <si>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</si>
  <si>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</si>
  <si>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</si>
  <si>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</si>
  <si>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</si>
  <si>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</si>
  <si>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</si>
  <si>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</si>
  <si>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</si>
  <si>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</si>
  <si>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</si>
  <si>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</si>
  <si>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</si>
  <si>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</si>
  <si>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</si>
  <si>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</si>
  <si>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</si>
  <si>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</si>
  <si>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</si>
  <si>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</si>
  <si>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</si>
  <si>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</si>
  <si>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</si>
  <si>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</si>
  <si>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</si>
  <si>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</si>
  <si>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</si>
  <si>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</si>
  <si>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</si>
  <si>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</si>
  <si>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</si>
  <si>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</si>
  <si>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</si>
  <si>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</si>
  <si>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</si>
  <si>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</si>
  <si>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</si>
  <si>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</si>
  <si>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</si>
  <si>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</si>
  <si>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</si>
  <si>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</si>
  <si>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</si>
  <si>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</si>
  <si>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</si>
  <si>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</si>
  <si>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</si>
  <si>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</si>
  <si>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</si>
  <si>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</si>
  <si>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</si>
  <si>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</si>
  <si>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</si>
  <si>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</si>
  <si>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</si>
  <si>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</si>
  <si>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</si>
  <si>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</si>
  <si>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</si>
  <si>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</si>
  <si>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</si>
  <si>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</si>
  <si>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</si>
  <si>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</si>
  <si>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</si>
  <si>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</si>
  <si>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</si>
  <si>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</si>
  <si>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</si>
  <si>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</si>
  <si>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</si>
  <si>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</si>
  <si>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</si>
  <si>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</si>
  <si>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</si>
  <si>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</si>
  <si>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</si>
  <si>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</si>
  <si>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</si>
  <si>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</si>
  <si>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</si>
  <si>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</si>
  <si>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</si>
  <si>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</si>
  <si>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</si>
  <si>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</si>
  <si>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</si>
  <si>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</si>
  <si>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</si>
  <si>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</si>
  <si>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</si>
  <si>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</si>
  <si>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</si>
  <si>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</si>
  <si>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</si>
  <si>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</si>
  <si>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</si>
  <si>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</si>
  <si>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</si>
  <si>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</si>
  <si>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</si>
  <si>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</si>
  <si>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</si>
  <si>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</si>
  <si>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</si>
  <si>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</si>
  <si>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</si>
  <si>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</si>
  <si>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</si>
  <si>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</si>
  <si>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</si>
  <si>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</si>
  <si>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</si>
  <si>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</si>
  <si>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</si>
  <si>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</si>
  <si>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</si>
  <si>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</si>
  <si>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</si>
  <si>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</si>
  <si>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</si>
  <si>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</si>
  <si>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</si>
  <si>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</si>
  <si>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</si>
  <si>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</si>
  <si>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</si>
  <si>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</si>
  <si>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</si>
  <si>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</si>
  <si>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</si>
  <si>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</si>
  <si>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</si>
  <si>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</si>
  <si>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</si>
  <si>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</si>
  <si>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</si>
  <si>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</si>
  <si>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</si>
  <si>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</si>
  <si>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</si>
  <si>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</si>
  <si>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</si>
  <si>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</si>
  <si>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</si>
  <si>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</si>
  <si>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</si>
  <si>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</si>
  <si>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</si>
  <si>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</si>
  <si>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</si>
  <si>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</si>
  <si>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</si>
  <si>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</si>
  <si>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</si>
  <si>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</si>
  <si>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</si>
  <si>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</si>
  <si>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</si>
  <si>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</si>
  <si>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</si>
  <si>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</si>
  <si>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</si>
  <si>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</si>
  <si>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</si>
  <si>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</si>
  <si>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</si>
  <si>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</si>
  <si>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</si>
  <si>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</si>
  <si>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</si>
  <si>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</si>
  <si>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</si>
  <si>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</si>
  <si>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</si>
  <si>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</si>
  <si>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</si>
  <si>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</si>
  <si>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</si>
  <si>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</si>
  <si>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</si>
  <si>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</si>
  <si>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</si>
  <si>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</si>
  <si>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</si>
  <si>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</si>
  <si>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</si>
  <si>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</si>
  <si>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</si>
  <si>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</si>
  <si>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</si>
  <si>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</si>
  <si>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</si>
  <si>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</si>
  <si>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</si>
  <si>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</si>
  <si>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</si>
  <si>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</si>
  <si>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</si>
  <si>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</si>
  <si>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</si>
  <si>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</si>
  <si>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</si>
  <si>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</si>
  <si>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</si>
  <si>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</si>
  <si>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</si>
  <si>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</si>
  <si>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</si>
  <si>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</si>
  <si>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</si>
  <si>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</si>
  <si>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</si>
  <si>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</si>
  <si>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</si>
  <si>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</si>
  <si>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</si>
  <si>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</si>
  <si>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</si>
  <si>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</si>
  <si>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</si>
  <si>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</si>
  <si>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</si>
  <si>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</si>
  <si>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</si>
  <si>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</si>
  <si>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</si>
  <si>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</si>
  <si>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</si>
  <si>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</si>
  <si>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</si>
  <si>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</si>
  <si>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</si>
  <si>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</si>
  <si>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</si>
  <si>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</si>
  <si>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</si>
  <si>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</si>
  <si>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</si>
  <si>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</si>
  <si>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</si>
  <si>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</si>
  <si>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</si>
  <si>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</si>
  <si>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</si>
  <si>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</si>
  <si>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</si>
  <si>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</si>
  <si>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</si>
  <si>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</si>
  <si>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</si>
  <si>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</si>
  <si>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</si>
  <si>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</si>
  <si>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</si>
  <si>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</si>
  <si>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</si>
  <si>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</si>
  <si>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</si>
  <si>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</si>
  <si>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</si>
  <si>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</si>
  <si>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</si>
  <si>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</si>
  <si>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</si>
  <si>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</si>
  <si>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</si>
  <si>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</si>
  <si>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</si>
  <si>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</si>
  <si>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</si>
  <si>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</si>
  <si>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</si>
  <si>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</si>
  <si>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</si>
  <si>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</si>
  <si>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</si>
  <si>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</si>
  <si>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</si>
  <si>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</si>
  <si>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</si>
  <si>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</si>
  <si>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</si>
  <si>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</si>
  <si>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</si>
  <si>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</si>
  <si>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</si>
  <si>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</si>
  <si>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</si>
  <si>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</si>
  <si>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</si>
  <si>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</si>
  <si>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</si>
  <si>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</si>
  <si>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</si>
  <si>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</si>
  <si>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</si>
  <si>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</si>
  <si>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</si>
  <si>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</si>
  <si>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</si>
  <si>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</si>
  <si>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</si>
  <si>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</si>
  <si>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</si>
  <si>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</si>
  <si>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</si>
  <si>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</si>
  <si>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</si>
  <si>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</si>
  <si>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</si>
  <si>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</si>
  <si>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</si>
  <si>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</si>
  <si>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</si>
  <si>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</si>
  <si>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</si>
  <si>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</si>
  <si>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</si>
  <si>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</si>
  <si>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</si>
  <si>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</si>
  <si>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</si>
  <si>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</si>
  <si>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</si>
  <si>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</si>
  <si>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</si>
  <si>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</si>
  <si>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</si>
  <si>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</si>
  <si>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</si>
  <si>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</si>
  <si>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</si>
  <si>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</si>
  <si>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</si>
  <si>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</si>
  <si>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</si>
  <si>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</si>
  <si>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</si>
  <si>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</si>
  <si>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</si>
  <si>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</si>
  <si>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</si>
  <si>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</si>
  <si>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</si>
  <si>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</si>
  <si>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</si>
  <si>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</si>
  <si>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</si>
  <si>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</si>
  <si>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</si>
  <si>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</si>
  <si>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</si>
  <si>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</si>
  <si>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</si>
  <si>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</si>
  <si>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</si>
  <si>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</si>
  <si>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</si>
  <si>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</si>
  <si>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</si>
  <si>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</si>
  <si>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</si>
  <si>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</si>
  <si>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</si>
  <si>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</si>
  <si>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</si>
  <si>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</si>
  <si>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</si>
  <si>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</si>
  <si>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</si>
  <si>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</si>
  <si>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</si>
  <si>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</si>
  <si>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</si>
  <si>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</si>
  <si>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</si>
  <si>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</si>
  <si>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</si>
  <si>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</si>
  <si>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</si>
  <si>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</si>
  <si>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</si>
  <si>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</si>
  <si>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</si>
  <si>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</si>
  <si>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</si>
  <si>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</si>
  <si>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</si>
  <si>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</si>
  <si>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</si>
  <si>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</si>
  <si>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</si>
  <si>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</si>
  <si>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</si>
  <si>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</si>
  <si>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</si>
  <si>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</si>
  <si>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</si>
  <si>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</si>
  <si>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</si>
  <si>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</si>
  <si>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</si>
  <si>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</si>
  <si>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</si>
  <si>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</si>
  <si>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</si>
  <si>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</si>
  <si>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</si>
  <si>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</si>
  <si>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</si>
  <si>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</si>
  <si>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</si>
  <si>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</si>
  <si>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</si>
  <si>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</si>
  <si>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</si>
  <si>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</si>
  <si>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</si>
  <si>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</si>
  <si>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</si>
  <si>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</si>
  <si>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</si>
  <si>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</si>
  <si>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</si>
  <si>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</si>
  <si>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</si>
  <si>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</si>
  <si>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</si>
  <si>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</si>
  <si>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</si>
  <si>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</si>
  <si>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</si>
  <si>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</si>
  <si>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</si>
  <si>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</si>
  <si>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</si>
  <si>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</si>
  <si>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</si>
  <si>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</si>
  <si>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</si>
  <si>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</si>
  <si>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</si>
  <si>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</si>
  <si>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</si>
  <si>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</si>
  <si>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</si>
  <si>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</si>
  <si>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</si>
  <si>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</si>
  <si>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</si>
  <si>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</si>
  <si>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</si>
  <si>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</si>
  <si>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</si>
  <si>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</si>
  <si>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</si>
  <si>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</si>
  <si>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</si>
  <si>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</si>
  <si>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</si>
  <si>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</si>
  <si>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</si>
  <si>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</si>
  <si>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</si>
  <si>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</si>
  <si>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</si>
  <si>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</si>
  <si>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</si>
  <si>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</si>
  <si>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</si>
  <si>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</si>
  <si>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</si>
  <si>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</si>
  <si>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</si>
  <si>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</si>
  <si>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</si>
  <si>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</si>
  <si>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</si>
  <si>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</si>
  <si>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</si>
  <si>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</si>
  <si>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</si>
  <si>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</si>
  <si>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</si>
  <si>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</si>
  <si>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</si>
  <si>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</si>
  <si>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</si>
  <si>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</si>
  <si>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</si>
  <si>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</si>
  <si>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</si>
  <si>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</si>
  <si>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</si>
  <si>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</si>
  <si>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</si>
  <si>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</si>
  <si>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</si>
  <si>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</si>
  <si>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</si>
  <si>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</si>
  <si>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</si>
  <si>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</si>
  <si>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</si>
  <si>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</si>
  <si>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</si>
  <si>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</si>
  <si>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</si>
  <si>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</si>
  <si>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</si>
  <si>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</si>
  <si>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</si>
  <si>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</si>
  <si>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</si>
  <si>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</si>
  <si>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</si>
  <si>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</si>
  <si>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</si>
  <si>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</si>
  <si>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</si>
  <si>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</si>
  <si>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</si>
  <si>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</si>
  <si>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</si>
  <si>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</si>
  <si>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</si>
  <si>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</si>
  <si>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</si>
  <si>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</si>
  <si>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</si>
  <si>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</si>
  <si>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</si>
  <si>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</si>
  <si>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</si>
  <si>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</si>
  <si>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</si>
  <si>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</si>
  <si>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</si>
  <si>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</si>
  <si>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</si>
  <si>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</si>
  <si>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</si>
  <si>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</si>
  <si>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</si>
  <si>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</si>
  <si>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</si>
  <si>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</si>
  <si>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</si>
  <si>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</si>
  <si>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</si>
  <si>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</si>
  <si>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</si>
  <si>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</si>
  <si>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</si>
  <si>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</si>
  <si>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</si>
  <si>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</si>
  <si>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</si>
  <si>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</si>
  <si>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</si>
  <si>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</si>
  <si>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</si>
  <si>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</si>
  <si>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</si>
  <si>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</si>
  <si>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</si>
  <si>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</si>
  <si>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</si>
  <si>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</si>
  <si>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</si>
  <si>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</si>
  <si>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</si>
  <si>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</si>
  <si>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</si>
  <si>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</si>
  <si>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</si>
  <si>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</si>
  <si>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</si>
  <si>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</si>
  <si>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</si>
  <si>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</si>
  <si>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</si>
  <si>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</si>
  <si>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</si>
  <si>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</si>
  <si>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</si>
  <si>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</si>
  <si>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</si>
  <si>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</si>
  <si>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</si>
  <si>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</si>
  <si>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</si>
  <si>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</si>
  <si>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</si>
  <si>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</si>
  <si>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</si>
  <si>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</si>
  <si>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</si>
  <si>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</si>
  <si>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</si>
  <si>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</si>
  <si>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</si>
  <si>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</si>
  <si>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</si>
  <si>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</si>
  <si>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</si>
  <si>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</si>
  <si>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</si>
  <si>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</si>
  <si>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</si>
  <si>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</si>
  <si>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</si>
  <si>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</si>
  <si>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</si>
  <si>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</si>
  <si>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</si>
  <si>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</si>
  <si>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</si>
  <si>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</si>
  <si>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</si>
  <si>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</si>
  <si>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</si>
  <si>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</si>
  <si>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</si>
  <si>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</si>
  <si>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</si>
  <si>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</si>
  <si>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</si>
  <si>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</si>
  <si>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</si>
  <si>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</si>
  <si>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</si>
  <si>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</si>
  <si>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</si>
  <si>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</si>
  <si>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</si>
  <si>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</si>
  <si>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</si>
  <si>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</si>
  <si>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</si>
  <si>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</si>
  <si>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</si>
  <si>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</si>
  <si>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</si>
  <si>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</si>
  <si>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</si>
  <si>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</si>
  <si>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</si>
  <si>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</si>
  <si>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</si>
  <si>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</si>
  <si>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</si>
  <si>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</si>
  <si>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</si>
  <si>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</si>
  <si>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</si>
  <si>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</si>
  <si>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</si>
  <si>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</si>
  <si>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</si>
  <si>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</si>
  <si>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</si>
  <si>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</si>
  <si>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</si>
  <si>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</si>
  <si>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</si>
  <si>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</si>
  <si>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</si>
  <si>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</si>
  <si>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</si>
  <si>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</si>
  <si>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</si>
  <si>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</si>
  <si>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</si>
  <si>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</si>
  <si>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</si>
  <si>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</si>
  <si>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</si>
  <si>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</si>
  <si>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</si>
  <si>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</si>
  <si>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</si>
  <si>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</si>
  <si>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</si>
  <si>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</si>
  <si>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</si>
  <si>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</si>
  <si>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</si>
  <si>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</si>
  <si>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</si>
  <si>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</si>
  <si>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</si>
  <si>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</si>
  <si>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</si>
  <si>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</si>
  <si>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</si>
  <si>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</si>
  <si>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</si>
  <si>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</si>
  <si>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</si>
  <si>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</si>
  <si>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</si>
  <si>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</si>
  <si>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</si>
  <si>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</si>
  <si>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</si>
  <si>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</si>
  <si>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</si>
  <si>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</si>
  <si>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</si>
  <si>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</si>
  <si>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</si>
  <si>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</si>
  <si>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</si>
  <si>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</si>
  <si>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</si>
  <si>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</si>
  <si>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</si>
  <si>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</si>
  <si>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</si>
  <si>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</si>
  <si>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</si>
  <si>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</si>
  <si>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</si>
  <si>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</si>
  <si>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</si>
  <si>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</si>
  <si>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</si>
  <si>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</si>
  <si>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</si>
  <si>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</si>
  <si>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</si>
  <si>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</si>
  <si>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</si>
  <si>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</si>
  <si>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</si>
  <si>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</si>
  <si>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</si>
  <si>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</si>
  <si>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</si>
  <si>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</si>
  <si>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</si>
  <si>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</si>
  <si>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</si>
  <si>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</si>
  <si>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</si>
  <si>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</si>
  <si>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</si>
  <si>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</si>
  <si>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</si>
  <si>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</si>
  <si>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</si>
  <si>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</si>
  <si>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</si>
  <si>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</si>
  <si>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</si>
  <si>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</si>
  <si>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</si>
  <si>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</si>
  <si>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</si>
  <si>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</si>
  <si>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</si>
  <si>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</si>
  <si>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</si>
  <si>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</si>
  <si>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</si>
  <si>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</si>
  <si>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</si>
  <si>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</si>
  <si>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</si>
  <si>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</si>
  <si>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</si>
  <si>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</si>
  <si>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</si>
  <si>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</si>
  <si>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</si>
  <si>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</si>
  <si>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</si>
  <si>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</si>
  <si>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</si>
  <si>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</si>
  <si>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</si>
  <si>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</si>
  <si>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</si>
  <si>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</si>
  <si>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</si>
  <si>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</si>
  <si>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</si>
  <si>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</si>
  <si>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</si>
  <si>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</si>
  <si>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</si>
  <si>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</si>
  <si>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</si>
  <si>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</si>
  <si>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</si>
  <si>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</si>
  <si>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</si>
  <si>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</si>
  <si>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</si>
  <si>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</si>
  <si>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</si>
  <si>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</si>
  <si>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</si>
  <si>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</si>
  <si>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</si>
  <si>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</si>
  <si>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</si>
  <si>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</si>
  <si>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</si>
  <si>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</si>
  <si>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</si>
  <si>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</si>
  <si>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</si>
  <si>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</si>
  <si>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</si>
  <si>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</si>
  <si>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</si>
  <si>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</si>
  <si>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</si>
  <si>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</si>
  <si>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</si>
  <si>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</si>
  <si>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</si>
  <si>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</si>
  <si>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</si>
  <si>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</si>
  <si>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</si>
  <si>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</si>
  <si>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</si>
  <si>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</si>
  <si>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</si>
  <si>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</si>
  <si>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</si>
  <si>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</si>
  <si>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</si>
  <si>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</si>
  <si>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</si>
  <si>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</si>
  <si>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</si>
  <si>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</si>
  <si>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</si>
  <si>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</si>
  <si>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</si>
  <si>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</si>
  <si>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</si>
  <si>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</si>
  <si>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</si>
  <si>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</si>
  <si>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</si>
  <si>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</si>
  <si>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</si>
  <si>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</si>
  <si>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</si>
  <si>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</si>
  <si>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</si>
  <si>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</si>
  <si>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</si>
  <si>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</si>
  <si>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</si>
  <si>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</si>
  <si>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</si>
  <si>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</si>
  <si>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</si>
  <si>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</si>
  <si>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</si>
  <si>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</si>
  <si>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</si>
  <si>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</si>
  <si>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</si>
  <si>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</si>
  <si>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</si>
  <si>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</si>
  <si>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</si>
  <si>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</si>
  <si>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</si>
  <si>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</si>
  <si>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</si>
  <si>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</si>
  <si>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</si>
  <si>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</si>
  <si>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</si>
  <si>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</si>
  <si>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</si>
  <si>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</si>
  <si>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</si>
  <si>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</si>
  <si>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</si>
  <si>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</si>
  <si>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</si>
  <si>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</si>
  <si>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</si>
  <si>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</si>
  <si>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</si>
  <si>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</si>
  <si>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</si>
  <si>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</si>
  <si>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</si>
  <si>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</si>
  <si>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</si>
  <si>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</si>
  <si>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</si>
  <si>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</si>
  <si>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</si>
  <si>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</si>
  <si>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</si>
  <si>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</si>
  <si>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</si>
  <si>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</si>
  <si>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</si>
  <si>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</si>
  <si>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</si>
  <si>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</si>
  <si>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</si>
  <si>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</si>
  <si>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</si>
  <si>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</si>
  <si>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</si>
  <si>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</si>
  <si>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</si>
  <si>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</si>
  <si>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</si>
  <si>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</si>
  <si>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</si>
  <si>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</si>
  <si>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</si>
  <si>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</si>
  <si>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</si>
  <si>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</si>
  <si>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</si>
  <si>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</si>
  <si>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</si>
  <si>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</si>
  <si>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</si>
  <si>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</si>
  <si>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</si>
  <si>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</si>
  <si>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</si>
  <si>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</si>
  <si>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</si>
  <si>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</si>
  <si>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</si>
  <si>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</si>
  <si>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</si>
  <si>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</si>
  <si>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</si>
  <si>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</si>
  <si>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</si>
  <si>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</si>
  <si>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</si>
  <si>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</si>
  <si>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</si>
  <si>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</si>
  <si>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</si>
  <si>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</si>
  <si>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</si>
  <si>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</si>
  <si>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</si>
  <si>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</si>
  <si>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</si>
  <si>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</si>
  <si>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</si>
  <si>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</si>
  <si>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</si>
  <si>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</si>
  <si>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</si>
  <si>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</si>
  <si>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</si>
  <si>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</si>
  <si>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</si>
  <si>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</si>
  <si>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</si>
  <si>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</si>
  <si>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</si>
  <si>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</si>
  <si>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</si>
  <si>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</si>
  <si>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</si>
  <si>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</si>
  <si>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</si>
  <si>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</si>
  <si>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</si>
  <si>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</si>
  <si>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</si>
  <si>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</si>
  <si>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</si>
  <si>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</si>
  <si>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</si>
  <si>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</si>
  <si>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</si>
  <si>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</si>
  <si>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</si>
  <si>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</si>
  <si>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</si>
  <si>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</si>
  <si>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</si>
  <si>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</si>
  <si>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</si>
  <si>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</si>
  <si>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</si>
  <si>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</si>
  <si>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</si>
  <si>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</si>
  <si>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</si>
  <si>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>fe</t>
  </si>
  <si>
    <t xml:space="preserve">Acionado maquinista / aguardando solicitar MC1 / </t>
  </si>
  <si>
    <t xml:space="preserve">MC1 14h58 / Autorizado entrada na via 16h17 / Em deslocamento para km de trabalho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</si>
  <si>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</si>
  <si>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</si>
  <si>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</si>
  <si>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</si>
  <si>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</si>
  <si>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</si>
  <si>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</si>
  <si>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</si>
  <si>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</si>
  <si>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</si>
  <si>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</si>
  <si>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</si>
  <si>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</si>
  <si>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</si>
  <si>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</si>
  <si>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</si>
  <si>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</si>
  <si>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</si>
  <si>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</si>
  <si>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</si>
  <si>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</si>
  <si>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</si>
  <si>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</si>
  <si>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</si>
  <si>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Robson</t>
  </si>
  <si>
    <t>ZPT109</t>
  </si>
  <si>
    <t>Içamento de peças de concreto para o viaduto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</si>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</sst>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N1" activePane="topRight" state="frozen"/>
      <selection pane="topRight" activeCell="BC228" sqref="AR228:BC22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8" t="s">
        <v>950</v>
      </c>
      <c r="C1" s="209"/>
      <c r="D1" s="209"/>
      <c r="E1" s="3"/>
      <c r="F1" s="208" t="s">
        <v>951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185" t="s">
        <v>952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953</v>
      </c>
      <c r="BI1" s="191"/>
      <c r="BJ1" s="191"/>
      <c r="BK1" s="192"/>
      <c r="BL1" s="5"/>
      <c r="BM1" s="182" t="s">
        <v>954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5" t="s">
        <v>955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958</v>
      </c>
      <c r="AT2" s="186"/>
      <c r="AU2" s="186"/>
      <c r="AV2" s="186"/>
      <c r="AW2" s="186"/>
      <c r="AX2" s="186"/>
      <c r="AY2" s="189"/>
      <c r="AZ2" s="6"/>
      <c r="BA2" s="199" t="s">
        <v>959</v>
      </c>
      <c r="BB2" s="200"/>
      <c r="BC2" s="185" t="s">
        <v>956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9" t="s">
        <v>960</v>
      </c>
      <c r="AJ3" s="200"/>
      <c r="AK3" s="199" t="s">
        <v>961</v>
      </c>
      <c r="AL3" s="205"/>
      <c r="AM3" s="206"/>
      <c r="AN3" s="207"/>
      <c r="AO3" s="205"/>
      <c r="AP3" s="205"/>
      <c r="AQ3" s="200"/>
      <c r="AR3" s="63"/>
      <c r="AS3" s="203" t="s">
        <v>967</v>
      </c>
      <c r="AT3" s="204"/>
      <c r="AU3" s="203" t="s">
        <v>968</v>
      </c>
      <c r="AV3" s="204"/>
      <c r="AW3" s="203" t="s">
        <v>969</v>
      </c>
      <c r="AX3" s="204"/>
      <c r="AY3" s="63" t="s">
        <v>970</v>
      </c>
      <c r="AZ3" s="63"/>
      <c r="BA3" s="201"/>
      <c r="BB3" s="202"/>
      <c r="BC3" s="199" t="s">
        <v>963</v>
      </c>
      <c r="BD3" s="205"/>
      <c r="BE3" s="205"/>
      <c r="BF3" s="200"/>
      <c r="BG3" s="62"/>
      <c r="BH3" s="193"/>
      <c r="BI3" s="194"/>
      <c r="BJ3" s="194"/>
      <c r="BK3" s="195"/>
      <c r="BL3" s="62"/>
      <c r="BM3" s="182" t="s">
        <v>971</v>
      </c>
      <c r="BN3" s="183"/>
      <c r="BO3" s="183"/>
      <c r="BP3" s="184"/>
      <c r="BQ3" s="182" t="s">
        <v>742</v>
      </c>
      <c r="BR3" s="183"/>
      <c r="BS3" s="18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/>
      <c r="BB228" s="10" t="str">
        <f>IFERROR(_xlfn.XLOOKUP(AI228, BS_ATIVIDADE[ATIVIDADE],BS_ATIVIDADE[UNIDADE] ), "*")</f>
        <v>M</v>
      </c>
      <c r="BC228" s="13" t="s">
        <v>1371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1372</v>
      </c>
      <c r="BK228" s="18" t="s">
        <v>1373</v>
      </c>
      <c r="BL228" s="16"/>
      <c r="BM228" s="130"/>
      <c r="BN228" s="130"/>
      <c r="BO228" s="130"/>
      <c r="BP228" s="18"/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1374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1374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1375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1375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1376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1377</v>
      </c>
      <c r="BK231" s="18" t="s">
        <v>1378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1379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1380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1381</v>
      </c>
      <c r="BK238" s="18" t="s">
        <v>1381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1381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1382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1383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1384</v>
      </c>
      <c r="BK239" s="18" t="s">
        <v>1385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1386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1387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1388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1389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1391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1392</v>
      </c>
      <c r="I247" s="106" t="s">
        <v>1392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1394</v>
      </c>
      <c r="BK247" s="18" t="s">
        <v>1394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1392</v>
      </c>
      <c r="I248" s="106" t="s">
        <v>1392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1397</v>
      </c>
      <c r="BK252" s="18" t="s">
        <v>1397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/>
      <c r="AS256" s="108"/>
      <c r="AT256" s="108"/>
      <c r="AU256" s="136"/>
      <c r="AV256" s="136"/>
      <c r="AW256" s="14"/>
      <c r="AX256" s="14"/>
      <c r="AY256" s="164">
        <f t="shared" si="20"/>
        <v>0</v>
      </c>
      <c r="AZ256" s="153"/>
      <c r="BA256" s="109"/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/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/>
      <c r="AS257" s="108"/>
      <c r="AT257" s="108"/>
      <c r="AU257" s="136"/>
      <c r="AV257" s="136"/>
      <c r="AW257" s="14"/>
      <c r="AX257" s="14"/>
      <c r="AY257" s="164">
        <f t="shared" si="20"/>
        <v>0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/>
      <c r="AS259" s="108"/>
      <c r="AT259" s="108"/>
      <c r="AU259" s="136"/>
      <c r="AV259" s="136"/>
      <c r="AW259" s="14"/>
      <c r="AX259" s="14"/>
      <c r="AY259" s="164">
        <f t="shared" si="20"/>
        <v>0</v>
      </c>
      <c r="AZ259" s="153"/>
      <c r="BA259" s="109"/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/>
      <c r="AS262" s="108"/>
      <c r="AT262" s="108"/>
      <c r="AU262" s="136"/>
      <c r="AV262" s="136"/>
      <c r="AW262" s="14"/>
      <c r="AX262" s="14"/>
      <c r="AY262" s="164">
        <f t="shared" si="20"/>
        <v>0</v>
      </c>
      <c r="AZ262" s="153"/>
      <c r="BA262" s="109"/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/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/>
      <c r="AS263" s="108"/>
      <c r="AT263" s="108"/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/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1398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 t="shared" si="26"/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/>
      <c r="AS267" s="108"/>
      <c r="AT267" s="108"/>
      <c r="AU267" s="136"/>
      <c r="AV267" s="136"/>
      <c r="AW267" s="14"/>
      <c r="AX267" s="14"/>
      <c r="AY267" s="164">
        <f t="shared" si="26"/>
        <v>0</v>
      </c>
      <c r="AZ267" s="153"/>
      <c r="BA267" s="109"/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/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/>
      <c r="AS268" s="108"/>
      <c r="AT268" s="108"/>
      <c r="AU268" s="136"/>
      <c r="AV268" s="136"/>
      <c r="AW268" s="14"/>
      <c r="AX268" s="14"/>
      <c r="AY268" s="164">
        <f t="shared" si="26"/>
        <v>0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Produção e Intervalo</v>
      </c>
      <c r="BR268" s="19">
        <f t="shared" si="29"/>
        <v>0</v>
      </c>
      <c r="BS268" s="19">
        <f t="shared" si="30"/>
        <v>0</v>
      </c>
      <c r="BT268" s="8" t="str">
        <f t="shared" si="31"/>
        <v/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/>
      <c r="AS269" s="108"/>
      <c r="AT269" s="108"/>
      <c r="AU269" s="136"/>
      <c r="AV269" s="136"/>
      <c r="AW269" s="14"/>
      <c r="AX269" s="14"/>
      <c r="AY269" s="164">
        <f t="shared" si="26"/>
        <v>0</v>
      </c>
      <c r="AZ269" s="153"/>
      <c r="BA269" s="109"/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/>
      <c r="AS270" s="108"/>
      <c r="AT270" s="108"/>
      <c r="AU270" s="136"/>
      <c r="AV270" s="136"/>
      <c r="AW270" s="14"/>
      <c r="AX270" s="14"/>
      <c r="AY270" s="164">
        <f t="shared" si="26"/>
        <v>0</v>
      </c>
      <c r="AZ270" s="153"/>
      <c r="BA270" s="109"/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/>
      <c r="AS271" s="108"/>
      <c r="AT271" s="108"/>
      <c r="AU271" s="136"/>
      <c r="AV271" s="136"/>
      <c r="AW271" s="14"/>
      <c r="AX271" s="14"/>
      <c r="AY271" s="164">
        <f t="shared" si="26"/>
        <v>0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</v>
      </c>
      <c r="BS271" s="19">
        <f t="shared" si="30"/>
        <v>0</v>
      </c>
      <c r="BT271" s="8" t="str">
        <f t="shared" si="31"/>
        <v/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1380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/>
      <c r="AS272" s="108"/>
      <c r="AT272" s="108"/>
      <c r="AU272" s="136"/>
      <c r="AV272" s="136"/>
      <c r="AW272" s="14"/>
      <c r="AX272" s="14"/>
      <c r="AY272" s="164">
        <f t="shared" si="26"/>
        <v>0</v>
      </c>
      <c r="AZ272" s="153"/>
      <c r="BA272" s="109"/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f>IF(BS_CONTROLE[[#This Row],[SB]]=0, "-", BS_CONTROLE[[#This Row],[SB]])</f>
        <v>1241231</v>
      </c>
      <c r="AO274" s="105">
        <f>IF(BS_CONTROLE[[#This Row],[SUB]]=0, "-", BS_CONTROLE[[#This Row],[SUB]])</f>
        <v>48</v>
      </c>
      <c r="AP274" s="105">
        <f>BS_CONTROLE[[#This Row],[KM - Inicio]]</f>
        <v>123.465</v>
      </c>
      <c r="AQ274" s="105">
        <f>BS_CONTROLE[[#This Row],[KM - Inicio]]</f>
        <v>123.465</v>
      </c>
      <c r="AR274" s="108"/>
      <c r="AS274" s="108"/>
      <c r="AT274" s="108"/>
      <c r="AU274" s="136"/>
      <c r="AV274" s="136"/>
      <c r="AW274" s="14"/>
      <c r="AX274" s="14"/>
      <c r="AY274" s="164">
        <f t="shared" si="26"/>
        <v>0</v>
      </c>
      <c r="AZ274" s="153"/>
      <c r="BA274" s="109"/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/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/>
      <c r="AS275" s="108"/>
      <c r="AT275" s="108"/>
      <c r="AU275" s="136"/>
      <c r="AV275" s="136"/>
      <c r="AW275" s="14"/>
      <c r="AX275" s="14"/>
      <c r="AY275" s="164">
        <f t="shared" si="26"/>
        <v>0</v>
      </c>
      <c r="AZ275" s="153"/>
      <c r="BA275" s="109"/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/>
      <c r="AS277" s="108"/>
      <c r="AT277" s="108"/>
      <c r="AU277" s="136"/>
      <c r="AV277" s="136"/>
      <c r="AW277" s="14"/>
      <c r="AX277" s="14"/>
      <c r="AY277" s="164">
        <f t="shared" si="26"/>
        <v>0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0</v>
      </c>
      <c r="BS277" s="19">
        <f t="shared" si="30"/>
        <v>0</v>
      </c>
      <c r="BT277" s="8" t="str">
        <f t="shared" si="31"/>
        <v/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1399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/>
      <c r="AS278" s="108"/>
      <c r="AT278" s="108"/>
      <c r="AU278" s="136"/>
      <c r="AV278" s="136"/>
      <c r="AW278" s="14"/>
      <c r="AX278" s="14"/>
      <c r="AY278" s="164">
        <f t="shared" si="26"/>
        <v>0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Produção e Intervalo</v>
      </c>
      <c r="BR278" s="19">
        <f t="shared" si="29"/>
        <v>0</v>
      </c>
      <c r="BS278" s="19">
        <f t="shared" si="30"/>
        <v>0</v>
      </c>
      <c r="BT278" s="8" t="str">
        <f t="shared" si="31"/>
        <v/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/>
      <c r="AS279" s="108"/>
      <c r="AT279" s="108"/>
      <c r="AU279" s="136"/>
      <c r="AV279" s="136"/>
      <c r="AW279" s="14"/>
      <c r="AX279" s="14"/>
      <c r="AY279" s="164">
        <f t="shared" si="26"/>
        <v>0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</v>
      </c>
      <c r="BS279" s="19">
        <f t="shared" si="30"/>
        <v>0</v>
      </c>
      <c r="BT279" s="8" t="str">
        <f t="shared" si="31"/>
        <v/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1400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/>
      <c r="AS280" s="108"/>
      <c r="AT280" s="108"/>
      <c r="AU280" s="136"/>
      <c r="AV280" s="136"/>
      <c r="AW280" s="14"/>
      <c r="AX280" s="14"/>
      <c r="AY280" s="164">
        <f t="shared" si="26"/>
        <v>0</v>
      </c>
      <c r="AZ280" s="153"/>
      <c r="BA280" s="109"/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/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/>
      <c r="AS281" s="108"/>
      <c r="AT281" s="108"/>
      <c r="AU281" s="136"/>
      <c r="AV281" s="136"/>
      <c r="AW281" s="14"/>
      <c r="AX281" s="14"/>
      <c r="AY281" s="164">
        <f t="shared" si="26"/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Produção e Intervalo</v>
      </c>
      <c r="BR281" s="19">
        <f t="shared" si="29"/>
        <v>0</v>
      </c>
      <c r="BS281" s="19">
        <f t="shared" si="30"/>
        <v>0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1401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1402</v>
      </c>
      <c r="C4" s="160" t="s">
        <v>1403</v>
      </c>
      <c r="D4" s="160" t="s">
        <v>1404</v>
      </c>
      <c r="E4" s="160" t="s">
        <v>1405</v>
      </c>
      <c r="F4" s="160" t="s">
        <v>4</v>
      </c>
      <c r="G4" s="160" t="s">
        <v>1406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1407</v>
      </c>
      <c r="C6" s="161">
        <v>407867</v>
      </c>
      <c r="D6" s="161" t="s">
        <v>1408</v>
      </c>
      <c r="E6" s="161" t="s">
        <v>824</v>
      </c>
      <c r="F6" s="161" t="s">
        <v>1409</v>
      </c>
      <c r="G6" s="162"/>
    </row>
    <row r="7" spans="2:7">
      <c r="B7" s="161" t="s">
        <v>1410</v>
      </c>
      <c r="C7" s="161">
        <v>293644</v>
      </c>
      <c r="D7" s="161" t="s">
        <v>1411</v>
      </c>
      <c r="E7" s="161" t="s">
        <v>824</v>
      </c>
      <c r="F7" s="161" t="s">
        <v>1409</v>
      </c>
      <c r="G7" s="162"/>
    </row>
    <row r="8" spans="2:7">
      <c r="B8" s="161" t="s">
        <v>1412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1413</v>
      </c>
      <c r="C9" s="161">
        <v>256790</v>
      </c>
      <c r="D9" s="161" t="s">
        <v>1414</v>
      </c>
      <c r="E9" s="161" t="s">
        <v>825</v>
      </c>
      <c r="F9" s="161" t="s">
        <v>1415</v>
      </c>
      <c r="G9" s="162">
        <v>46357</v>
      </c>
    </row>
    <row r="10" spans="2:7">
      <c r="B10" s="161" t="s">
        <v>1416</v>
      </c>
      <c r="C10" s="161">
        <v>265193</v>
      </c>
      <c r="D10" s="161" t="s">
        <v>1417</v>
      </c>
      <c r="E10" s="161" t="s">
        <v>826</v>
      </c>
      <c r="F10" s="161" t="s">
        <v>54</v>
      </c>
      <c r="G10" s="161" t="s">
        <v>1418</v>
      </c>
    </row>
    <row r="11" spans="2:7">
      <c r="B11" s="161" t="s">
        <v>1419</v>
      </c>
      <c r="C11" s="161">
        <v>293716</v>
      </c>
      <c r="D11" s="161" t="s">
        <v>1420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1421</v>
      </c>
      <c r="C12" s="161">
        <v>257258</v>
      </c>
      <c r="D12" s="161" t="s">
        <v>1422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1423</v>
      </c>
      <c r="C13" s="161">
        <v>371147</v>
      </c>
      <c r="D13" s="161" t="s">
        <v>1424</v>
      </c>
      <c r="E13" s="161" t="s">
        <v>827</v>
      </c>
      <c r="F13" s="161" t="s">
        <v>71</v>
      </c>
      <c r="G13" s="161" t="s">
        <v>1418</v>
      </c>
    </row>
    <row r="14" spans="2:7">
      <c r="B14" s="161" t="s">
        <v>1425</v>
      </c>
      <c r="C14" s="161">
        <v>259230</v>
      </c>
      <c r="D14" s="161" t="s">
        <v>1426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1427</v>
      </c>
      <c r="C15" s="161">
        <v>370705</v>
      </c>
      <c r="D15" s="161"/>
      <c r="E15" s="161" t="s">
        <v>827</v>
      </c>
      <c r="F15" s="161" t="s">
        <v>71</v>
      </c>
      <c r="G15" s="161" t="s">
        <v>1418</v>
      </c>
    </row>
    <row r="16" spans="2:7">
      <c r="B16" s="161" t="s">
        <v>1428</v>
      </c>
      <c r="C16" s="161">
        <v>258542</v>
      </c>
      <c r="D16" s="161" t="s">
        <v>1429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1430</v>
      </c>
      <c r="C17" s="161">
        <v>257050</v>
      </c>
      <c r="D17" s="161" t="s">
        <v>1431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1432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1433</v>
      </c>
      <c r="D4" s="163" t="s">
        <v>1434</v>
      </c>
      <c r="E4" s="163" t="s">
        <v>1435</v>
      </c>
      <c r="F4" s="160" t="s">
        <v>1436</v>
      </c>
      <c r="G4" s="163" t="s">
        <v>1437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1438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1439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1438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1438</v>
      </c>
      <c r="G9" s="167"/>
    </row>
    <row r="10" spans="2:7" ht="19.5" customHeight="1">
      <c r="B10" s="167" t="s">
        <v>1440</v>
      </c>
      <c r="C10" s="167">
        <v>9038</v>
      </c>
      <c r="D10" s="168">
        <v>46063</v>
      </c>
      <c r="E10" s="167">
        <v>11450</v>
      </c>
      <c r="F10" s="169" t="s">
        <v>1441</v>
      </c>
      <c r="G10" s="167"/>
    </row>
    <row r="11" spans="2:7" ht="19.5" customHeight="1">
      <c r="B11" s="167" t="s">
        <v>744</v>
      </c>
      <c r="C11" s="167" t="s">
        <v>1442</v>
      </c>
      <c r="D11" s="168">
        <v>46056</v>
      </c>
      <c r="E11" s="167">
        <v>9100</v>
      </c>
      <c r="F11" s="169" t="s">
        <v>1443</v>
      </c>
      <c r="G11" s="167" t="s">
        <v>1444</v>
      </c>
    </row>
    <row r="12" spans="2:7" ht="19.5" customHeight="1">
      <c r="B12" s="167" t="s">
        <v>744</v>
      </c>
      <c r="C12" s="167" t="s">
        <v>1445</v>
      </c>
      <c r="D12" s="168">
        <v>46058</v>
      </c>
      <c r="E12" s="167">
        <v>12000</v>
      </c>
      <c r="F12" s="169" t="s">
        <v>1438</v>
      </c>
      <c r="G12" s="167"/>
    </row>
    <row r="13" spans="2:7" ht="19.5" customHeight="1">
      <c r="B13" s="167" t="s">
        <v>744</v>
      </c>
      <c r="C13" s="167" t="s">
        <v>1446</v>
      </c>
      <c r="D13" s="168">
        <v>46058</v>
      </c>
      <c r="E13" s="167">
        <v>12000</v>
      </c>
      <c r="F13" s="169" t="s">
        <v>1438</v>
      </c>
      <c r="G13" s="167"/>
    </row>
    <row r="14" spans="2:7" ht="19.5" customHeight="1">
      <c r="B14" s="167" t="s">
        <v>744</v>
      </c>
      <c r="C14" s="167" t="s">
        <v>1447</v>
      </c>
      <c r="D14" s="168">
        <v>46058</v>
      </c>
      <c r="E14" s="167">
        <v>13800</v>
      </c>
      <c r="F14" s="169" t="s">
        <v>1438</v>
      </c>
      <c r="G14" s="167" t="s">
        <v>1448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1449</v>
      </c>
      <c r="D5" s="216"/>
      <c r="E5" s="216"/>
      <c r="F5" s="216"/>
      <c r="G5" s="216"/>
      <c r="H5" s="216"/>
      <c r="I5" s="216"/>
      <c r="J5" s="217"/>
      <c r="K5" s="218" t="s">
        <v>1450</v>
      </c>
      <c r="L5" s="219"/>
      <c r="M5" s="219"/>
      <c r="N5" s="219"/>
      <c r="O5" s="220" t="s">
        <v>1451</v>
      </c>
      <c r="P5" s="221"/>
    </row>
    <row r="6" spans="1:16" s="74" customFormat="1" ht="15" customHeight="1">
      <c r="A6" s="66" t="s">
        <v>1452</v>
      </c>
      <c r="B6" s="75" t="s">
        <v>1453</v>
      </c>
      <c r="C6" s="76" t="s">
        <v>992</v>
      </c>
      <c r="D6" s="77" t="s">
        <v>993</v>
      </c>
      <c r="E6" s="76" t="s">
        <v>1454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1455</v>
      </c>
      <c r="M6" s="80" t="s">
        <v>611</v>
      </c>
      <c r="N6" s="81" t="s">
        <v>987</v>
      </c>
      <c r="O6" s="158" t="s">
        <v>1030</v>
      </c>
      <c r="P6" s="133" t="s">
        <v>1456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 xml:space="preserve">MC1 14h58 / Autorizado entrada na via 16h17 / Em deslocamento para km de trabalho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123.465</v>
      </c>
      <c r="N274" s="83" t="str">
        <f>IF(SP_SUL!AM274="","*",SP_SUL!AM274)</f>
        <v>ZWI-ZEM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1457</v>
      </c>
      <c r="V1" s="227"/>
      <c r="W1" s="227"/>
    </row>
    <row r="2" spans="1:23" ht="15" customHeight="1">
      <c r="A2" s="87" t="s">
        <v>1458</v>
      </c>
      <c r="B2" s="87" t="s">
        <v>1453</v>
      </c>
      <c r="C2" s="87" t="s">
        <v>411</v>
      </c>
      <c r="D2" s="88" t="s">
        <v>992</v>
      </c>
      <c r="E2" s="88" t="s">
        <v>4</v>
      </c>
      <c r="F2" s="88" t="s">
        <v>1452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1459</v>
      </c>
      <c r="T2" s="91" t="s">
        <v>995</v>
      </c>
      <c r="U2" s="138">
        <f ca="1">TODAY()-1</f>
        <v>46062</v>
      </c>
      <c r="V2" s="138">
        <f ca="1">U2-1</f>
        <v>46061</v>
      </c>
      <c r="W2" s="138">
        <f ca="1">V2-1</f>
        <v>46060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1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1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88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88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1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600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600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2200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5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88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88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2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2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2200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5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88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1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2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2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50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5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>
        <f ca="1">_xlfn.XLOOKUP(G106&amp;$W$2,BS_CONTROLE[CHAVE],BS_CONTROLE[Quantidade_11],"-")</f>
        <v>88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>
        <f ca="1">_xlfn.XLOOKUP(G108&amp;$W$2,BS_CONTROLE[CHAVE],BS_CONTROLE[Quantidade_11],"-")</f>
        <v>1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1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2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600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2200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5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50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88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1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600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50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2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2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>
        <f ca="1">_xlfn.XLOOKUP(G161&amp;$W$2,BS_CONTROLE[CHAVE],BS_CONTROLE[Quantidade_11],"-")</f>
        <v>1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88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1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2200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2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2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5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50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5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50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88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1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0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600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84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2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2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0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5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50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>
        <f ca="1">_xlfn.XLOOKUP(G222&amp;$W$2,BS_CONTROLE[CHAVE],BS_CONTROLE[Quantidade_11],"-")</f>
        <v>88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1</v>
      </c>
      <c r="W230" s="137">
        <f ca="1">_xlfn.XLOOKUP(G230&amp;$W$2,BS_CONTROLE[CHAVE],BS_CONTROLE[Quantidade_11],"-")</f>
        <v>3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600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84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1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5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200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50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>
        <f ca="1">_xlfn.XLOOKUP(G255&amp;$W$2,BS_CONTROLE[CHAVE],BS_CONTROLE[Quantidade_11],"-")</f>
        <v>88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1</v>
      </c>
      <c r="W264" s="137">
        <f ca="1">_xlfn.XLOOKUP(G264&amp;$W$2,BS_CONTROLE[CHAVE],BS_CONTROLE[Quantidade_11],"-")</f>
        <v>3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600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2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0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84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200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50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1460</v>
      </c>
      <c r="C2" s="121" t="s">
        <v>977</v>
      </c>
      <c r="D2" s="76" t="s">
        <v>979</v>
      </c>
      <c r="E2" s="76" t="s">
        <v>1461</v>
      </c>
      <c r="F2" s="99" t="s">
        <v>1462</v>
      </c>
      <c r="G2" s="76" t="s">
        <v>1463</v>
      </c>
      <c r="H2" s="76" t="s">
        <v>1464</v>
      </c>
      <c r="I2" s="76" t="s">
        <v>1465</v>
      </c>
      <c r="J2" s="76" t="s">
        <v>1466</v>
      </c>
      <c r="K2" s="78" t="s">
        <v>1467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2026-02-11T02:11:53Z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