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43" documentId="120_S{118792C3-22EF-5104-A093-F22BFE3913F3}" xr6:coauthVersionLast="47" xr6:coauthVersionMax="47" xr10:uidLastSave="{10FE8BF5-B4DF-4218-83B0-912D3D8E6A3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04" i="1" a="1"/>
  <c r="N204" i="1" s="1"/>
  <c r="M204" i="1" a="1"/>
  <c r="M204" i="1" s="1"/>
  <c r="M210" i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<sst xmlns="http://schemas.openxmlformats.org/spreadsheetml/2006/main" count="5402" uniqueCount="1441">
  <si>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</si>
  <si>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</si>
  <si>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</si>
  <si>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</si>
  <si>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</si>
  <si>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</si>
  <si>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</si>
  <si>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</si>
  <si>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</si>
  <si>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</si>
  <si>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</si>
  <si>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</si>
  <si>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</si>
  <si>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</si>
  <si>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</si>
  <si>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</si>
  <si>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</si>
  <si>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</si>
  <si>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</si>
  <si>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</si>
  <si>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</si>
  <si>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</si>
  <si>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</si>
  <si>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</si>
  <si>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</si>
  <si>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</si>
  <si>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</si>
  <si>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</si>
  <si>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</si>
  <si>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</si>
  <si>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</si>
  <si>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</si>
  <si>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</si>
  <si>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</si>
  <si>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</si>
  <si>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</si>
  <si>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</si>
  <si>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</si>
  <si>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</si>
  <si>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</si>
  <si>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</si>
  <si>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</si>
  <si>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</si>
  <si>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</si>
  <si>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</si>
  <si>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</si>
  <si>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</si>
  <si>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</si>
  <si>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</si>
  <si>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</si>
  <si>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</si>
  <si>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</si>
  <si>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</si>
  <si>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</si>
  <si>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</si>
  <si>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</si>
  <si>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</si>
  <si>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</si>
  <si>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</si>
  <si>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</si>
  <si>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</si>
  <si>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</si>
  <si>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</si>
  <si>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</si>
  <si>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</si>
  <si>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</si>
  <si>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</si>
  <si>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</si>
  <si>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</si>
  <si>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</si>
  <si>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</si>
  <si>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</si>
  <si>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</si>
  <si>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</si>
  <si>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</si>
  <si>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</si>
  <si>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</si>
  <si>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</si>
  <si>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</si>
  <si>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</si>
  <si>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</si>
  <si>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</si>
  <si>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</si>
  <si>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</si>
  <si>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</si>
  <si>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</si>
  <si>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</si>
  <si>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</si>
  <si>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</si>
  <si>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</si>
  <si>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</si>
  <si>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</si>
  <si>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</si>
  <si>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</si>
  <si>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</si>
  <si>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</si>
  <si>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</si>
  <si>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</si>
  <si>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</si>
  <si>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</si>
  <si>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</si>
  <si>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</si>
  <si>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</si>
  <si>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</si>
  <si>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</si>
  <si>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</si>
  <si>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</si>
  <si>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</si>
  <si>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</si>
  <si>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</si>
  <si>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</si>
  <si>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</si>
  <si>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</si>
  <si>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</si>
  <si>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</si>
  <si>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</si>
  <si>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</si>
  <si>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</si>
  <si>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</si>
  <si>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</si>
  <si>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</si>
  <si>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</si>
  <si>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</si>
  <si>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</si>
  <si>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</si>
  <si>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</si>
  <si>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</si>
  <si>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</si>
  <si>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</si>
  <si>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</si>
  <si>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</si>
  <si>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</si>
  <si>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</si>
  <si>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</si>
  <si>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</si>
  <si>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</si>
  <si>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</si>
  <si>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</si>
  <si>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</si>
  <si>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</si>
  <si>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</si>
  <si>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</si>
  <si>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</si>
  <si>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</si>
  <si>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</si>
  <si>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</si>
  <si>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</si>
  <si>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</si>
  <si>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</si>
  <si>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</si>
  <si>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</si>
  <si>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</si>
  <si>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</si>
  <si>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</si>
  <si>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</si>
  <si>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</si>
  <si>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</si>
  <si>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</si>
  <si>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</si>
  <si>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</si>
  <si>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</si>
  <si>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</si>
  <si>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</si>
  <si>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</si>
  <si>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</si>
  <si>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</si>
  <si>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</si>
  <si>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</si>
  <si>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</si>
  <si>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</si>
  <si>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</si>
  <si>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</si>
  <si>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</si>
  <si>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</si>
  <si>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</si>
  <si>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</si>
  <si>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</si>
  <si>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</si>
  <si>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</si>
  <si>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</si>
  <si>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</si>
  <si>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</si>
  <si>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</si>
  <si>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</si>
  <si>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</si>
  <si>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</si>
  <si>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</si>
  <si>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</si>
  <si>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</si>
  <si>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</si>
  <si>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</si>
  <si>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</si>
  <si>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</si>
  <si>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</si>
  <si>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</si>
  <si>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</si>
  <si>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</si>
  <si>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</si>
  <si>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</si>
  <si>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</si>
  <si>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</si>
  <si>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</si>
  <si>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</si>
  <si>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</si>
  <si>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</si>
  <si>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</si>
  <si>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</si>
  <si>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</si>
  <si>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</si>
  <si>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</si>
  <si>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</si>
  <si>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</si>
  <si>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</si>
  <si>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</si>
  <si>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</si>
  <si>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</si>
  <si>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</si>
  <si>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</si>
  <si>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</si>
  <si>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</si>
  <si>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</si>
  <si>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</si>
  <si>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</si>
  <si>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</si>
  <si>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</si>
  <si>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</si>
  <si>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</si>
  <si>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</si>
  <si>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</si>
  <si>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</si>
  <si>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</si>
  <si>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</si>
  <si>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</si>
  <si>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</si>
  <si>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</si>
  <si>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</si>
  <si>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</si>
  <si>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</si>
  <si>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</si>
  <si>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</si>
  <si>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</si>
  <si>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</si>
  <si>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</si>
  <si>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</si>
  <si>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</si>
  <si>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</si>
  <si>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</si>
  <si>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</si>
  <si>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</si>
  <si>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</si>
  <si>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</si>
  <si>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</si>
  <si>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</si>
  <si>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</si>
  <si>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</si>
  <si>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</si>
  <si>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</si>
  <si>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</si>
  <si>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</si>
  <si>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</si>
  <si>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</si>
  <si>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</si>
  <si>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</si>
  <si>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</si>
  <si>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</si>
  <si>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</si>
  <si>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</si>
  <si>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</si>
  <si>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</si>
  <si>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</si>
  <si>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</si>
  <si>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</si>
  <si>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</si>
  <si>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</si>
  <si>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</si>
  <si>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</si>
  <si>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</si>
  <si>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</si>
  <si>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</si>
  <si>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</si>
  <si>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</si>
  <si>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</si>
  <si>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</si>
  <si>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</si>
  <si>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</si>
  <si>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</si>
  <si>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</si>
  <si>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</si>
  <si>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</si>
  <si>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</si>
  <si>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</si>
  <si>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</si>
  <si>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</si>
  <si>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</si>
  <si>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</si>
  <si>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</si>
  <si>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</si>
  <si>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</si>
  <si>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</si>
  <si>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</si>
  <si>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</si>
  <si>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</si>
  <si>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</si>
  <si>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</si>
  <si>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</si>
  <si>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</si>
  <si>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</si>
  <si>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</si>
  <si>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</si>
  <si>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</si>
  <si>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</si>
  <si>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</si>
  <si>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</si>
  <si>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</si>
  <si>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</si>
  <si>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</si>
  <si>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</si>
  <si>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</si>
  <si>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</si>
  <si>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</si>
  <si>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</si>
  <si>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</si>
  <si>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</si>
  <si>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</si>
  <si>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</si>
  <si>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</si>
  <si>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</si>
  <si>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</si>
  <si>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</si>
  <si>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</si>
  <si>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</si>
  <si>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</si>
  <si>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</si>
  <si>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</si>
  <si>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</si>
  <si>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</si>
  <si>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</si>
  <si>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</si>
  <si>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</si>
  <si>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</si>
  <si>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</si>
  <si>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</si>
  <si>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</si>
  <si>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</si>
  <si>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</si>
  <si>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</si>
  <si>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</si>
  <si>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</si>
  <si>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</si>
  <si>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</si>
  <si>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</si>
  <si>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</si>
  <si>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</si>
  <si>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</si>
  <si>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</si>
  <si>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</si>
  <si>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</si>
  <si>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</si>
  <si>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</si>
  <si>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</si>
  <si>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</si>
  <si>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</si>
  <si>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</si>
  <si>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</si>
  <si>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</si>
  <si>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</si>
  <si>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</si>
  <si>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</si>
  <si>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</si>
  <si>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</si>
  <si>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</si>
  <si>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</si>
  <si>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</si>
  <si>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</si>
  <si>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</si>
  <si>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</si>
  <si>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</si>
  <si>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</si>
  <si>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</si>
  <si>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</si>
  <si>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</si>
  <si>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</si>
  <si>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</si>
  <si>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</si>
  <si>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</si>
  <si>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</si>
  <si>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</si>
  <si>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</si>
  <si>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</si>
  <si>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</si>
  <si>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</si>
  <si>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</si>
  <si>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</si>
  <si>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</si>
  <si>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</si>
  <si>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</si>
  <si>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</si>
  <si>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</si>
  <si>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</si>
  <si>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</si>
  <si>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</si>
  <si>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</si>
  <si>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</si>
  <si>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</si>
  <si>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</si>
  <si>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</si>
  <si>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</si>
  <si>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</si>
  <si>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</si>
  <si>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</si>
  <si>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</si>
  <si>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</si>
  <si>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</si>
  <si>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</si>
  <si>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</si>
  <si>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</si>
  <si>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</si>
  <si>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</si>
  <si>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</si>
  <si>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</si>
  <si>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</si>
  <si>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</si>
  <si>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</si>
  <si>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</si>
  <si>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</si>
  <si>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</si>
  <si>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</si>
  <si>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</si>
  <si>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</si>
  <si>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</si>
  <si>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</si>
  <si>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</si>
  <si>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</si>
  <si>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</si>
  <si>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</si>
  <si>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</si>
  <si>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</si>
  <si>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</si>
  <si>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</si>
  <si>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</si>
  <si>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</si>
  <si>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</si>
  <si>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</si>
  <si>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</si>
  <si>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</si>
  <si>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</si>
  <si>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</si>
  <si>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</si>
  <si>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</si>
  <si>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</si>
  <si>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</si>
  <si>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</si>
  <si>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</si>
  <si>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</si>
  <si>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</si>
  <si>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</si>
  <si>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</si>
  <si>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</si>
  <si>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</si>
  <si>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</si>
  <si>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</si>
  <si>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</si>
  <si>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</si>
  <si>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</si>
  <si>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</si>
  <si>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</si>
  <si>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</si>
  <si>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</si>
  <si>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</si>
  <si>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</si>
  <si>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</si>
  <si>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</si>
  <si>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</si>
  <si>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</si>
  <si>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</si>
  <si>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</si>
  <si>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</si>
  <si>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</si>
  <si>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</si>
  <si>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</si>
  <si>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</si>
  <si>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</si>
  <si>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</si>
  <si>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</si>
  <si>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</si>
  <si>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</si>
  <si>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</si>
  <si>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</si>
  <si>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</si>
  <si>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</si>
  <si>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</si>
  <si>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</si>
  <si>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</si>
  <si>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</si>
  <si>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</si>
  <si>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</si>
  <si>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</si>
  <si>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</si>
  <si>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</si>
  <si>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</si>
  <si>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</si>
  <si>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</si>
  <si>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</si>
  <si>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</si>
  <si>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</si>
  <si>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</si>
  <si>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</si>
  <si>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</si>
  <si>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</si>
  <si>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</si>
  <si>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</si>
  <si>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</si>
  <si>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</si>
  <si>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</si>
  <si>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</si>
  <si>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</si>
  <si>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</si>
  <si>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</si>
  <si>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</si>
  <si>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</si>
  <si>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</si>
  <si>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</si>
  <si>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</si>
  <si>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</si>
  <si>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</si>
  <si>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</si>
  <si>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</si>
  <si>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</si>
  <si>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</si>
  <si>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</si>
  <si>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</si>
  <si>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</si>
  <si>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</si>
  <si>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</si>
  <si>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</si>
  <si>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</si>
  <si>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</si>
  <si>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</si>
  <si>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</si>
  <si>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</si>
  <si>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</si>
  <si>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</si>
  <si>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</si>
  <si>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</si>
  <si>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</si>
  <si>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</si>
  <si>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</si>
  <si>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</si>
  <si>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</si>
  <si>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</si>
  <si>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</si>
  <si>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</si>
  <si>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</si>
  <si>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</si>
  <si>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</si>
  <si>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</si>
  <si>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</si>
  <si>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</si>
  <si>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</si>
  <si>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</si>
  <si>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</si>
  <si>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</si>
  <si>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</si>
  <si>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</si>
  <si>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</si>
  <si>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</si>
  <si>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</si>
  <si>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</si>
  <si>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</si>
  <si>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</si>
  <si>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</si>
  <si>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</si>
  <si>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</si>
  <si>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</si>
  <si>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</si>
  <si>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</si>
  <si>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</si>
  <si>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</si>
  <si>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</si>
  <si>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</si>
  <si>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</si>
  <si>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</si>
  <si>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</si>
  <si>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</si>
  <si>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</si>
  <si>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</si>
  <si>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</si>
  <si>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</si>
  <si>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</si>
  <si>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</si>
  <si>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</si>
  <si>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</si>
  <si>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</si>
  <si>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</si>
  <si>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</si>
  <si>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</si>
  <si>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</si>
  <si>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</si>
  <si>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</si>
  <si>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</si>
  <si>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</si>
  <si>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</si>
  <si>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</si>
  <si>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</si>
  <si>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</si>
  <si>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</si>
  <si>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</si>
  <si>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</si>
  <si>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</si>
  <si>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</si>
  <si>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</si>
  <si>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</si>
  <si>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</si>
  <si>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</si>
  <si>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</si>
  <si>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</si>
  <si>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</si>
  <si>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</si>
  <si>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</si>
  <si>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</si>
  <si>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</si>
  <si>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</si>
  <si>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</si>
  <si>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</si>
  <si>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</si>
  <si>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</si>
  <si>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</si>
  <si>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</si>
  <si>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</si>
  <si>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</si>
  <si>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</si>
  <si>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</si>
  <si>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</si>
  <si>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</si>
  <si>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</si>
  <si>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</si>
  <si>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</si>
  <si>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</si>
  <si>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</si>
  <si>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</si>
  <si>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</si>
  <si>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</si>
  <si>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</si>
  <si>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</si>
  <si>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</si>
  <si>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</si>
  <si>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</si>
  <si>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</si>
  <si>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</si>
  <si>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</si>
  <si>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</si>
  <si>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</si>
  <si>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</si>
  <si>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</si>
  <si>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</si>
  <si>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</si>
  <si>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</si>
  <si>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</si>
  <si>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</si>
  <si>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</si>
  <si>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</si>
  <si>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</si>
  <si>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</si>
  <si>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</si>
  <si>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</si>
  <si>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</si>
  <si>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</si>
  <si>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</si>
  <si>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</si>
  <si>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</si>
  <si>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</si>
  <si>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</si>
  <si>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</si>
  <si>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</si>
  <si>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</si>
  <si>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</si>
  <si>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</si>
  <si>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</si>
  <si>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</si>
  <si>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</si>
  <si>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</si>
  <si>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</si>
  <si>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</si>
  <si>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</si>
  <si>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</si>
  <si>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</si>
  <si>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</si>
  <si>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</si>
  <si>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</si>
  <si>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</si>
  <si>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</si>
  <si>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</si>
  <si>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</si>
  <si>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</si>
  <si>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</si>
  <si>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</si>
  <si>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</si>
  <si>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</si>
  <si>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</si>
  <si>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</si>
  <si>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</si>
  <si>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</si>
  <si>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</si>
  <si>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</si>
  <si>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</si>
  <si>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</si>
  <si>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</si>
  <si>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</si>
  <si>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</si>
  <si>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</si>
  <si>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</si>
  <si>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</si>
  <si>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</si>
  <si>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</si>
  <si>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</si>
  <si>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</si>
  <si>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</si>
  <si>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</si>
  <si>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</si>
  <si>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</si>
  <si>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</si>
  <si>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</si>
  <si>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</si>
  <si>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</si>
  <si>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</si>
  <si>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</si>
  <si>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</si>
  <si>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</si>
  <si>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</si>
  <si>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</si>
  <si>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</si>
  <si>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</si>
  <si>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</si>
  <si>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</si>
  <si>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</si>
  <si>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</si>
  <si>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</si>
  <si>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</si>
  <si>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</si>
  <si>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</si>
  <si>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</si>
  <si>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</si>
  <si>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</si>
  <si>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</si>
  <si>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</si>
  <si>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</si>
  <si>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</si>
  <si>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</si>
  <si>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</si>
  <si>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</si>
  <si>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</si>
  <si>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</si>
  <si>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</si>
  <si>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</si>
  <si>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</si>
  <si>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</si>
  <si>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</si>
  <si>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</si>
  <si>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</si>
  <si>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</si>
  <si>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</si>
  <si>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</si>
  <si>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</si>
  <si>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</si>
  <si>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</si>
  <si>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</si>
  <si>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</si>
  <si>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</si>
  <si>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</si>
  <si>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</si>
  <si>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</si>
  <si>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</si>
  <si>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</si>
  <si>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</si>
  <si>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</si>
  <si>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</si>
  <si>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</si>
  <si>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</si>
  <si>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</si>
  <si>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</si>
  <si>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</si>
  <si>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</si>
  <si>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</si>
  <si>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</si>
  <si>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</si>
  <si>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</si>
  <si>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</si>
  <si>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</si>
  <si>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</si>
  <si>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</si>
  <si>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</si>
  <si>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</si>
  <si>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</si>
  <si>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</si>
  <si>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</si>
  <si>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</si>
  <si>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</si>
  <si>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</si>
  <si>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</si>
  <si>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</si>
  <si>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</si>
  <si>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</si>
  <si>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</si>
  <si>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</si>
  <si>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</si>
  <si>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</si>
  <si>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</si>
  <si>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</si>
  <si>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</si>
  <si>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</si>
  <si>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</si>
  <si>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</si>
  <si>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</si>
  <si>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</si>
  <si>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</si>
  <si>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</si>
  <si>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</si>
  <si>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</si>
  <si>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</si>
  <si>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</si>
  <si>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</si>
  <si>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</si>
  <si>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</si>
  <si>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</si>
  <si>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</si>
  <si>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</si>
  <si>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</si>
  <si>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</si>
  <si>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</si>
  <si>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</si>
  <si>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</si>
  <si>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</si>
  <si>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</si>
  <si>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</si>
  <si>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</si>
  <si>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</si>
  <si>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</si>
  <si>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</si>
  <si>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</si>
  <si>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</si>
  <si>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</si>
  <si>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</si>
  <si>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</si>
  <si>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</si>
  <si>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</si>
  <si>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</si>
  <si>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</si>
  <si>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</si>
  <si>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</si>
  <si>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</si>
  <si>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</si>
  <si>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</si>
  <si>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</si>
  <si>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</si>
  <si>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</si>
  <si>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</si>
  <si>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</si>
  <si>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</si>
  <si>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</si>
  <si>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</si>
  <si>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</si>
  <si>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</si>
  <si>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</si>
  <si>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</si>
  <si>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</si>
  <si>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</si>
  <si>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</si>
  <si>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</si>
  <si>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</si>
  <si>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</si>
  <si>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</si>
  <si>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</si>
  <si>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</si>
  <si>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</si>
  <si>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</si>
  <si>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</si>
  <si>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</si>
  <si>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</si>
  <si>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</si>
  <si>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</si>
  <si>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</si>
  <si>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</si>
  <si>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</si>
  <si>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</si>
  <si>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</si>
  <si>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</si>
  <si>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</si>
  <si>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</si>
  <si>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</si>
  <si>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</si>
  <si>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</si>
  <si>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</si>
  <si>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</si>
  <si>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</si>
  <si>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</si>
  <si>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</si>
  <si>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</si>
  <si>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</si>
  <si>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</si>
  <si>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</si>
  <si>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</si>
  <si>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</si>
  <si>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</si>
  <si>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</si>
  <si>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</si>
  <si>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</si>
  <si>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</si>
  <si>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</si>
  <si>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</si>
  <si>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</si>
  <si>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</si>
  <si>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</si>
  <si>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</si>
  <si>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</si>
  <si>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</si>
  <si>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</si>
  <si>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</si>
  <si>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</si>
  <si>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</si>
  <si>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</si>
  <si>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</si>
  <si>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</si>
  <si>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</si>
  <si>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</si>
  <si>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</si>
  <si>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</si>
  <si>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</si>
  <si>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</si>
  <si>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</si>
  <si>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</si>
  <si>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</si>
  <si>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</si>
  <si>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</si>
  <si>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</si>
  <si>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</si>
  <si>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</si>
  <si>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</si>
  <si>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</si>
  <si>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</si>
  <si>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</si>
  <si>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</si>
  <si>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</si>
  <si>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</si>
  <si>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</si>
  <si>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</si>
  <si>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</si>
  <si>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</si>
  <si>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</si>
  <si>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</si>
  <si>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</si>
  <si>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</si>
  <si>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</si>
  <si>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</si>
  <si>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</si>
  <si>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</si>
  <si>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</si>
  <si>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</si>
  <si>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</si>
  <si>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</si>
  <si>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</si>
  <si>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</si>
  <si>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</si>
  <si>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</si>
  <si>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</si>
  <si>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</si>
  <si>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</si>
  <si>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</si>
  <si>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</si>
  <si>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</si>
  <si>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</si>
  <si>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</si>
  <si>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</si>
  <si>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</si>
  <si>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</si>
  <si>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</si>
  <si>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</si>
  <si>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</si>
  <si>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</si>
  <si>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</si>
  <si>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</si>
  <si>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</si>
  <si>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</si>
  <si>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</si>
  <si>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</si>
  <si>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</si>
  <si>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</si>
  <si>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</si>
  <si>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</si>
  <si>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</si>
  <si>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</si>
  <si>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</si>
  <si>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</si>
  <si>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</si>
  <si>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</si>
  <si>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</si>
  <si>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</si>
  <si>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</si>
  <si>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</si>
  <si>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</si>
  <si>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</si>
  <si>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</si>
  <si>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</si>
  <si>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</si>
  <si>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</si>
  <si>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</si>
  <si>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</si>
  <si>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</si>
  <si>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</si>
  <si>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</si>
  <si>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</si>
  <si>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</si>
  <si>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</si>
  <si>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</si>
  <si>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</si>
  <si>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</si>
  <si>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</si>
  <si>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</si>
  <si>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</si>
  <si>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</si>
  <si>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</si>
  <si>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</si>
  <si>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</si>
  <si>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</si>
  <si>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</si>
  <si>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</si>
  <si>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</si>
  <si>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</si>
  <si>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</si>
  <si>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</si>
  <si>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</si>
  <si>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</si>
  <si>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</si>
  <si>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</si>
  <si>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</si>
  <si>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</si>
  <si>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</si>
  <si>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</si>
  <si>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</si>
  <si>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</si>
  <si>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</si>
  <si>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</si>
  <si>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</si>
  <si>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</si>
  <si>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</si>
  <si>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</si>
  <si>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</si>
  <si>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</si>
  <si>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</si>
  <si>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</si>
  <si>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</si>
  <si>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</si>
  <si>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</si>
  <si>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</si>
  <si>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</si>
  <si>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</si>
  <si>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</si>
  <si>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</si>
  <si>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</si>
  <si>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</si>
  <si>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</si>
  <si>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</si>
  <si>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</si>
  <si>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</si>
  <si>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</si>
  <si>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</si>
  <si>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</si>
  <si>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</si>
  <si>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</si>
  <si>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</si>
  <si>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</si>
  <si>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</si>
  <si>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</si>
  <si>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</si>
  <si>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</si>
  <si>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</si>
  <si>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</si>
  <si>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</si>
  <si>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</si>
  <si>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</si>
  <si>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</si>
  <si>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</si>
  <si>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</si>
  <si>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</si>
  <si>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</si>
  <si>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</si>
  <si>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</si>
  <si>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</si>
  <si>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</si>
  <si>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</si>
  <si>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</si>
  <si>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</si>
  <si>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</si>
  <si>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</si>
  <si>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</si>
  <si>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</si>
  <si>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</si>
  <si>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</si>
  <si>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</si>
  <si>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</si>
  <si>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</si>
  <si>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</si>
  <si>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</si>
  <si>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</si>
  <si>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</si>
  <si>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</si>
  <si>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</si>
  <si>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</si>
  <si>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</si>
  <si>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</si>
  <si>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</si>
  <si>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</si>
  <si>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</si>
  <si>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</si>
  <si>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</si>
  <si>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</si>
  <si>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</si>
  <si>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</si>
  <si>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</si>
  <si>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</si>
  <si>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</si>
  <si>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</si>
  <si>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</si>
  <si>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</si>
  <si>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</si>
  <si>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</si>
  <si>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</si>
  <si>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</si>
  <si>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</si>
  <si>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</si>
  <si>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</si>
  <si>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</si>
  <si>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</si>
  <si>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</si>
  <si>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</si>
  <si>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</si>
  <si>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</si>
  <si>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</si>
  <si>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</si>
  <si>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</si>
  <si>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</si>
  <si>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</si>
  <si>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</si>
  <si>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</si>
  <si>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</si>
  <si>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</si>
  <si>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</si>
  <si>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</si>
  <si>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</si>
  <si>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</si>
  <si>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</si>
  <si>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</si>
  <si>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</si>
  <si>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</si>
  <si>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</si>
  <si>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</si>
  <si>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</si>
  <si>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</si>
  <si>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</si>
  <si>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</si>
  <si>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</si>
  <si>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</si>
  <si>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</si>
  <si>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</si>
  <si>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</si>
  <si>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</si>
  <si>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</si>
  <si>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</si>
  <si>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</si>
  <si>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</si>
  <si>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</si>
  <si>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</si>
  <si>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</si>
  <si>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</si>
  <si>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</si>
  <si>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</si>
  <si>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</si>
  <si>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</si>
  <si>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</si>
  <si>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</si>
  <si>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</si>
  <si>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</si>
  <si>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</si>
  <si>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</si>
  <si>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</si>
  <si>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</si>
  <si>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</si>
  <si>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</si>
  <si>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</si>
  <si>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</si>
  <si>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</si>
  <si>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</si>
  <si>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</si>
  <si>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</si>
  <si>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</si>
  <si>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</si>
  <si>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</si>
  <si>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</si>
  <si>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</si>
  <si>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</si>
  <si>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</si>
  <si>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</si>
  <si>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</si>
  <si>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</si>
  <si>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</si>
  <si>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</si>
  <si>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</si>
  <si>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</si>
  <si>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</si>
  <si>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</si>
  <si>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</si>
  <si>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</si>
  <si>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</si>
  <si>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</si>
  <si>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</si>
  <si>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</si>
  <si>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</si>
  <si>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</si>
  <si>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</si>
  <si>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</si>
  <si>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</si>
  <si>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</si>
  <si>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</si>
  <si>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</si>
  <si>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</si>
  <si>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</si>
  <si>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</si>
  <si>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</si>
  <si>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</si>
  <si>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</si>
  <si>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</si>
  <si>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</si>
  <si>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</si>
  <si>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</si>
  <si>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</si>
  <si>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</si>
  <si>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</si>
  <si>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</si>
  <si>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</si>
  <si>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</si>
  <si>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</si>
  <si>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</si>
  <si>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</si>
  <si>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</si>
  <si>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</si>
  <si>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</si>
  <si>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</si>
  <si>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</si>
  <si>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</si>
  <si>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</si>
  <si>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</si>
  <si>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</si>
  <si>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</si>
  <si>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</si>
  <si>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</si>
  <si>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</si>
  <si>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</si>
  <si>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</si>
  <si>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</si>
  <si>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</si>
  <si>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</si>
  <si>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</si>
  <si>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</si>
  <si>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</si>
  <si>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>MC1 08:45, verificando faixa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</si>
  <si>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</si>
  <si>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</si>
  <si>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</si>
  <si>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</si>
  <si>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</si>
  <si>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</si>
  <si>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</si>
  <si>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</si>
  <si>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ZDGK58/ZDGPAT2</t>
  </si>
  <si>
    <t>Execução de solda ( 2 soldas em ZDG2 + 1 solda em ZDG1 AMV NORTE)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</si>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</sst>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97" activePane="topRight" state="frozen"/>
      <selection pane="topRight" activeCell="N207" sqref="N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MOD SPN46094</v>
      </c>
      <c r="B207" s="105">
        <v>46094</v>
      </c>
      <c r="C207" s="138">
        <f>IF(BS_CONTROLE[[#This Row],[DATA]]="","",WEEKNUM(BS_CONTROLE[[#This Row],[DATA]]))</f>
        <v>11</v>
      </c>
      <c r="D207" s="211" t="s">
        <v>400</v>
      </c>
      <c r="E207" s="212">
        <v>283</v>
      </c>
      <c r="F207" s="188" t="s">
        <v>373</v>
      </c>
      <c r="G207" s="146" t="str">
        <f>IF(D207="","*",VLOOKUP(F207,BS_ATIVIDADE[],3,FALSE))</f>
        <v>OUTROS</v>
      </c>
      <c r="H207" s="109" t="s">
        <v>384</v>
      </c>
      <c r="I207" s="109" t="s">
        <v>384</v>
      </c>
      <c r="J207" s="108">
        <v>73</v>
      </c>
      <c r="K207" s="108">
        <v>54.8</v>
      </c>
      <c r="L207" s="108">
        <v>54.83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7" s="130" t="s">
        <v>1272</v>
      </c>
      <c r="O207" s="109">
        <v>0.33333333333333331</v>
      </c>
      <c r="P207" s="109">
        <v>0.16666666666666666</v>
      </c>
      <c r="Q207" s="108">
        <v>1</v>
      </c>
      <c r="R207" s="10" t="str">
        <f>IFERROR(_xlfn.XLOOKUP(F207, BS_ATIVIDADE[ATIVIDADE],BS_ATIVIDADE[UNIDADE] ), "*")</f>
        <v>BINÁRIO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BLOCO</v>
      </c>
      <c r="AJ207" s="9" t="str">
        <f>IF(BS_CONTROLE[[#This Row],[Atividade]]=0, "-", BS_CONTROLE[[#This Row],[Atividade]])</f>
        <v>BLOCO</v>
      </c>
      <c r="AK207" s="31" t="str">
        <f>BS_CONTROLE[[#This Row],[Local - Partida]]</f>
        <v>-</v>
      </c>
      <c r="AL207" s="31" t="str">
        <f>BS_CONTROLE[[#This Row],[Local - Encerramento]]</f>
        <v>-</v>
      </c>
      <c r="AM207" s="108" t="str">
        <f>IF(BS_CONTROLE[[#This Row],[Entre - Estações]]=0, "-", BS_CONTROLE[[#This Row],[Entre - Estações]])</f>
        <v>ZDG-PAT</v>
      </c>
      <c r="AN207" s="108" t="str">
        <f>IF(BS_CONTROLE[[#This Row],[SB]]=0, "-", BS_CONTROLE[[#This Row],[SB]])</f>
        <v>ZDGK58/ZDGPAT2</v>
      </c>
      <c r="AO207" s="108">
        <f>IF(BS_CONTROLE[[#This Row],[SUB]]=0, "-", BS_CONTROLE[[#This Row],[SUB]])</f>
        <v>73</v>
      </c>
      <c r="AP207" s="108">
        <f>BS_CONTROLE[[#This Row],[KM - Inicio]]</f>
        <v>54.8</v>
      </c>
      <c r="AQ207" s="108">
        <f>BS_CONTROLE[[#This Row],[KM - Inicio]]</f>
        <v>54.8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BINÁRIO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 t="shared" si="12"/>
        <v>WAGNER (TP-58)46094</v>
      </c>
      <c r="B208" s="105">
        <v>46094</v>
      </c>
      <c r="C208" s="138">
        <f>IF(BS_CONTROLE[[#This Row],[DATA]]="","",WEEKNUM(BS_CONTROLE[[#This Row],[DATA]]))</f>
        <v>11</v>
      </c>
      <c r="D208" s="107" t="s">
        <v>721</v>
      </c>
      <c r="E208" s="163">
        <v>176</v>
      </c>
      <c r="F208" s="129" t="s">
        <v>517</v>
      </c>
      <c r="G208" s="146" t="str">
        <f>IF(D208="","*",VLOOKUP(F208,BS_ATIVIDADE[],3,FALSE))</f>
        <v>MODERNIZAÇÃO</v>
      </c>
      <c r="H208" s="109" t="s">
        <v>384</v>
      </c>
      <c r="I208" s="109" t="s">
        <v>384</v>
      </c>
      <c r="J208" s="108">
        <v>73</v>
      </c>
      <c r="K208" s="108">
        <v>54.8</v>
      </c>
      <c r="L208" s="108">
        <v>54.814999999999998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08" s="109">
        <v>0.33333333333333331</v>
      </c>
      <c r="P208" s="109">
        <v>0</v>
      </c>
      <c r="Q208" s="108">
        <v>3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1213</v>
      </c>
      <c r="W208" s="155" t="s">
        <v>1273</v>
      </c>
      <c r="X208" s="107" t="s">
        <v>862</v>
      </c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MODERNIZAÇÃO - SOLDA</v>
      </c>
      <c r="AJ208" s="9" t="str">
        <f>IF(BS_CONTROLE[[#This Row],[Atividade]]=0, "-", BS_CONTROLE[[#This Row],[Atividade]])</f>
        <v>MODERNIZAÇÃO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ZDG-PAT</v>
      </c>
      <c r="AN208" s="108" t="str">
        <f>IF(BS_CONTROLE[[#This Row],[SB]]=0, "-", BS_CONTROLE[[#This Row],[SB]])</f>
        <v>ZDGPAT2</v>
      </c>
      <c r="AO208" s="108">
        <f>IF(BS_CONTROLE[[#This Row],[SUB]]=0, "-", BS_CONTROLE[[#This Row],[SUB]])</f>
        <v>73</v>
      </c>
      <c r="AP208" s="108">
        <f>BS_CONTROLE[[#This Row],[KM - Inicio]]</f>
        <v>54.8</v>
      </c>
      <c r="AQ208" s="108">
        <f>BS_CONTROLE[[#This Row],[KM - Inicio]]</f>
        <v>54.8</v>
      </c>
      <c r="AR208" s="111"/>
      <c r="AS208" s="111"/>
      <c r="AT208" s="111"/>
      <c r="AU208" s="139"/>
      <c r="AV208" s="139"/>
      <c r="AW208" s="14"/>
      <c r="AX208" s="14"/>
      <c r="AY208" s="184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e">
        <f t="shared" si="13"/>
        <v>#DIV/0!</v>
      </c>
      <c r="BR208" s="19" t="e">
        <f>IF(OR(B208="",F208=""),"*",AY208/P208)</f>
        <v>#DIV/0!</v>
      </c>
      <c r="BS208" s="19">
        <f>IF(OR(B208="",F208=""),"*",BA208/Q208)</f>
        <v>0</v>
      </c>
      <c r="BT208" s="208" t="str">
        <f t="shared" si="14"/>
        <v/>
      </c>
    </row>
    <row r="209" spans="1:72">
      <c r="A209" s="47" t="str">
        <f t="shared" si="12"/>
        <v>IGOR (TF-660)46094</v>
      </c>
      <c r="B209" s="105">
        <v>46094</v>
      </c>
      <c r="C209" s="138">
        <f>IF(BS_CONTROLE[[#This Row],[DATA]]="","",WEEKNUM(BS_CONTROLE[[#This Row],[DATA]]))</f>
        <v>11</v>
      </c>
      <c r="D209" s="107" t="s">
        <v>676</v>
      </c>
      <c r="E209" s="163">
        <v>177</v>
      </c>
      <c r="F209" s="129" t="s">
        <v>517</v>
      </c>
      <c r="G209" s="146" t="str">
        <f>IF(D209="","*",VLOOKUP(F209,BS_ATIVIDADE[],3,FALSE))</f>
        <v>MODERNIZAÇÃO</v>
      </c>
      <c r="H209" s="109" t="s">
        <v>384</v>
      </c>
      <c r="I209" s="109" t="s">
        <v>384</v>
      </c>
      <c r="J209" s="108">
        <v>73</v>
      </c>
      <c r="K209" s="108">
        <v>54.814999999999998</v>
      </c>
      <c r="L209" s="108">
        <v>54.88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9" s="130" t="s">
        <v>176</v>
      </c>
      <c r="O209" s="109">
        <v>0.33333333333333331</v>
      </c>
      <c r="P209" s="109">
        <v>0</v>
      </c>
      <c r="Q209" s="108">
        <v>3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MODERNIZAÇÃO - SOLDA</v>
      </c>
      <c r="AJ209" s="9" t="str">
        <f>IF(BS_CONTROLE[[#This Row],[Atividade]]=0, "-", BS_CONTROLE[[#This Row],[Atividade]])</f>
        <v>MODERNIZAÇÃO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ZDG-PAT</v>
      </c>
      <c r="AN209" s="108" t="str">
        <f>IF(BS_CONTROLE[[#This Row],[SB]]=0, "-", BS_CONTROLE[[#This Row],[SB]])</f>
        <v>ZDGPAT1</v>
      </c>
      <c r="AO209" s="108">
        <f>IF(BS_CONTROLE[[#This Row],[SUB]]=0, "-", BS_CONTROLE[[#This Row],[SUB]])</f>
        <v>73</v>
      </c>
      <c r="AP209" s="108">
        <f>BS_CONTROLE[[#This Row],[KM - Inicio]]</f>
        <v>54.814999999999998</v>
      </c>
      <c r="AQ209" s="108">
        <f>BS_CONTROLE[[#This Row],[KM - Inicio]]</f>
        <v>54.814999999999998</v>
      </c>
      <c r="AR209" s="111"/>
      <c r="AS209" s="111"/>
      <c r="AT209" s="111"/>
      <c r="AU209" s="139"/>
      <c r="AV209" s="139"/>
      <c r="AW209" s="14"/>
      <c r="AX209" s="14"/>
      <c r="AY209" s="184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e">
        <f t="shared" si="13"/>
        <v>#DIV/0!</v>
      </c>
      <c r="BR209" s="19" t="e">
        <f>IF(OR(B209="",F209=""),"*",AY209/P209)</f>
        <v>#DIV/0!</v>
      </c>
      <c r="BS209" s="19">
        <f>IF(OR(B209="",F209=""),"*",BA209/Q209)</f>
        <v>0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1265</v>
      </c>
      <c r="I210" s="109" t="s">
        <v>1266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1267</v>
      </c>
      <c r="W210" s="155" t="s">
        <v>1268</v>
      </c>
      <c r="X210" s="107" t="s">
        <v>825</v>
      </c>
      <c r="Y210" s="132"/>
      <c r="Z210" s="107"/>
      <c r="AA210" s="108" t="s">
        <v>1269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8" priority="5424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7" priority="11833" operator="equal">
      <formula>"NÃO"</formula>
    </cfRule>
    <cfRule type="cellIs" dxfId="256" priority="11834" operator="equal">
      <formula>"SIM"</formula>
    </cfRule>
  </conditionalFormatting>
  <conditionalFormatting sqref="AZ6:AZ1028">
    <cfRule type="expression" dxfId="255" priority="54289">
      <formula>#REF!=1</formula>
    </cfRule>
  </conditionalFormatting>
  <conditionalFormatting sqref="U6:U1028 BE6:BE1028 AY6:AY1028">
    <cfRule type="cellIs" dxfId="254" priority="54273" operator="equal">
      <formula>"ERRO"</formula>
    </cfRule>
  </conditionalFormatting>
  <conditionalFormatting sqref="BQ6:BQ1028">
    <cfRule type="cellIs" dxfId="253" priority="54268" operator="equal">
      <formula>"Produção e Intervalo"</formula>
    </cfRule>
    <cfRule type="cellIs" dxfId="252" priority="54269" operator="equal">
      <formula>"Aderente"</formula>
    </cfRule>
    <cfRule type="cellIs" dxfId="251" priority="54270" operator="equal">
      <formula>"Intervalo"</formula>
    </cfRule>
    <cfRule type="cellIs" dxfId="250" priority="54271" operator="equal">
      <formula>"Produção"</formula>
    </cfRule>
    <cfRule type="cellIs" dxfId="249" priority="54272" operator="equal">
      <formula>"ERRO"</formula>
    </cfRule>
  </conditionalFormatting>
  <conditionalFormatting sqref="BR6:BS1028">
    <cfRule type="cellIs" dxfId="248" priority="54250" operator="equal">
      <formula>"*"</formula>
    </cfRule>
    <cfRule type="cellIs" dxfId="247" priority="54251" operator="greaterThanOrEqual">
      <formula>1</formula>
    </cfRule>
    <cfRule type="cellIs" dxfId="246" priority="54252" operator="lessThan">
      <formula>1</formula>
    </cfRule>
  </conditionalFormatting>
  <conditionalFormatting sqref="Y8:Z13">
    <cfRule type="cellIs" dxfId="245" priority="376" operator="equal">
      <formula>"OPORTUNIDADE"</formula>
    </cfRule>
  </conditionalFormatting>
  <conditionalFormatting sqref="Y8:Z13">
    <cfRule type="cellIs" dxfId="244" priority="374" operator="equal">
      <formula>"NÃO"</formula>
    </cfRule>
    <cfRule type="cellIs" dxfId="243" priority="375" operator="equal">
      <formula>"SIM"</formula>
    </cfRule>
  </conditionalFormatting>
  <conditionalFormatting sqref="Y17:Z18">
    <cfRule type="cellIs" dxfId="242" priority="373" operator="equal">
      <formula>"OPORTUNIDADE"</formula>
    </cfRule>
  </conditionalFormatting>
  <conditionalFormatting sqref="Y17:Z18">
    <cfRule type="cellIs" dxfId="241" priority="371" operator="equal">
      <formula>"NÃO"</formula>
    </cfRule>
    <cfRule type="cellIs" dxfId="240" priority="372" operator="equal">
      <formula>"SIM"</formula>
    </cfRule>
  </conditionalFormatting>
  <conditionalFormatting sqref="BJ8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59" operator="equal">
      <formula>"OPORTUNIDADE"</formula>
    </cfRule>
  </conditionalFormatting>
  <conditionalFormatting sqref="Y19:Z19">
    <cfRule type="cellIs" dxfId="238" priority="357" operator="equal">
      <formula>"NÃO"</formula>
    </cfRule>
    <cfRule type="cellIs" dxfId="237" priority="358" operator="equal">
      <formula>"SIM"</formula>
    </cfRule>
  </conditionalFormatting>
  <conditionalFormatting sqref="Z29">
    <cfRule type="cellIs" dxfId="236" priority="356" operator="equal">
      <formula>"OPORTUNIDADE"</formula>
    </cfRule>
  </conditionalFormatting>
  <conditionalFormatting sqref="Z29">
    <cfRule type="cellIs" dxfId="235" priority="354" operator="equal">
      <formula>"NÃO"</formula>
    </cfRule>
    <cfRule type="cellIs" dxfId="234" priority="355" operator="equal">
      <formula>"SIM"</formula>
    </cfRule>
  </conditionalFormatting>
  <conditionalFormatting sqref="BP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47" operator="equal">
      <formula>"OPORTUNIDADE"</formula>
    </cfRule>
  </conditionalFormatting>
  <conditionalFormatting sqref="Y16">
    <cfRule type="cellIs" dxfId="232" priority="345" operator="equal">
      <formula>"NÃO"</formula>
    </cfRule>
    <cfRule type="cellIs" dxfId="231" priority="346" operator="equal">
      <formula>"SIM"</formula>
    </cfRule>
  </conditionalFormatting>
  <conditionalFormatting sqref="BK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0" operator="equal">
      <formula>"OPORTUNIDADE"</formula>
    </cfRule>
  </conditionalFormatting>
  <conditionalFormatting sqref="Z32:Z33">
    <cfRule type="cellIs" dxfId="229" priority="328" operator="equal">
      <formula>"NÃO"</formula>
    </cfRule>
    <cfRule type="cellIs" dxfId="228" priority="329" operator="equal">
      <formula>"SIM"</formula>
    </cfRule>
  </conditionalFormatting>
  <conditionalFormatting sqref="Y32:Y33">
    <cfRule type="cellIs" dxfId="227" priority="327" operator="equal">
      <formula>"OPORTUNIDADE"</formula>
    </cfRule>
  </conditionalFormatting>
  <conditionalFormatting sqref="Y32:Y33">
    <cfRule type="cellIs" dxfId="226" priority="325" operator="equal">
      <formula>"NÃO"</formula>
    </cfRule>
    <cfRule type="cellIs" dxfId="225" priority="326" operator="equal">
      <formula>"SIM"</formula>
    </cfRule>
  </conditionalFormatting>
  <conditionalFormatting sqref="BK2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18" operator="equal">
      <formula>"OPORTUNIDADE"</formula>
    </cfRule>
  </conditionalFormatting>
  <conditionalFormatting sqref="Y40:Y46 Y34:Y38">
    <cfRule type="cellIs" dxfId="223" priority="316" operator="equal">
      <formula>"NÃO"</formula>
    </cfRule>
    <cfRule type="cellIs" dxfId="222" priority="317" operator="equal">
      <formula>"SIM"</formula>
    </cfRule>
  </conditionalFormatting>
  <conditionalFormatting sqref="BK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07" operator="equal">
      <formula>"OPORTUNIDADE"</formula>
    </cfRule>
  </conditionalFormatting>
  <conditionalFormatting sqref="Z36:Z37">
    <cfRule type="cellIs" dxfId="220" priority="305" operator="equal">
      <formula>"NÃO"</formula>
    </cfRule>
    <cfRule type="cellIs" dxfId="219" priority="306" operator="equal">
      <formula>"SIM"</formula>
    </cfRule>
  </conditionalFormatting>
  <conditionalFormatting sqref="Z38:Z39">
    <cfRule type="cellIs" dxfId="218" priority="304" operator="equal">
      <formula>"OPORTUNIDADE"</formula>
    </cfRule>
  </conditionalFormatting>
  <conditionalFormatting sqref="Z38:Z39">
    <cfRule type="cellIs" dxfId="217" priority="302" operator="equal">
      <formula>"NÃO"</formula>
    </cfRule>
    <cfRule type="cellIs" dxfId="216" priority="303" operator="equal">
      <formula>"SIM"</formula>
    </cfRule>
  </conditionalFormatting>
  <conditionalFormatting sqref="Z46">
    <cfRule type="cellIs" dxfId="215" priority="301" operator="equal">
      <formula>"OPORTUNIDADE"</formula>
    </cfRule>
  </conditionalFormatting>
  <conditionalFormatting sqref="Z46">
    <cfRule type="cellIs" dxfId="214" priority="299" operator="equal">
      <formula>"NÃO"</formula>
    </cfRule>
    <cfRule type="cellIs" dxfId="213" priority="300" operator="equal">
      <formula>"SIM"</formula>
    </cfRule>
  </conditionalFormatting>
  <conditionalFormatting sqref="BP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89" operator="equal">
      <formula>"OPORTUNIDADE"</formula>
    </cfRule>
  </conditionalFormatting>
  <conditionalFormatting sqref="Y29">
    <cfRule type="cellIs" dxfId="211" priority="287" operator="equal">
      <formula>"NÃO"</formula>
    </cfRule>
    <cfRule type="cellIs" dxfId="210" priority="288" operator="equal">
      <formula>"SIM"</formula>
    </cfRule>
  </conditionalFormatting>
  <conditionalFormatting sqref="Y39">
    <cfRule type="cellIs" dxfId="209" priority="286" operator="equal">
      <formula>"OPORTUNIDADE"</formula>
    </cfRule>
  </conditionalFormatting>
  <conditionalFormatting sqref="Y39">
    <cfRule type="cellIs" dxfId="208" priority="284" operator="equal">
      <formula>"NÃO"</formula>
    </cfRule>
    <cfRule type="cellIs" dxfId="207" priority="285" operator="equal">
      <formula>"SIM"</formula>
    </cfRule>
  </conditionalFormatting>
  <conditionalFormatting sqref="BK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6" operator="equal">
      <formula>"OPORTUNIDADE"</formula>
    </cfRule>
  </conditionalFormatting>
  <conditionalFormatting sqref="Z49:Z50">
    <cfRule type="cellIs" dxfId="205" priority="274" operator="equal">
      <formula>"NÃO"</formula>
    </cfRule>
    <cfRule type="cellIs" dxfId="204" priority="275" operator="equal">
      <formula>"SIM"</formula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47" operator="equal">
      <formula>"OPORTUNIDADE"</formula>
    </cfRule>
  </conditionalFormatting>
  <conditionalFormatting sqref="Z53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5" operator="equal">
      <formula>"OPORTUNIDADE"</formula>
    </cfRule>
  </conditionalFormatting>
  <conditionalFormatting sqref="Z54:Z55">
    <cfRule type="cellIs" dxfId="199" priority="233" operator="equal">
      <formula>"NÃO"</formula>
    </cfRule>
    <cfRule type="cellIs" dxfId="198" priority="234" operator="equal">
      <formula>"SIM"</formula>
    </cfRule>
  </conditionalFormatting>
  <conditionalFormatting sqref="Z56">
    <cfRule type="cellIs" dxfId="197" priority="229" operator="equal">
      <formula>"OPORTUNIDADE"</formula>
    </cfRule>
  </conditionalFormatting>
  <conditionalFormatting sqref="Z56">
    <cfRule type="cellIs" dxfId="196" priority="227" operator="equal">
      <formula>"NÃO"</formula>
    </cfRule>
    <cfRule type="cellIs" dxfId="195" priority="228" operator="equal">
      <formula>"SIM"</formula>
    </cfRule>
  </conditionalFormatting>
  <conditionalFormatting sqref="Z63:Z65">
    <cfRule type="cellIs" dxfId="194" priority="220" operator="equal">
      <formula>"OPORTUNIDADE"</formula>
    </cfRule>
  </conditionalFormatting>
  <conditionalFormatting sqref="Z63:Z65">
    <cfRule type="cellIs" dxfId="193" priority="218" operator="equal">
      <formula>"NÃO"</formula>
    </cfRule>
    <cfRule type="cellIs" dxfId="192" priority="219" operator="equal">
      <formula>"SIM"</formula>
    </cfRule>
  </conditionalFormatting>
  <conditionalFormatting sqref="BK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2" operator="equal">
      <formula>"OPORTUNIDADE"</formula>
    </cfRule>
  </conditionalFormatting>
  <conditionalFormatting sqref="Z70:Z71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Z72">
    <cfRule type="cellIs" dxfId="188" priority="173" operator="equal">
      <formula>"OPORTUNIDADE"</formula>
    </cfRule>
  </conditionalFormatting>
  <conditionalFormatting sqref="Z72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2" operator="equal">
      <formula>"OPORTUNIDADE"</formula>
    </cfRule>
  </conditionalFormatting>
  <conditionalFormatting sqref="Z76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3" operator="equal">
      <formula>"OPORTUNIDADE"</formula>
    </cfRule>
  </conditionalFormatting>
  <conditionalFormatting sqref="Z99:Z100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BK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5" operator="equal">
      <formula>"OPORTUNIDADE"</formula>
    </cfRule>
  </conditionalFormatting>
  <conditionalFormatting sqref="Z8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BK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0" operator="equal">
      <formula>"OPORTUNIDADE"</formula>
    </cfRule>
  </conditionalFormatting>
  <conditionalFormatting sqref="Z90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BK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2" operator="equal">
      <formula>"OPORTUNIDADE"</formula>
    </cfRule>
  </conditionalFormatting>
  <conditionalFormatting sqref="Z110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21">
    <cfRule type="cellIs" dxfId="170" priority="99" operator="equal">
      <formula>"OPORTUNIDADE"</formula>
    </cfRule>
  </conditionalFormatting>
  <conditionalFormatting sqref="Z121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BK1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6" operator="equal">
      <formula>"OPORTUNIDADE"</formula>
    </cfRule>
  </conditionalFormatting>
  <conditionalFormatting sqref="Z13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K1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4" operator="equal">
      <formula>"OPORTUNIDADE"</formula>
    </cfRule>
  </conditionalFormatting>
  <conditionalFormatting sqref="Z151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BK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4" operator="equal">
      <formula>"OPORTUNIDADE"</formula>
    </cfRule>
  </conditionalFormatting>
  <conditionalFormatting sqref="Z176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2" operator="equal">
      <formula>"OPORTUNIDADE"</formula>
    </cfRule>
  </conditionalFormatting>
  <conditionalFormatting sqref="Z191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27 BP192:BP193">
    <cfRule type="iconSet" priority="6187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201:BK1027 BK192:BK193">
    <cfRule type="iconSet" priority="6189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30">
      <iconSet showValue="0">
        <cfvo type="percent" val="0"/>
        <cfvo type="num" val="1"/>
        <cfvo type="num" val="1" gte="0"/>
      </iconSet>
    </cfRule>
    <cfRule type="iconSet" priority="6193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55" priority="3" operator="equal">
      <formula>"OPORTUNIDADE"</formula>
    </cfRule>
  </conditionalFormatting>
  <conditionalFormatting sqref="Z20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 E206: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08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F97:F206 F208:F1027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1274</v>
      </c>
      <c r="C2" s="124" t="s">
        <v>755</v>
      </c>
      <c r="D2" s="79" t="s">
        <v>757</v>
      </c>
      <c r="E2" s="79" t="s">
        <v>1275</v>
      </c>
      <c r="F2" s="102" t="s">
        <v>1276</v>
      </c>
      <c r="G2" s="79" t="s">
        <v>1277</v>
      </c>
      <c r="H2" s="79" t="s">
        <v>1278</v>
      </c>
      <c r="I2" s="79" t="s">
        <v>1279</v>
      </c>
      <c r="J2" s="79" t="s">
        <v>1280</v>
      </c>
      <c r="K2" s="81" t="s">
        <v>1281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IF(SP_NORTE!Y207="","*",SP_NORTE!Y207)</f>
        <v>*</v>
      </c>
      <c r="C197" s="98">
        <f>IF(SP_NORTE!B207="","*",SP_NORTE!B207)</f>
        <v>46094</v>
      </c>
      <c r="D197" s="97" t="str">
        <f>IF(SP_NORTE!D207="","*",SP_NORTE!D207)</f>
        <v>MOD SPN</v>
      </c>
      <c r="E197" s="97" t="str">
        <f>IF(SP_NORTE!H207="","*",SP_NORTE!H207)</f>
        <v>-</v>
      </c>
      <c r="F197" s="103" t="str">
        <f>IF(SP_NORTE!M207="","*",SP_NORTE!M207)</f>
        <v>ZDG-PAT</v>
      </c>
      <c r="G197" s="98" t="str">
        <f>IF(SP_NORTE!I207="","*",SP_NORTE!I207)</f>
        <v>-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>
        <f>IF(SP_NORTE!B208="","*",SP_NORTE!B208)</f>
        <v>46094</v>
      </c>
      <c r="D198" s="97" t="str">
        <f>IF(SP_NORTE!D208="","*",SP_NORTE!D208)</f>
        <v>WAGNER (TP-58)</v>
      </c>
      <c r="E198" s="97" t="str">
        <f>IF(SP_NORTE!H208="","*",SP_NORTE!H208)</f>
        <v>-</v>
      </c>
      <c r="F198" s="103" t="str">
        <f>IF(SP_NORTE!M208="","*",SP_NORTE!M208)</f>
        <v>ZDG-PAT</v>
      </c>
      <c r="G198" s="98" t="str">
        <f>IF(SP_NORTE!I208="","*",SP_NORTE!I208)</f>
        <v>-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>
        <f>IF(SP_NORTE!B209="","*",SP_NORTE!B209)</f>
        <v>46094</v>
      </c>
      <c r="D199" s="97" t="str">
        <f>IF(SP_NORTE!D209="","*",SP_NORTE!D209)</f>
        <v>IGOR (TF-660)</v>
      </c>
      <c r="E199" s="97" t="str">
        <f>IF(SP_NORTE!H209="","*",SP_NORTE!H209)</f>
        <v>-</v>
      </c>
      <c r="F199" s="103" t="str">
        <f>IF(SP_NORTE!M209="","*",SP_NORTE!M209)</f>
        <v>ZDG-PAT</v>
      </c>
      <c r="G199" s="98" t="str">
        <f>IF(SP_NORTE!I209="","*",SP_NORTE!I209)</f>
        <v>-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1282</v>
      </c>
      <c r="V1" s="283"/>
      <c r="W1" s="283"/>
    </row>
    <row r="2" spans="1:23" ht="15" customHeight="1">
      <c r="A2" s="90" t="s">
        <v>1283</v>
      </c>
      <c r="B2" s="90" t="s">
        <v>1284</v>
      </c>
      <c r="C2" s="90" t="s">
        <v>380</v>
      </c>
      <c r="D2" s="91" t="s">
        <v>770</v>
      </c>
      <c r="E2" s="91" t="s">
        <v>4</v>
      </c>
      <c r="F2" s="91" t="s">
        <v>1285</v>
      </c>
      <c r="G2" s="91" t="s">
        <v>1286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1287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SP NORTE</v>
      </c>
      <c r="E204" s="142" t="str">
        <f>IF(SP_NORTE!T207="","*",SP_NORTE!T207)</f>
        <v>ZCZ-ZTI</v>
      </c>
      <c r="F204" s="149">
        <f>IF(SP_NORTE!B207="","*",SP_NORTE!B207)</f>
        <v>46094</v>
      </c>
      <c r="G204" s="149" t="str">
        <f>IF(SP_NORTE!D207="","*",SP_NORTE!D207)</f>
        <v>MOD SPN</v>
      </c>
      <c r="H204" s="149" t="str">
        <f>IF(SP_NORTE!F207="","*",SP_NORTE!F207)</f>
        <v>BLOCO</v>
      </c>
      <c r="I204" s="149" t="str">
        <f>IF(SP_NORTE!H207="","*",SP_NORTE!H207)</f>
        <v>-</v>
      </c>
      <c r="J204" s="149" t="str">
        <f>IF(SP_NORTE!I207="","*",SP_NORTE!I207)</f>
        <v>-</v>
      </c>
      <c r="K204" s="142" t="str">
        <f>IF(SP_NORTE!M207="","*",SP_NORTE!M207)</f>
        <v>ZDG-PAT</v>
      </c>
      <c r="L204" s="142" t="str">
        <f>IF(SP_NORTE!N207="","*",SP_NORTE!N207)</f>
        <v>ZDGK58/ZDGPAT2</v>
      </c>
      <c r="M204" s="143">
        <f>IF(SP_NORTE!J207="","*",SP_NORTE!J207)</f>
        <v>73</v>
      </c>
      <c r="N204" s="148">
        <f>IF(SP_NORTE!K207="","*",SP_NORTE!K207)</f>
        <v>54.8</v>
      </c>
      <c r="O204" s="148">
        <f>IF(SP_NORTE!L207="","*",SP_NORTE!L207)</f>
        <v>54.83</v>
      </c>
      <c r="P204" s="147">
        <f>IF(SP_NORTE!O207="","*",SP_NORTE!O207)</f>
        <v>0.33333333333333331</v>
      </c>
      <c r="Q204" s="147">
        <f>IF(SP_NORTE!P207="","*",SP_NORTE!P207)</f>
        <v>0.16666666666666666</v>
      </c>
      <c r="R204" s="149" t="str">
        <f>IF(SP_NORTE!Q207="","*",CONCATENATE(SP_NORTE!Q207," ",SP_NORTE!R207))</f>
        <v>1 BINÁRIO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Contrato</v>
      </c>
      <c r="C205" s="150" t="str">
        <f>IF(SP_NORTE!Z208="","*",SP_NORTE!Z208)</f>
        <v>*</v>
      </c>
      <c r="D205" s="142" t="str">
        <f>IF(SP_NORTE!S208="","*",SP_NORTE!S208)</f>
        <v>SP NORTE</v>
      </c>
      <c r="E205" s="142" t="str">
        <f>IF(SP_NORTE!T208="","*",SP_NORTE!T208)</f>
        <v>ZCZ-ZTI</v>
      </c>
      <c r="F205" s="149">
        <f>IF(SP_NORTE!B208="","*",SP_NORTE!B208)</f>
        <v>46094</v>
      </c>
      <c r="G205" s="149" t="str">
        <f>IF(SP_NORTE!D208="","*",SP_NORTE!D208)</f>
        <v>WAGNER (TP-58)</v>
      </c>
      <c r="H205" s="149" t="str">
        <f>IF(SP_NORTE!F208="","*",SP_NORTE!F208)</f>
        <v>MODERNIZAÇÃO - SOLDA</v>
      </c>
      <c r="I205" s="149" t="str">
        <f>IF(SP_NORTE!H208="","*",SP_NORTE!H208)</f>
        <v>-</v>
      </c>
      <c r="J205" s="149" t="str">
        <f>IF(SP_NORTE!I208="","*",SP_NORTE!I208)</f>
        <v>-</v>
      </c>
      <c r="K205" s="142" t="str">
        <f>IF(SP_NORTE!M208="","*",SP_NORTE!M208)</f>
        <v>ZDG-PAT</v>
      </c>
      <c r="L205" s="142" t="str">
        <f>IF(SP_NORTE!N208="","*",SP_NORTE!N208)</f>
        <v>ZDGPAT2</v>
      </c>
      <c r="M205" s="143">
        <f>IF(SP_NORTE!J208="","*",SP_NORTE!J208)</f>
        <v>73</v>
      </c>
      <c r="N205" s="148">
        <f>IF(SP_NORTE!K208="","*",SP_NORTE!K208)</f>
        <v>54.8</v>
      </c>
      <c r="O205" s="148">
        <f>IF(SP_NORTE!L208="","*",SP_NORTE!L208)</f>
        <v>54.814999999999998</v>
      </c>
      <c r="P205" s="147">
        <f>IF(SP_NORTE!O208="","*",SP_NORTE!O208)</f>
        <v>0.33333333333333331</v>
      </c>
      <c r="Q205" s="147">
        <f>IF(SP_NORTE!P208="","*",SP_NORTE!P208)</f>
        <v>0</v>
      </c>
      <c r="R205" s="149" t="str">
        <f>IF(SP_NORTE!Q208="","*",CONCATENATE(SP_NORTE!Q208," ",SP_NORTE!R208))</f>
        <v>3 Nº DE SOLDA</v>
      </c>
      <c r="S205" s="149" t="str">
        <f>IF(SP_NORTE!V208="","*",SP_NORTE!V208)</f>
        <v>Luiz</v>
      </c>
      <c r="T205" s="149" t="str">
        <f>IF(SP_NORTE!W208="","*",SP_NORTE!W208)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SP NORTE</v>
      </c>
      <c r="E206" s="142" t="str">
        <f>IF(SP_NORTE!T209="","*",SP_NORTE!T209)</f>
        <v>ZCZ-ZTI</v>
      </c>
      <c r="F206" s="149">
        <f>IF(SP_NORTE!B209="","*",SP_NORTE!B209)</f>
        <v>46094</v>
      </c>
      <c r="G206" s="149" t="str">
        <f>IF(SP_NORTE!D209="","*",SP_NORTE!D209)</f>
        <v>IGOR (TF-660)</v>
      </c>
      <c r="H206" s="149" t="str">
        <f>IF(SP_NORTE!F209="","*",SP_NORTE!F209)</f>
        <v>MODERNIZAÇÃO - SOLDA</v>
      </c>
      <c r="I206" s="149" t="str">
        <f>IF(SP_NORTE!H209="","*",SP_NORTE!H209)</f>
        <v>-</v>
      </c>
      <c r="J206" s="149" t="str">
        <f>IF(SP_NORTE!I209="","*",SP_NORTE!I209)</f>
        <v>-</v>
      </c>
      <c r="K206" s="142" t="str">
        <f>IF(SP_NORTE!M209="","*",SP_NORTE!M209)</f>
        <v>ZDG-PAT</v>
      </c>
      <c r="L206" s="142" t="str">
        <f>IF(SP_NORTE!N209="","*",SP_NORTE!N209)</f>
        <v>ZDGPAT1</v>
      </c>
      <c r="M206" s="143">
        <f>IF(SP_NORTE!J209="","*",SP_NORTE!J209)</f>
        <v>73</v>
      </c>
      <c r="N206" s="148">
        <f>IF(SP_NORTE!K209="","*",SP_NORTE!K209)</f>
        <v>54.814999999999998</v>
      </c>
      <c r="O206" s="148">
        <f>IF(SP_NORTE!L209="","*",SP_NORTE!L209)</f>
        <v>54.88</v>
      </c>
      <c r="P206" s="147">
        <f>IF(SP_NORTE!O209="","*",SP_NORTE!O209)</f>
        <v>0.33333333333333331</v>
      </c>
      <c r="Q206" s="147">
        <f>IF(SP_NORTE!P209="","*",SP_NORTE!P209)</f>
        <v>0</v>
      </c>
      <c r="R206" s="149" t="str">
        <f>IF(SP_NORTE!Q209="","*",CONCATENATE(SP_NORTE!Q209," ",SP_NORTE!R209))</f>
        <v>3 Nº DE SOLDA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1289</v>
      </c>
      <c r="D5" s="285"/>
      <c r="E5" s="285"/>
      <c r="F5" s="285"/>
      <c r="G5" s="285"/>
      <c r="H5" s="285"/>
      <c r="I5" s="285"/>
      <c r="J5" s="286"/>
      <c r="K5" s="287" t="s">
        <v>1290</v>
      </c>
      <c r="L5" s="288"/>
      <c r="M5" s="288"/>
      <c r="N5" s="288"/>
      <c r="O5" s="289" t="s">
        <v>1291</v>
      </c>
      <c r="P5" s="290"/>
    </row>
    <row r="6" spans="1:16" s="77" customFormat="1" ht="15" customHeight="1">
      <c r="A6" s="69" t="s">
        <v>1285</v>
      </c>
      <c r="B6" s="78" t="s">
        <v>1284</v>
      </c>
      <c r="C6" s="79" t="s">
        <v>770</v>
      </c>
      <c r="D6" s="80" t="s">
        <v>771</v>
      </c>
      <c r="E6" s="79" t="s">
        <v>1292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1293</v>
      </c>
      <c r="M6" s="83" t="s">
        <v>402</v>
      </c>
      <c r="N6" s="84" t="s">
        <v>765</v>
      </c>
      <c r="O6" s="160" t="s">
        <v>808</v>
      </c>
      <c r="P6" s="136" t="s">
        <v>1294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IF(SP_NORTE!B207="","*",SP_NORTE!B207)</f>
        <v>46094</v>
      </c>
      <c r="B181" s="86" t="str">
        <f>IF(SP_NORTE!X207="","*",SP_NORTE!X207)</f>
        <v>*</v>
      </c>
      <c r="C181" s="86" t="str">
        <f>IF(SP_NORTE!S207="","*",SP_NORTE!S207)</f>
        <v>SP NORTE</v>
      </c>
      <c r="D181" s="86" t="str">
        <f>IF(SP_NORTE!T207="","*",SP_NORTE!T207)</f>
        <v>ZCZ-ZTI</v>
      </c>
      <c r="E181" s="86" t="str">
        <f>IF(SP_NORTE!D207="","*",SP_NORTE!D207)</f>
        <v>MOD SPN</v>
      </c>
      <c r="F181" s="86" t="str">
        <f>IF(SP_NORTE!H207="","*",SP_NORTE!H207)</f>
        <v>-</v>
      </c>
      <c r="G181" s="86" t="str">
        <f>IF(SP_NORTE!M207="","*",SP_NORTE!M207)</f>
        <v>ZDG-PAT</v>
      </c>
      <c r="H181" s="119">
        <f>IF(SP_NORTE!K207="","*",SP_NORTE!K207)</f>
        <v>54.8</v>
      </c>
      <c r="I181" s="116">
        <f>IF(SP_NORTE!O207="","*",SP_NORTE!O207)</f>
        <v>0.33333333333333331</v>
      </c>
      <c r="J181" s="116">
        <f>IF(SP_NORTE!P207="","*",SP_NORTE!P207)</f>
        <v>0.16666666666666666</v>
      </c>
      <c r="K181" s="86" t="str">
        <f>IF(SP_NORTE!AK207="","*",SP_NORTE!AK207)</f>
        <v>-</v>
      </c>
      <c r="L181" s="86" t="str">
        <f>IF(SP_NORTE!AM207="","*",SP_NORTE!AM207)</f>
        <v>ZDG-PAT</v>
      </c>
      <c r="M181" s="86">
        <f>IF(SP_NORTE!AP207="","*",SP_NORTE!AP207)</f>
        <v>54.8</v>
      </c>
      <c r="N181" s="86" t="str">
        <f>IF(SP_NORTE!AM207="","*",SP_NORTE!AM207)</f>
        <v>ZDG-PAT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>
        <f>IF(SP_NORTE!B208="","*",SP_NORTE!B208)</f>
        <v>46094</v>
      </c>
      <c r="B182" s="86" t="str">
        <f>IF(SP_NORTE!X208="","*",SP_NORTE!X208)</f>
        <v>Contrato</v>
      </c>
      <c r="C182" s="86" t="str">
        <f>IF(SP_NORTE!S208="","*",SP_NORTE!S208)</f>
        <v>SP NORTE</v>
      </c>
      <c r="D182" s="86" t="str">
        <f>IF(SP_NORTE!T208="","*",SP_NORTE!T208)</f>
        <v>ZCZ-ZTI</v>
      </c>
      <c r="E182" s="86" t="str">
        <f>IF(SP_NORTE!D208="","*",SP_NORTE!D208)</f>
        <v>WAGNER (TP-58)</v>
      </c>
      <c r="F182" s="86" t="str">
        <f>IF(SP_NORTE!H208="","*",SP_NORTE!H208)</f>
        <v>-</v>
      </c>
      <c r="G182" s="86" t="str">
        <f>IF(SP_NORTE!M208="","*",SP_NORTE!M208)</f>
        <v>ZDG-PAT</v>
      </c>
      <c r="H182" s="119">
        <f>IF(SP_NORTE!K208="","*",SP_NORTE!K208)</f>
        <v>54.8</v>
      </c>
      <c r="I182" s="116">
        <f>IF(SP_NORTE!O208="","*",SP_NORTE!O208)</f>
        <v>0.33333333333333331</v>
      </c>
      <c r="J182" s="116">
        <f>IF(SP_NORTE!P208="","*",SP_NORTE!P208)</f>
        <v>0</v>
      </c>
      <c r="K182" s="86" t="str">
        <f>IF(SP_NORTE!AK208="","*",SP_NORTE!AK208)</f>
        <v>-</v>
      </c>
      <c r="L182" s="86" t="str">
        <f>IF(SP_NORTE!AM208="","*",SP_NORTE!AM208)</f>
        <v>ZDG-PAT</v>
      </c>
      <c r="M182" s="86">
        <f>IF(SP_NORTE!AP208="","*",SP_NORTE!AP208)</f>
        <v>54.8</v>
      </c>
      <c r="N182" s="86" t="str">
        <f>IF(SP_NORTE!AM208="","*",SP_NORTE!AM208)</f>
        <v>ZDG-PAT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>
        <f>IF(SP_NORTE!B209="","*",SP_NORTE!B209)</f>
        <v>46094</v>
      </c>
      <c r="B183" s="86" t="str">
        <f>IF(SP_NORTE!X209="","*",SP_NORTE!X209)</f>
        <v>*</v>
      </c>
      <c r="C183" s="86" t="str">
        <f>IF(SP_NORTE!S209="","*",SP_NORTE!S209)</f>
        <v>SP NORTE</v>
      </c>
      <c r="D183" s="86" t="str">
        <f>IF(SP_NORTE!T209="","*",SP_NORTE!T209)</f>
        <v>ZCZ-ZTI</v>
      </c>
      <c r="E183" s="86" t="str">
        <f>IF(SP_NORTE!D209="","*",SP_NORTE!D209)</f>
        <v>IGOR (TF-660)</v>
      </c>
      <c r="F183" s="86" t="str">
        <f>IF(SP_NORTE!H209="","*",SP_NORTE!H209)</f>
        <v>-</v>
      </c>
      <c r="G183" s="86" t="str">
        <f>IF(SP_NORTE!M209="","*",SP_NORTE!M209)</f>
        <v>ZDG-PAT</v>
      </c>
      <c r="H183" s="119">
        <f>IF(SP_NORTE!K209="","*",SP_NORTE!K209)</f>
        <v>54.814999999999998</v>
      </c>
      <c r="I183" s="116">
        <f>IF(SP_NORTE!O209="","*",SP_NORTE!O209)</f>
        <v>0.33333333333333331</v>
      </c>
      <c r="J183" s="116">
        <f>IF(SP_NORTE!P209="","*",SP_NORTE!P209)</f>
        <v>0</v>
      </c>
      <c r="K183" s="86" t="str">
        <f>IF(SP_NORTE!AK209="","*",SP_NORTE!AK209)</f>
        <v>-</v>
      </c>
      <c r="L183" s="86" t="str">
        <f>IF(SP_NORTE!AM209="","*",SP_NORTE!AM209)</f>
        <v>ZDG-PAT</v>
      </c>
      <c r="M183" s="86">
        <f>IF(SP_NORTE!AP209="","*",SP_NORTE!AP209)</f>
        <v>54.814999999999998</v>
      </c>
      <c r="N183" s="86" t="str">
        <f>IF(SP_NORTE!AM209="","*",SP_NORTE!AM209)</f>
        <v>ZDG-PAT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1296</v>
      </c>
      <c r="C4" s="164" t="s">
        <v>1297</v>
      </c>
      <c r="D4" s="164" t="s">
        <v>1298</v>
      </c>
      <c r="E4" s="164" t="s">
        <v>1299</v>
      </c>
      <c r="F4" s="164" t="s">
        <v>4</v>
      </c>
      <c r="G4" s="164" t="s">
        <v>1300</v>
      </c>
    </row>
    <row r="5" spans="2:7">
      <c r="B5" s="165" t="s">
        <v>1301</v>
      </c>
      <c r="C5" s="165">
        <v>257068</v>
      </c>
      <c r="D5" s="165" t="s">
        <v>1302</v>
      </c>
      <c r="E5" s="165" t="s">
        <v>1303</v>
      </c>
      <c r="F5" s="165" t="s">
        <v>1303</v>
      </c>
      <c r="G5" s="166">
        <v>46296</v>
      </c>
    </row>
    <row r="6" spans="2:7">
      <c r="B6" s="165" t="s">
        <v>1304</v>
      </c>
      <c r="C6" s="165" t="s">
        <v>384</v>
      </c>
      <c r="D6" s="165" t="s">
        <v>384</v>
      </c>
      <c r="E6" s="165" t="s">
        <v>384</v>
      </c>
      <c r="F6" s="165" t="s">
        <v>1305</v>
      </c>
      <c r="G6" s="166" t="s">
        <v>384</v>
      </c>
    </row>
    <row r="7" spans="2:7">
      <c r="B7" s="165" t="s">
        <v>1306</v>
      </c>
      <c r="C7" s="165">
        <v>257472</v>
      </c>
      <c r="D7" s="165" t="s">
        <v>1307</v>
      </c>
      <c r="E7" s="165" t="s">
        <v>1308</v>
      </c>
      <c r="F7" s="165" t="s">
        <v>1308</v>
      </c>
      <c r="G7" s="166">
        <v>45992</v>
      </c>
    </row>
    <row r="8" spans="2:7">
      <c r="B8" s="165" t="s">
        <v>1309</v>
      </c>
      <c r="C8" s="165">
        <v>260307</v>
      </c>
      <c r="D8" s="165" t="s">
        <v>1310</v>
      </c>
      <c r="E8" s="165" t="s">
        <v>1311</v>
      </c>
      <c r="F8" s="165" t="s">
        <v>1308</v>
      </c>
      <c r="G8" s="166">
        <v>46082</v>
      </c>
    </row>
    <row r="9" spans="2:7">
      <c r="B9" s="165" t="s">
        <v>1312</v>
      </c>
      <c r="C9" s="165">
        <v>333033</v>
      </c>
      <c r="D9" s="165" t="s">
        <v>1313</v>
      </c>
      <c r="E9" s="165" t="s">
        <v>1305</v>
      </c>
      <c r="F9" s="165" t="s">
        <v>1314</v>
      </c>
      <c r="G9" s="165" t="s">
        <v>384</v>
      </c>
    </row>
    <row r="10" spans="2:7">
      <c r="B10" s="165" t="s">
        <v>1315</v>
      </c>
      <c r="C10" s="165">
        <v>263576</v>
      </c>
      <c r="D10" s="165"/>
      <c r="E10" s="165" t="s">
        <v>1305</v>
      </c>
      <c r="F10" s="165" t="s">
        <v>1314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1317</v>
      </c>
      <c r="E3" s="167" t="s">
        <v>1318</v>
      </c>
      <c r="F3" s="167" t="s">
        <v>1319</v>
      </c>
      <c r="G3" s="167" t="s">
        <v>1320</v>
      </c>
      <c r="H3" s="167" t="s">
        <v>1321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1322</v>
      </c>
      <c r="C3" s="205" t="s">
        <v>1323</v>
      </c>
      <c r="D3" s="205" t="s">
        <v>1324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1325</v>
      </c>
      <c r="C1" s="25" t="s">
        <v>831</v>
      </c>
      <c r="E1" s="25" t="s">
        <v>1288</v>
      </c>
      <c r="G1" s="25" t="s">
        <v>1326</v>
      </c>
      <c r="H1" s="27"/>
      <c r="I1" s="25" t="s">
        <v>1327</v>
      </c>
      <c r="J1" s="27"/>
      <c r="K1" s="25" t="s">
        <v>1328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1330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1336</v>
      </c>
      <c r="D13" s="4" t="s">
        <v>964</v>
      </c>
      <c r="E13" s="4" t="s">
        <v>1337</v>
      </c>
      <c r="F13" s="4" t="s">
        <v>1338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1339</v>
      </c>
      <c r="N13" s="4" t="s">
        <v>1340</v>
      </c>
      <c r="O13" s="4" t="s">
        <v>1341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1342</v>
      </c>
      <c r="U13" s="4" t="s">
        <v>1343</v>
      </c>
      <c r="V13" s="32" t="s">
        <v>1344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1345</v>
      </c>
      <c r="C14" s="34" t="s">
        <v>1346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1343</v>
      </c>
      <c r="V14" s="35" t="s">
        <v>1344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1348</v>
      </c>
      <c r="B15" s="34" t="s">
        <v>1029</v>
      </c>
      <c r="C15" s="34" t="str">
        <f>""</f>
        <v/>
      </c>
      <c r="D15" s="34"/>
      <c r="E15" s="34"/>
      <c r="F15" s="34"/>
      <c r="G15" s="34" t="s">
        <v>1349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1286</v>
      </c>
      <c r="T15" s="34" t="s">
        <v>1286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1350</v>
      </c>
      <c r="L16" s="34"/>
      <c r="M16" s="34"/>
      <c r="N16" s="34"/>
      <c r="O16" s="34"/>
      <c r="P16" s="34"/>
      <c r="Q16" s="34"/>
      <c r="R16" s="34" t="s">
        <v>1351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1352</v>
      </c>
      <c r="B28" s="30" t="s">
        <v>1353</v>
      </c>
      <c r="C28" s="30" t="s">
        <v>1354</v>
      </c>
      <c r="D28" s="30" t="s">
        <v>1355</v>
      </c>
      <c r="E28" s="30" t="s">
        <v>1356</v>
      </c>
      <c r="F28" s="30" t="s">
        <v>1357</v>
      </c>
      <c r="G28" s="30" t="s">
        <v>1358</v>
      </c>
      <c r="H28" s="30" t="s">
        <v>1359</v>
      </c>
      <c r="I28" s="30" t="s">
        <v>1360</v>
      </c>
      <c r="J28" s="30" t="s">
        <v>1361</v>
      </c>
      <c r="K28" s="30" t="s">
        <v>1362</v>
      </c>
      <c r="L28" s="30" t="s">
        <v>1363</v>
      </c>
      <c r="M28" s="30" t="s">
        <v>1364</v>
      </c>
      <c r="N28" s="30" t="s">
        <v>1365</v>
      </c>
      <c r="O28" s="30" t="s">
        <v>1366</v>
      </c>
      <c r="P28" s="30" t="s">
        <v>1367</v>
      </c>
      <c r="Q28" s="30" t="s">
        <v>1368</v>
      </c>
      <c r="R28" s="30" t="s">
        <v>1369</v>
      </c>
      <c r="S28" s="30" t="s">
        <v>1370</v>
      </c>
      <c r="T28" s="30" t="s">
        <v>1371</v>
      </c>
      <c r="U28" s="30" t="s">
        <v>1372</v>
      </c>
      <c r="V28" s="30" t="s">
        <v>1373</v>
      </c>
      <c r="W28" s="30" t="s">
        <v>1374</v>
      </c>
      <c r="X28" s="30" t="s">
        <v>1375</v>
      </c>
      <c r="Y28" s="30" t="s">
        <v>1376</v>
      </c>
      <c r="Z28" s="30" t="s">
        <v>1377</v>
      </c>
      <c r="AA28" s="30" t="s">
        <v>1378</v>
      </c>
      <c r="AB28" s="30" t="s">
        <v>1379</v>
      </c>
      <c r="AC28" s="30" t="s">
        <v>1380</v>
      </c>
      <c r="AD28" s="30" t="s">
        <v>1381</v>
      </c>
      <c r="AE28" s="30" t="s">
        <v>1382</v>
      </c>
      <c r="AF28" s="30" t="s">
        <v>1383</v>
      </c>
      <c r="AG28" s="30" t="s">
        <v>1384</v>
      </c>
      <c r="AH28" s="30" t="s">
        <v>1385</v>
      </c>
      <c r="AI28" s="30" t="s">
        <v>1386</v>
      </c>
      <c r="AJ28" s="30" t="s">
        <v>1387</v>
      </c>
      <c r="AK28" s="30" t="s">
        <v>1388</v>
      </c>
      <c r="AL28" s="30" t="s">
        <v>1389</v>
      </c>
      <c r="AM28" s="30" t="s">
        <v>1390</v>
      </c>
      <c r="AN28" s="36" t="s">
        <v>1391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1392</v>
      </c>
      <c r="C29" s="34" t="s">
        <v>1393</v>
      </c>
      <c r="D29" s="34" t="s">
        <v>1007</v>
      </c>
      <c r="E29" s="34" t="s">
        <v>1029</v>
      </c>
      <c r="F29" s="34" t="s">
        <v>1394</v>
      </c>
      <c r="G29" s="34" t="s">
        <v>966</v>
      </c>
      <c r="H29" s="34" t="s">
        <v>1395</v>
      </c>
      <c r="I29" s="34" t="s">
        <v>880</v>
      </c>
      <c r="J29" s="34" t="s">
        <v>1008</v>
      </c>
      <c r="K29" s="34" t="s">
        <v>1008</v>
      </c>
      <c r="L29" s="34" t="s">
        <v>1396</v>
      </c>
      <c r="M29" s="34" t="s">
        <v>931</v>
      </c>
      <c r="N29" s="34" t="s">
        <v>1397</v>
      </c>
      <c r="O29" s="34" t="s">
        <v>1398</v>
      </c>
      <c r="P29" s="34" t="s">
        <v>1399</v>
      </c>
      <c r="Q29" s="34" t="s">
        <v>1400</v>
      </c>
      <c r="R29" s="34" t="s">
        <v>1401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1403</v>
      </c>
      <c r="AE29" s="34" t="s">
        <v>996</v>
      </c>
      <c r="AF29" s="34" t="s">
        <v>1068</v>
      </c>
      <c r="AG29" s="34" t="s">
        <v>1351</v>
      </c>
      <c r="AH29" s="34" t="s">
        <v>1404</v>
      </c>
      <c r="AI29" s="34" t="s">
        <v>1405</v>
      </c>
      <c r="AJ29" s="34" t="s">
        <v>1008</v>
      </c>
      <c r="AK29" s="34" t="s">
        <v>1405</v>
      </c>
      <c r="AL29" s="34" t="s">
        <v>1008</v>
      </c>
      <c r="AM29" s="34" t="s">
        <v>1343</v>
      </c>
      <c r="AN29" s="35" t="s">
        <v>1344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1349</v>
      </c>
      <c r="E30" s="34"/>
      <c r="F30" s="34" t="s">
        <v>1406</v>
      </c>
      <c r="G30" s="34" t="s">
        <v>1407</v>
      </c>
      <c r="H30" s="34" t="s">
        <v>1408</v>
      </c>
      <c r="I30" s="34" t="s">
        <v>1409</v>
      </c>
      <c r="J30" s="34"/>
      <c r="K30" s="34"/>
      <c r="L30" s="34" t="s">
        <v>1410</v>
      </c>
      <c r="M30" s="34" t="s">
        <v>874</v>
      </c>
      <c r="N30" s="34" t="s">
        <v>880</v>
      </c>
      <c r="O30" s="34" t="s">
        <v>946</v>
      </c>
      <c r="P30" s="34" t="s">
        <v>1411</v>
      </c>
      <c r="Q30" s="34" t="s">
        <v>856</v>
      </c>
      <c r="R30" s="34"/>
      <c r="S30" s="34" t="s">
        <v>1400</v>
      </c>
      <c r="T30" s="34" t="s">
        <v>1412</v>
      </c>
      <c r="U30" s="34" t="s">
        <v>880</v>
      </c>
      <c r="V30" s="34" t="s">
        <v>1412</v>
      </c>
      <c r="W30" s="34" t="s">
        <v>880</v>
      </c>
      <c r="X30" s="34" t="s">
        <v>1412</v>
      </c>
      <c r="Y30" s="34" t="s">
        <v>880</v>
      </c>
      <c r="Z30" s="34" t="s">
        <v>1412</v>
      </c>
      <c r="AA30" s="34" t="s">
        <v>880</v>
      </c>
      <c r="AB30" s="34"/>
      <c r="AC30" s="34"/>
      <c r="AD30" s="34"/>
      <c r="AE30" s="34" t="s">
        <v>1413</v>
      </c>
      <c r="AF30" s="34"/>
      <c r="AG30" s="34"/>
      <c r="AH30" s="34"/>
      <c r="AI30" s="34" t="s">
        <v>1195</v>
      </c>
      <c r="AJ30" s="34" t="s">
        <v>1414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1415</v>
      </c>
      <c r="E31" s="34"/>
      <c r="F31" s="34"/>
      <c r="G31" s="34"/>
      <c r="H31" s="34"/>
      <c r="I31" s="34"/>
      <c r="J31" s="34"/>
      <c r="K31" s="34"/>
      <c r="L31" s="34" t="s">
        <v>1416</v>
      </c>
      <c r="M31" s="34" t="s">
        <v>1417</v>
      </c>
      <c r="N31" s="34" t="s">
        <v>923</v>
      </c>
      <c r="O31" s="34" t="s">
        <v>1418</v>
      </c>
      <c r="P31" s="34" t="s">
        <v>912</v>
      </c>
      <c r="Q31" s="34" t="s">
        <v>1419</v>
      </c>
      <c r="R31" s="34"/>
      <c r="S31" s="34" t="s">
        <v>856</v>
      </c>
      <c r="T31" s="34"/>
      <c r="U31" s="34" t="s">
        <v>1420</v>
      </c>
      <c r="V31" s="34"/>
      <c r="W31" s="34" t="s">
        <v>1420</v>
      </c>
      <c r="X31" s="34"/>
      <c r="Y31" s="34" t="s">
        <v>1420</v>
      </c>
      <c r="Z31" s="34"/>
      <c r="AA31" s="34" t="s">
        <v>1420</v>
      </c>
      <c r="AB31" s="34"/>
      <c r="AC31" s="34"/>
      <c r="AD31" s="34"/>
      <c r="AE31" s="34" t="s">
        <v>1421</v>
      </c>
      <c r="AF31" s="34"/>
      <c r="AG31" s="34"/>
      <c r="AH31" s="34"/>
      <c r="AI31" s="34" t="s">
        <v>1422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1424</v>
      </c>
      <c r="R32" s="34"/>
      <c r="S32" s="34" t="s">
        <v>1419</v>
      </c>
      <c r="T32" s="34"/>
      <c r="U32" s="34" t="s">
        <v>1425</v>
      </c>
      <c r="V32" s="34"/>
      <c r="W32" s="34" t="s">
        <v>1425</v>
      </c>
      <c r="X32" s="34"/>
      <c r="Y32" s="34" t="s">
        <v>1425</v>
      </c>
      <c r="Z32" s="34"/>
      <c r="AA32" s="34" t="s">
        <v>1425</v>
      </c>
      <c r="AB32" s="34"/>
      <c r="AC32" s="34"/>
      <c r="AD32" s="34"/>
      <c r="AE32" s="34"/>
      <c r="AF32" s="34"/>
      <c r="AG32" s="34"/>
      <c r="AH32" s="34"/>
      <c r="AI32" s="34" t="s">
        <v>1416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1426</v>
      </c>
      <c r="E33" s="34"/>
      <c r="F33" s="34"/>
      <c r="G33" s="34"/>
      <c r="H33" s="34"/>
      <c r="I33" s="34"/>
      <c r="J33" s="34"/>
      <c r="K33" s="34"/>
      <c r="L33" s="34" t="s">
        <v>1427</v>
      </c>
      <c r="M33" s="34"/>
      <c r="N33" s="34"/>
      <c r="O33" s="34"/>
      <c r="P33" s="34"/>
      <c r="Q33" s="34" t="s">
        <v>925</v>
      </c>
      <c r="R33" s="34"/>
      <c r="S33" s="34" t="s">
        <v>1424</v>
      </c>
      <c r="T33" s="34"/>
      <c r="U33" s="34" t="s">
        <v>1428</v>
      </c>
      <c r="V33" s="34"/>
      <c r="W33" s="34" t="s">
        <v>1428</v>
      </c>
      <c r="X33" s="34"/>
      <c r="Y33" s="34" t="s">
        <v>1428</v>
      </c>
      <c r="Z33" s="34"/>
      <c r="AA33" s="34" t="s">
        <v>1428</v>
      </c>
      <c r="AB33" s="34"/>
      <c r="AC33" s="34"/>
      <c r="AD33" s="34"/>
      <c r="AE33" s="34"/>
      <c r="AF33" s="34"/>
      <c r="AG33" s="34"/>
      <c r="AH33" s="34"/>
      <c r="AI33" s="34" t="s">
        <v>1427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1429</v>
      </c>
      <c r="M34" s="34"/>
      <c r="N34" s="34"/>
      <c r="O34" s="34"/>
      <c r="P34" s="34"/>
      <c r="Q34" s="34" t="s">
        <v>1430</v>
      </c>
      <c r="R34" s="34"/>
      <c r="S34" s="34" t="s">
        <v>925</v>
      </c>
      <c r="T34" s="34"/>
      <c r="U34" s="34" t="s">
        <v>1431</v>
      </c>
      <c r="V34" s="34"/>
      <c r="W34" s="34" t="s">
        <v>1431</v>
      </c>
      <c r="X34" s="34"/>
      <c r="Y34" s="34" t="s">
        <v>1431</v>
      </c>
      <c r="Z34" s="34"/>
      <c r="AA34" s="34" t="s">
        <v>1431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1432</v>
      </c>
      <c r="M35" s="34"/>
      <c r="N35" s="34"/>
      <c r="O35" s="34"/>
      <c r="P35" s="34"/>
      <c r="Q35" s="34" t="s">
        <v>1433</v>
      </c>
      <c r="R35" s="34"/>
      <c r="S35" s="34" t="s">
        <v>1430</v>
      </c>
      <c r="T35" s="34"/>
      <c r="U35" s="34" t="s">
        <v>1434</v>
      </c>
      <c r="V35" s="34"/>
      <c r="W35" s="34" t="s">
        <v>1434</v>
      </c>
      <c r="X35" s="34"/>
      <c r="Y35" s="34" t="s">
        <v>1434</v>
      </c>
      <c r="Z35" s="34"/>
      <c r="AA35" s="34" t="s">
        <v>1434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1433</v>
      </c>
      <c r="T36" s="34"/>
      <c r="U36" s="34" t="s">
        <v>1435</v>
      </c>
      <c r="V36" s="34"/>
      <c r="W36" s="34" t="s">
        <v>1435</v>
      </c>
      <c r="X36" s="34"/>
      <c r="Y36" s="34" t="s">
        <v>1435</v>
      </c>
      <c r="Z36" s="34"/>
      <c r="AA36" s="34" t="s">
        <v>1435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1436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1437</v>
      </c>
      <c r="R38" s="34"/>
      <c r="S38" s="34" t="s">
        <v>1436</v>
      </c>
      <c r="T38" s="34"/>
      <c r="U38" s="34" t="s">
        <v>1438</v>
      </c>
      <c r="V38" s="34"/>
      <c r="W38" s="34" t="s">
        <v>1438</v>
      </c>
      <c r="X38" s="34"/>
      <c r="Y38" s="34" t="s">
        <v>1438</v>
      </c>
      <c r="Z38" s="34"/>
      <c r="AA38" s="34" t="s">
        <v>1438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1439</v>
      </c>
      <c r="R39" s="37"/>
      <c r="S39" s="37" t="s">
        <v>1437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2026-03-12T13:29:11Z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