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604" documentId="120_S{118792C3-22EF-5104-A093-F22BFE3913F3}" xr6:coauthVersionLast="47" xr6:coauthVersionMax="47" xr10:uidLastSave="{E84C4E17-634A-4795-9FC4-00E768D007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09" i="1" l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<sst xmlns="http://schemas.openxmlformats.org/spreadsheetml/2006/main" count="10674" uniqueCount="1811">
  <si>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</si>
  <si>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</si>
  <si>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</si>
  <si>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</si>
  <si>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</si>
  <si>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</si>
  <si>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</si>
  <si>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</si>
  <si>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</si>
  <si>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</si>
  <si>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</si>
  <si>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</si>
  <si>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</si>
  <si>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</si>
  <si>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</si>
  <si>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</si>
  <si>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</si>
  <si>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</si>
  <si>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</si>
  <si>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</si>
  <si>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</si>
  <si>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</si>
  <si>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</si>
  <si>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</si>
  <si>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</si>
  <si>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</si>
  <si>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</si>
  <si>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</si>
  <si>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</si>
  <si>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</si>
  <si>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</si>
  <si>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</si>
  <si>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</si>
  <si>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</si>
  <si>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</si>
  <si>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</si>
  <si>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</si>
  <si>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</si>
  <si>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</si>
  <si>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</si>
  <si>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</si>
  <si>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</si>
  <si>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</si>
  <si>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</si>
  <si>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</si>
  <si>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</si>
  <si>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</si>
  <si>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</si>
  <si>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</si>
  <si>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</si>
  <si>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</si>
  <si>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</si>
  <si>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</si>
  <si>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</si>
  <si>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</si>
  <si>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</si>
  <si>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</si>
  <si>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</si>
  <si>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</si>
  <si>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</si>
  <si>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</si>
  <si>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</si>
  <si>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</si>
  <si>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</si>
  <si>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</si>
  <si>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</si>
  <si>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</si>
  <si>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</si>
  <si>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</si>
  <si>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</si>
  <si>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</si>
  <si>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</si>
  <si>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</si>
  <si>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</si>
  <si>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</si>
  <si>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</si>
  <si>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</si>
  <si>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</si>
  <si>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</si>
  <si>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</si>
  <si>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</si>
  <si>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</si>
  <si>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</si>
  <si>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</si>
  <si>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</si>
  <si>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</si>
  <si>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</si>
  <si>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</si>
  <si>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</si>
  <si>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</si>
  <si>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</si>
  <si>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</si>
  <si>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</si>
  <si>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</si>
  <si>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</si>
  <si>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</si>
  <si>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</si>
  <si>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</si>
  <si>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</si>
  <si>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</si>
  <si>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</si>
  <si>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</si>
  <si>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</si>
  <si>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</si>
  <si>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</si>
  <si>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</si>
  <si>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</si>
  <si>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</si>
  <si>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</si>
  <si>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</si>
  <si>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</si>
  <si>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</si>
  <si>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</si>
  <si>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</si>
  <si>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</si>
  <si>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</si>
  <si>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</si>
  <si>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</si>
  <si>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</si>
  <si>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</si>
  <si>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</si>
  <si>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</si>
  <si>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</si>
  <si>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</si>
  <si>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</si>
  <si>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</si>
  <si>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</si>
  <si>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</si>
  <si>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</si>
  <si>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</si>
  <si>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</si>
  <si>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</si>
  <si>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</si>
  <si>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</si>
  <si>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</si>
  <si>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</si>
  <si>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</si>
  <si>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</si>
  <si>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</si>
  <si>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</si>
  <si>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</si>
  <si>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</si>
  <si>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</si>
  <si>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</si>
  <si>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</si>
  <si>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</si>
  <si>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</si>
  <si>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</si>
  <si>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</si>
  <si>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</si>
  <si>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</si>
  <si>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</si>
  <si>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</si>
  <si>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</si>
  <si>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</si>
  <si>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</si>
  <si>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</si>
  <si>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</si>
  <si>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</si>
  <si>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</si>
  <si>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</si>
  <si>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</si>
  <si>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</si>
  <si>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</si>
  <si>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</si>
  <si>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</si>
  <si>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</si>
  <si>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</si>
  <si>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</si>
  <si>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</si>
  <si>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</si>
  <si>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</si>
  <si>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</si>
  <si>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</si>
  <si>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</si>
  <si>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</si>
  <si>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</si>
  <si>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</si>
  <si>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</si>
  <si>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</si>
  <si>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</si>
  <si>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</si>
  <si>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</si>
  <si>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</si>
  <si>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</si>
  <si>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</si>
  <si>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</si>
  <si>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</si>
  <si>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</si>
  <si>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</si>
  <si>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</si>
  <si>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</si>
  <si>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</si>
  <si>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</si>
  <si>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</si>
  <si>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</si>
  <si>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</si>
  <si>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</si>
  <si>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</si>
  <si>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</si>
  <si>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</si>
  <si>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</si>
  <si>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</si>
  <si>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</si>
  <si>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</si>
  <si>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</si>
  <si>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</si>
  <si>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</si>
  <si>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</si>
  <si>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</si>
  <si>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</si>
  <si>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</si>
  <si>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</si>
  <si>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</si>
  <si>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</si>
  <si>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</si>
  <si>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</si>
  <si>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</si>
  <si>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</si>
  <si>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</si>
  <si>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</si>
  <si>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</si>
  <si>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</si>
  <si>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</si>
  <si>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</si>
  <si>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</si>
  <si>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</si>
  <si>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</si>
  <si>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</si>
  <si>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</si>
  <si>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</si>
  <si>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</si>
  <si>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</si>
  <si>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</si>
  <si>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</si>
  <si>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</si>
  <si>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</si>
  <si>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</si>
  <si>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</si>
  <si>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</si>
  <si>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</si>
  <si>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</si>
  <si>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</si>
  <si>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</si>
  <si>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</si>
  <si>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</si>
  <si>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</si>
  <si>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</si>
  <si>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</si>
  <si>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</si>
  <si>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</si>
  <si>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</si>
  <si>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</si>
  <si>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</si>
  <si>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</si>
  <si>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</si>
  <si>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</si>
  <si>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</si>
  <si>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</si>
  <si>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</si>
  <si>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</si>
  <si>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</si>
  <si>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</si>
  <si>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</si>
  <si>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</si>
  <si>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</si>
  <si>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</si>
  <si>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</si>
  <si>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</si>
  <si>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</si>
  <si>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</si>
  <si>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</si>
  <si>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</si>
  <si>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</si>
  <si>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</si>
  <si>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</si>
  <si>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</si>
  <si>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</si>
  <si>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</si>
  <si>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</si>
  <si>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</si>
  <si>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</si>
  <si>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</si>
  <si>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</si>
  <si>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</si>
  <si>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</si>
  <si>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</si>
  <si>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</si>
  <si>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</si>
  <si>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</si>
  <si>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</si>
  <si>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</si>
  <si>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</si>
  <si>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</si>
  <si>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</si>
  <si>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</si>
  <si>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</si>
  <si>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</si>
  <si>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</si>
  <si>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</si>
  <si>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</si>
  <si>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</si>
  <si>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</si>
  <si>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</si>
  <si>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</si>
  <si>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</si>
  <si>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</si>
  <si>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</si>
  <si>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</si>
  <si>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</si>
  <si>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</si>
  <si>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</si>
  <si>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</si>
  <si>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</si>
  <si>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</si>
  <si>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</si>
  <si>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</si>
  <si>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</si>
  <si>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</si>
  <si>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</si>
  <si>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</si>
  <si>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</si>
  <si>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</si>
  <si>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</si>
  <si>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</si>
  <si>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</si>
  <si>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</si>
  <si>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</si>
  <si>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</si>
  <si>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</si>
  <si>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</si>
  <si>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</si>
  <si>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</si>
  <si>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</si>
  <si>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</si>
  <si>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</si>
  <si>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</si>
  <si>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</si>
  <si>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</si>
  <si>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</si>
  <si>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</si>
  <si>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</si>
  <si>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</si>
  <si>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</si>
  <si>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</si>
  <si>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</si>
  <si>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</si>
  <si>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</si>
  <si>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</si>
  <si>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</si>
  <si>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</si>
  <si>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</si>
  <si>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</si>
  <si>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</si>
  <si>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</si>
  <si>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</si>
  <si>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</si>
  <si>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</si>
  <si>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</si>
  <si>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</si>
  <si>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</si>
  <si>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</si>
  <si>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</si>
  <si>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</si>
  <si>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</si>
  <si>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</si>
  <si>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</si>
  <si>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</si>
  <si>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</si>
  <si>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</si>
  <si>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</si>
  <si>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</si>
  <si>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</si>
  <si>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</si>
  <si>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</si>
  <si>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</si>
  <si>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</si>
  <si>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</si>
  <si>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</si>
  <si>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</si>
  <si>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</si>
  <si>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</si>
  <si>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</si>
  <si>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</si>
  <si>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</si>
  <si>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</si>
  <si>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</si>
  <si>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</si>
  <si>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</si>
  <si>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</si>
  <si>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</si>
  <si>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</si>
  <si>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</si>
  <si>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</si>
  <si>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</si>
  <si>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</si>
  <si>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</si>
  <si>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</si>
  <si>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</si>
  <si>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</si>
  <si>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</si>
  <si>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</si>
  <si>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</si>
  <si>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</si>
  <si>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</si>
  <si>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</si>
  <si>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</si>
  <si>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</si>
  <si>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</si>
  <si>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</si>
  <si>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</si>
  <si>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</si>
  <si>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</si>
  <si>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</si>
  <si>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</si>
  <si>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</si>
  <si>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</si>
  <si>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</si>
  <si>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</si>
  <si>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</si>
  <si>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</si>
  <si>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</si>
  <si>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</si>
  <si>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</si>
  <si>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</si>
  <si>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</si>
  <si>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</si>
  <si>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</si>
  <si>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</si>
  <si>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</si>
  <si>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</si>
  <si>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</si>
  <si>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</si>
  <si>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</si>
  <si>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</si>
  <si>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</si>
  <si>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</si>
  <si>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</si>
  <si>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</si>
  <si>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</si>
  <si>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</si>
  <si>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</si>
  <si>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</si>
  <si>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</si>
  <si>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</si>
  <si>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</si>
  <si>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</si>
  <si>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</si>
  <si>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</si>
  <si>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</si>
  <si>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</si>
  <si>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</si>
  <si>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</si>
  <si>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</si>
  <si>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</si>
  <si>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</si>
  <si>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</si>
  <si>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</si>
  <si>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</si>
  <si>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</si>
  <si>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</si>
  <si>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</si>
  <si>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</si>
  <si>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</si>
  <si>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</si>
  <si>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</si>
  <si>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</si>
  <si>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</si>
  <si>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</si>
  <si>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</si>
  <si>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</si>
  <si>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</si>
  <si>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</si>
  <si>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</si>
  <si>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</si>
  <si>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</si>
  <si>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</si>
  <si>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</si>
  <si>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</si>
  <si>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</si>
  <si>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</si>
  <si>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</si>
  <si>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</si>
  <si>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</si>
  <si>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</si>
  <si>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</si>
  <si>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</si>
  <si>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</si>
  <si>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</si>
  <si>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</si>
  <si>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</si>
  <si>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</si>
  <si>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</si>
  <si>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</si>
  <si>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</si>
  <si>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</si>
  <si>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</si>
  <si>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</si>
  <si>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</si>
  <si>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</si>
  <si>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</si>
  <si>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</si>
  <si>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</si>
  <si>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</si>
  <si>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</si>
  <si>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</si>
  <si>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</si>
  <si>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</si>
  <si>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</si>
  <si>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</si>
  <si>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</si>
  <si>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</si>
  <si>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</si>
  <si>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</si>
  <si>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</si>
  <si>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</si>
  <si>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</si>
  <si>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</si>
  <si>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</si>
  <si>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</si>
  <si>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</si>
  <si>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</si>
  <si>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</si>
  <si>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</si>
  <si>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</si>
  <si>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</si>
  <si>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</si>
  <si>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</si>
  <si>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</si>
  <si>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</si>
  <si>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</si>
  <si>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</si>
  <si>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</si>
  <si>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</si>
  <si>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</si>
  <si>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</si>
  <si>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</si>
  <si>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</si>
  <si>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</si>
  <si>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</si>
  <si>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</si>
  <si>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</si>
  <si>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</si>
  <si>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</si>
  <si>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</si>
  <si>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</si>
  <si>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</si>
  <si>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</si>
  <si>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</si>
  <si>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</si>
  <si>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</si>
  <si>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</si>
  <si>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</si>
  <si>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</si>
  <si>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</si>
  <si>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</si>
  <si>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</si>
  <si>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</si>
  <si>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</si>
  <si>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</si>
  <si>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</si>
  <si>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</si>
  <si>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</si>
  <si>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</si>
  <si>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</si>
  <si>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</si>
  <si>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</si>
  <si>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</si>
  <si>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</si>
  <si>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</si>
  <si>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</si>
  <si>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</si>
  <si>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</si>
  <si>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</si>
  <si>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</si>
  <si>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</si>
  <si>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</si>
  <si>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</si>
  <si>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</si>
  <si>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</si>
  <si>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</si>
  <si>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</si>
  <si>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</si>
  <si>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</si>
  <si>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</si>
  <si>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</si>
  <si>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</si>
  <si>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</si>
  <si>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</si>
  <si>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</si>
  <si>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</si>
  <si>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</si>
  <si>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</si>
  <si>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</si>
  <si>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</si>
  <si>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</si>
  <si>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</si>
  <si>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</si>
  <si>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</si>
  <si>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</si>
  <si>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</si>
  <si>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</si>
  <si>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</si>
  <si>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</si>
  <si>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</si>
  <si>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</si>
  <si>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</si>
  <si>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</si>
  <si>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</si>
  <si>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</si>
  <si>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</si>
  <si>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</si>
  <si>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</si>
  <si>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</si>
  <si>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</si>
  <si>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</si>
  <si>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</si>
  <si>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</si>
  <si>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</si>
  <si>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</si>
  <si>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</si>
  <si>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</si>
  <si>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</si>
  <si>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</si>
  <si>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</si>
  <si>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</si>
  <si>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</si>
  <si>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</si>
  <si>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</si>
  <si>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</si>
  <si>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</si>
  <si>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</si>
  <si>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</si>
  <si>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</si>
  <si>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</si>
  <si>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</si>
  <si>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</si>
  <si>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</si>
  <si>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</si>
  <si>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</si>
  <si>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</si>
  <si>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</si>
  <si>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</si>
  <si>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</si>
  <si>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</si>
  <si>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</si>
  <si>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</si>
  <si>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</si>
  <si>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</si>
  <si>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</si>
  <si>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</si>
  <si>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</si>
  <si>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</si>
  <si>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</si>
  <si>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</si>
  <si>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</si>
  <si>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</si>
  <si>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</si>
  <si>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</si>
  <si>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</si>
  <si>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</si>
  <si>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</si>
  <si>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</si>
  <si>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</si>
  <si>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</si>
  <si>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</si>
  <si>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</si>
  <si>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</si>
  <si>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</si>
  <si>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</si>
  <si>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</si>
  <si>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</si>
  <si>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</si>
  <si>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</si>
  <si>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</si>
  <si>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</si>
  <si>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</si>
  <si>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</si>
  <si>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</si>
  <si>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</si>
  <si>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</si>
  <si>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</si>
  <si>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</si>
  <si>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</si>
  <si>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</si>
  <si>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</si>
  <si>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</si>
  <si>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</si>
  <si>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</si>
  <si>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</si>
  <si>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</si>
  <si>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</si>
  <si>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</si>
  <si>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</si>
  <si>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</si>
  <si>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</si>
  <si>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</si>
  <si>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</si>
  <si>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</si>
  <si>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</si>
  <si>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</si>
  <si>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</si>
  <si>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</si>
  <si>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</si>
  <si>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</si>
  <si>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</si>
  <si>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</si>
  <si>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</si>
  <si>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</si>
  <si>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</si>
  <si>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</si>
  <si>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</si>
  <si>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</si>
  <si>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</si>
  <si>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</si>
  <si>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</si>
  <si>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</si>
  <si>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</si>
  <si>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</si>
  <si>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</si>
  <si>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</si>
  <si>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</si>
  <si>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</si>
  <si>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</si>
  <si>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</si>
  <si>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</si>
  <si>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</si>
  <si>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</si>
  <si>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</si>
  <si>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</si>
  <si>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</si>
  <si>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</si>
  <si>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</si>
  <si>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</si>
  <si>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</si>
  <si>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</si>
  <si>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</si>
  <si>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</si>
  <si>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</si>
  <si>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</si>
  <si>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</si>
  <si>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</si>
  <si>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</si>
  <si>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</si>
  <si>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</si>
  <si>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</si>
  <si>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</si>
  <si>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</si>
  <si>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</si>
  <si>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</si>
  <si>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</si>
  <si>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</si>
  <si>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</si>
  <si>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</si>
  <si>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</si>
  <si>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</si>
  <si>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</si>
  <si>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</si>
  <si>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</si>
  <si>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</si>
  <si>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</si>
  <si>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</si>
  <si>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</si>
  <si>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</si>
  <si>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</si>
  <si>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</si>
  <si>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</si>
  <si>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</si>
  <si>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</si>
  <si>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</si>
  <si>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</si>
  <si>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</si>
  <si>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</si>
  <si>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</si>
  <si>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</si>
  <si>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</si>
  <si>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</si>
  <si>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</si>
  <si>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</si>
  <si>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</si>
  <si>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</si>
  <si>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</si>
  <si>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</si>
  <si>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</si>
  <si>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</si>
  <si>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</si>
  <si>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</si>
  <si>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</si>
  <si>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</si>
  <si>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</si>
  <si>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</si>
  <si>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</si>
  <si>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</si>
  <si>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</si>
  <si>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</si>
  <si>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</si>
  <si>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</si>
  <si>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</si>
  <si>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</si>
  <si>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</si>
  <si>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</si>
  <si>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</si>
  <si>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</si>
  <si>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</si>
  <si>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</si>
  <si>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</si>
  <si>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</si>
  <si>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</si>
  <si>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</si>
  <si>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</si>
  <si>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</si>
  <si>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</si>
  <si>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</si>
  <si>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</si>
  <si>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</si>
  <si>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</si>
  <si>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</si>
  <si>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</si>
  <si>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</si>
  <si>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</si>
  <si>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</si>
  <si>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</si>
  <si>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</si>
  <si>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</si>
  <si>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</si>
  <si>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</si>
  <si>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</si>
  <si>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</si>
  <si>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</si>
  <si>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</si>
  <si>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</si>
  <si>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</si>
  <si>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</si>
  <si>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</si>
  <si>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</si>
  <si>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</si>
  <si>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</si>
  <si>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</si>
  <si>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</si>
  <si>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</si>
  <si>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</si>
  <si>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</si>
  <si>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</si>
  <si>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</si>
  <si>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</si>
  <si>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</si>
  <si>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</si>
  <si>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</si>
  <si>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</si>
  <si>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</si>
  <si>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</si>
  <si>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</si>
  <si>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</si>
  <si>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</si>
  <si>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</si>
  <si>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</si>
  <si>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</si>
  <si>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</si>
  <si>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</si>
  <si>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</si>
  <si>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</si>
  <si>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</si>
  <si>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</si>
  <si>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</si>
  <si>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</si>
  <si>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</si>
  <si>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</si>
  <si>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</si>
  <si>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</si>
  <si>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</si>
  <si>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</si>
  <si>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</si>
  <si>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</si>
  <si>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</si>
  <si>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</si>
  <si>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</si>
  <si>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</si>
  <si>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</si>
  <si>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</si>
  <si>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</si>
  <si>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</si>
  <si>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</si>
  <si>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</si>
  <si>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</si>
  <si>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</si>
  <si>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</si>
  <si>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</si>
  <si>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</si>
  <si>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</si>
  <si>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</si>
  <si>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</si>
  <si>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</si>
  <si>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</si>
  <si>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</si>
  <si>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</si>
  <si>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</si>
  <si>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</si>
  <si>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</si>
  <si>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</si>
  <si>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</si>
  <si>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</si>
  <si>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</si>
  <si>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</si>
  <si>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</si>
  <si>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</si>
  <si>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</si>
  <si>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</si>
  <si>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</si>
  <si>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</si>
  <si>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</si>
  <si>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</si>
  <si>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</si>
  <si>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</si>
  <si>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</si>
  <si>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</si>
  <si>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</si>
  <si>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</si>
  <si>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</si>
  <si>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</si>
  <si>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</si>
  <si>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</si>
  <si>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</si>
  <si>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</si>
  <si>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</si>
  <si>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</si>
  <si>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</si>
  <si>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</si>
  <si>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</si>
  <si>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</si>
  <si>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</si>
  <si>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</si>
  <si>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</si>
  <si>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</si>
  <si>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</si>
  <si>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</si>
  <si>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</si>
  <si>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</si>
  <si>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</si>
  <si>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</si>
  <si>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</si>
  <si>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</si>
  <si>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</si>
  <si>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</si>
  <si>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</si>
  <si>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</si>
  <si>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</si>
  <si>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</si>
  <si>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</si>
  <si>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</si>
  <si>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</si>
  <si>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</si>
  <si>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</si>
  <si>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</si>
  <si>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</si>
  <si>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</si>
  <si>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</si>
  <si>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</si>
  <si>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</si>
  <si>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</si>
  <si>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</si>
  <si>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</si>
  <si>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</si>
  <si>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</si>
  <si>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</si>
  <si>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</si>
  <si>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</si>
  <si>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</si>
  <si>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</si>
  <si>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</si>
  <si>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</si>
  <si>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</si>
  <si>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</si>
  <si>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</si>
  <si>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</si>
  <si>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</si>
  <si>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</si>
  <si>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</si>
  <si>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</si>
  <si>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</si>
  <si>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</si>
  <si>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</si>
  <si>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</si>
  <si>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</si>
  <si>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</si>
  <si>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</si>
  <si>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</si>
  <si>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</si>
  <si>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</si>
  <si>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</si>
  <si>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</si>
  <si>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</si>
  <si>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</si>
  <si>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</si>
  <si>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</si>
  <si>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</si>
  <si>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</si>
  <si>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</si>
  <si>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</si>
  <si>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</si>
  <si>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</si>
  <si>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</si>
  <si>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</si>
  <si>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</si>
  <si>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</si>
  <si>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</si>
  <si>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</si>
  <si>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</si>
  <si>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</si>
  <si>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</si>
  <si>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</si>
  <si>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</si>
  <si>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</si>
  <si>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</si>
  <si>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</si>
  <si>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</si>
  <si>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</si>
  <si>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</si>
  <si>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</si>
  <si>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</si>
  <si>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</si>
  <si>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</si>
  <si>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</si>
  <si>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</si>
  <si>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</si>
  <si>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</si>
  <si>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</si>
  <si>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</si>
  <si>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</si>
  <si>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</si>
  <si>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</si>
  <si>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</si>
  <si>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</si>
  <si>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</si>
  <si>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</si>
  <si>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</si>
  <si>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</si>
  <si>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</si>
  <si>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</si>
  <si>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</si>
  <si>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</si>
  <si>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</si>
  <si>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</si>
  <si>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</si>
  <si>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</si>
  <si>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</si>
  <si>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</si>
  <si>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</si>
  <si>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</si>
  <si>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</si>
  <si>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</si>
  <si>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</si>
  <si>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</si>
  <si>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</si>
  <si>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</si>
  <si>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</si>
  <si>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</si>
  <si>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</si>
  <si>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</si>
  <si>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</si>
  <si>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</si>
  <si>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</si>
  <si>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</si>
  <si>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</si>
  <si>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</si>
  <si>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</si>
  <si>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</si>
  <si>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</si>
  <si>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</si>
  <si>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</si>
  <si>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</si>
  <si>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</si>
  <si>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</si>
  <si>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</si>
  <si>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</si>
  <si>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</si>
  <si>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</si>
  <si>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</si>
  <si>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</si>
  <si>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</si>
  <si>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</si>
  <si>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</si>
  <si>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</si>
  <si>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</si>
  <si>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</si>
  <si>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</si>
  <si>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</si>
  <si>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</si>
  <si>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</si>
  <si>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</si>
  <si>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</si>
  <si>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</si>
  <si>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</si>
  <si>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</si>
  <si>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</si>
  <si>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</si>
  <si>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</si>
  <si>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</si>
  <si>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</si>
  <si>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</si>
  <si>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</si>
  <si>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</si>
  <si>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</si>
  <si>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</si>
  <si>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</si>
  <si>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</si>
  <si>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</si>
  <si>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</si>
  <si>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</si>
  <si>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</si>
  <si>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</si>
  <si>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</si>
  <si>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</si>
  <si>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</si>
  <si>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</si>
  <si>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</si>
  <si>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</si>
  <si>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</si>
  <si>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</si>
  <si>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</si>
  <si>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</si>
  <si>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</si>
  <si>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</si>
  <si>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</si>
  <si>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</si>
  <si>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</si>
  <si>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</si>
  <si>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</si>
  <si>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</si>
  <si>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</si>
  <si>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</si>
  <si>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</si>
  <si>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</si>
  <si>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</si>
  <si>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</si>
  <si>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</si>
  <si>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</si>
  <si>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</si>
  <si>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</si>
  <si>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</si>
  <si>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</si>
  <si>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</si>
  <si>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</si>
  <si>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</si>
  <si>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</si>
  <si>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</si>
  <si>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</si>
  <si>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</si>
  <si>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</si>
  <si>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</si>
  <si>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</si>
  <si>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</si>
  <si>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</si>
  <si>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</si>
  <si>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</si>
  <si>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</si>
  <si>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</si>
  <si>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</si>
  <si>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</si>
  <si>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</si>
  <si>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</si>
  <si>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</si>
  <si>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</si>
  <si>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</si>
  <si>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</si>
  <si>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</si>
  <si>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</si>
  <si>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</si>
  <si>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</si>
  <si>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</si>
  <si>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</si>
  <si>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</si>
  <si>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</si>
  <si>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</si>
  <si>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</si>
  <si>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</si>
  <si>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</si>
  <si>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</si>
  <si>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</si>
  <si>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</si>
  <si>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</si>
  <si>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</si>
  <si>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</si>
  <si>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</si>
  <si>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</si>
  <si>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</si>
  <si>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</si>
  <si>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</si>
  <si>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</si>
  <si>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</si>
  <si>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</si>
  <si>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</si>
  <si>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</si>
  <si>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</si>
  <si>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</si>
  <si>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</si>
  <si>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</si>
  <si>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</si>
  <si>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</si>
  <si>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</si>
  <si>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</si>
  <si>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</si>
  <si>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</si>
  <si>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</si>
  <si>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</si>
  <si>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</si>
  <si>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</si>
  <si>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</si>
  <si>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</si>
  <si>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</si>
  <si>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</si>
  <si>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</si>
  <si>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</si>
  <si>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</si>
  <si>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</si>
  <si>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</si>
  <si>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</si>
  <si>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</si>
  <si>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</si>
  <si>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</si>
  <si>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</si>
  <si>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</si>
  <si>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</si>
  <si>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</si>
  <si>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</si>
  <si>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</si>
  <si>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</si>
  <si>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</si>
  <si>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</si>
  <si>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</si>
  <si>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</si>
  <si>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</si>
  <si>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</si>
  <si>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</si>
  <si>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</si>
  <si>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</si>
  <si>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</si>
  <si>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</si>
  <si>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</si>
  <si>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</si>
  <si>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</si>
  <si>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</si>
  <si>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</si>
  <si>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</si>
  <si>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</si>
  <si>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</si>
  <si>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</si>
  <si>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</si>
  <si>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</si>
  <si>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</si>
  <si>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</si>
  <si>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</si>
  <si>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</si>
  <si>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</si>
  <si>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</si>
  <si>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</si>
  <si>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</si>
  <si>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</si>
  <si>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</si>
  <si>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</si>
  <si>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</si>
  <si>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</si>
  <si>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</si>
  <si>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</si>
  <si>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</si>
  <si>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</si>
  <si>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</si>
  <si>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</si>
  <si>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</si>
  <si>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</si>
  <si>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</si>
  <si>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</si>
  <si>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</si>
  <si>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</si>
  <si>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</si>
  <si>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</si>
  <si>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</si>
  <si>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</si>
  <si>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</si>
  <si>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</si>
  <si>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</si>
  <si>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</si>
  <si>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</si>
  <si>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</si>
  <si>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</si>
  <si>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</si>
  <si>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</si>
  <si>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</si>
  <si>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</si>
  <si>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</si>
  <si>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</si>
  <si>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</si>
  <si>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</si>
  <si>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</si>
  <si>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</si>
  <si>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</si>
  <si>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</si>
  <si>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</si>
  <si>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</si>
  <si>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</si>
  <si>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</si>
  <si>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</si>
  <si>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</si>
  <si>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</si>
  <si>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</si>
  <si>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</si>
  <si>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</si>
  <si>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</si>
  <si>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</si>
  <si>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</si>
  <si>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</si>
  <si>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</si>
  <si>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</si>
  <si>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</si>
  <si>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</si>
  <si>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</si>
  <si>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</si>
  <si>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</si>
  <si>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</si>
  <si>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</si>
  <si>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</si>
  <si>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</si>
  <si>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</si>
  <si>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</si>
  <si>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</si>
  <si>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</si>
  <si>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</si>
  <si>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</si>
  <si>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</si>
  <si>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</si>
  <si>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</si>
  <si>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</si>
  <si>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</si>
  <si>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</si>
  <si>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</si>
  <si>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</si>
  <si>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</si>
  <si>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</si>
  <si>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</si>
  <si>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</si>
  <si>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</si>
  <si>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</si>
  <si>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</si>
  <si>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</si>
  <si>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</si>
  <si>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</si>
  <si>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</si>
  <si>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</si>
  <si>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</si>
  <si>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</si>
  <si>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</si>
  <si>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</si>
  <si>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</si>
  <si>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</si>
  <si>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</si>
  <si>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</si>
  <si>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</si>
  <si>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</si>
  <si>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</si>
  <si>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</si>
  <si>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</si>
  <si>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</si>
  <si>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</si>
  <si>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</si>
  <si>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</si>
  <si>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</si>
  <si>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</si>
  <si>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</si>
  <si>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</si>
  <si>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</si>
  <si>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</si>
  <si>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</si>
  <si>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</si>
  <si>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</si>
  <si>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</si>
  <si>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</si>
  <si>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</si>
  <si>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</si>
  <si>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</si>
  <si>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</si>
  <si>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</si>
  <si>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</si>
  <si>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</si>
  <si>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</si>
  <si>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</si>
  <si>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</si>
  <si>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</si>
  <si>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</si>
  <si>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</si>
  <si>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</si>
  <si>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</si>
  <si>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</si>
  <si>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</si>
  <si>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</si>
  <si>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</si>
  <si>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</si>
  <si>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</si>
  <si>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</si>
  <si>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</si>
  <si>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</si>
  <si>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</si>
  <si>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</si>
  <si>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</si>
  <si>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</si>
  <si>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</si>
  <si>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</si>
  <si>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</si>
  <si>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</si>
  <si>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</si>
  <si>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</si>
  <si>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</si>
  <si>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</si>
  <si>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</si>
  <si>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</si>
  <si>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</si>
  <si>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</si>
  <si>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</si>
  <si>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</si>
  <si>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</si>
  <si>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</si>
  <si>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</si>
  <si>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</si>
  <si>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</si>
  <si>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</si>
  <si>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</si>
  <si>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</si>
  <si>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</si>
  <si>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</si>
  <si>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</si>
  <si>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</si>
  <si>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</si>
  <si>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</si>
  <si>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</si>
  <si>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</si>
  <si>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</si>
  <si>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</si>
  <si>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</si>
  <si>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</si>
  <si>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</si>
  <si>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</si>
  <si>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</si>
  <si>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</si>
  <si>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</si>
  <si>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</si>
  <si>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</si>
  <si>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</si>
  <si>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</si>
  <si>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</si>
  <si>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</si>
  <si>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</si>
  <si>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</si>
  <si>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</si>
  <si>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</si>
  <si>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</si>
  <si>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</si>
  <si>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</si>
  <si>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</si>
  <si>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</si>
  <si>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</si>
  <si>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</si>
  <si>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</si>
  <si>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</si>
  <si>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</si>
  <si>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</si>
  <si>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</si>
  <si>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</si>
  <si>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</si>
  <si>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</si>
  <si>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</si>
  <si>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</si>
  <si>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</si>
  <si>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</si>
  <si>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</si>
  <si>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</si>
  <si>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</si>
  <si>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</si>
  <si>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</si>
  <si>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</si>
  <si>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</si>
  <si>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</si>
  <si>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</si>
  <si>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</si>
  <si>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</si>
  <si>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</si>
  <si>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</si>
  <si>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</si>
  <si>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</si>
  <si>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</si>
  <si>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</si>
  <si>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</si>
  <si>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</si>
  <si>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</si>
  <si>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</si>
  <si>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</si>
  <si>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</si>
  <si>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</si>
  <si>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</si>
  <si>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</si>
  <si>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</si>
  <si>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</si>
  <si>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</si>
  <si>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</si>
  <si>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</si>
  <si>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</si>
  <si>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</si>
  <si>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</si>
  <si>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</si>
  <si>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</si>
  <si>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</si>
  <si>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</si>
  <si>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</si>
  <si>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</si>
  <si>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</si>
  <si>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</si>
  <si>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</si>
  <si>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</si>
  <si>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</si>
  <si>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</si>
  <si>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</si>
  <si>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</si>
  <si>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</si>
  <si>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</si>
  <si>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</si>
  <si>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</si>
  <si>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</si>
  <si>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</si>
  <si>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</si>
  <si>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</si>
  <si>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</si>
  <si>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</si>
  <si>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</si>
  <si>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</si>
  <si>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</si>
  <si>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</si>
  <si>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</si>
  <si>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</si>
  <si>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</si>
  <si>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</si>
  <si>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</si>
  <si>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</si>
  <si>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</si>
  <si>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</si>
  <si>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</si>
  <si>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</si>
  <si>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</si>
  <si>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</si>
  <si>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</si>
  <si>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</si>
  <si>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</si>
  <si>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</si>
  <si>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</si>
  <si>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</si>
  <si>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</si>
  <si>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</si>
  <si>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</si>
  <si>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</si>
  <si>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</si>
  <si>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</si>
  <si>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</si>
  <si>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</si>
  <si>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</si>
  <si>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</si>
  <si>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</si>
  <si>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</si>
  <si>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</si>
  <si>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</si>
  <si>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</si>
  <si>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</si>
  <si>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</si>
  <si>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</si>
  <si>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</si>
  <si>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</si>
  <si>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</si>
  <si>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</si>
  <si>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</si>
  <si>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</si>
  <si>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</si>
  <si>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</si>
  <si>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</si>
  <si>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</si>
  <si>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</si>
  <si>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</si>
  <si>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</si>
  <si>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</si>
  <si>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</si>
  <si>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</si>
  <si>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</si>
  <si>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</si>
  <si>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</si>
  <si>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</si>
  <si>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</si>
  <si>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</si>
  <si>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</si>
  <si>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</si>
  <si>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</si>
  <si>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</si>
  <si>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</si>
  <si>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</si>
  <si>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</si>
  <si>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</si>
  <si>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</si>
  <si>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</si>
  <si>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</si>
  <si>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</si>
  <si>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</si>
  <si>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</si>
  <si>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</si>
  <si>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</si>
  <si>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</si>
  <si>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</si>
  <si>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</si>
  <si>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</si>
  <si>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</si>
  <si>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</si>
  <si>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</si>
  <si>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</si>
  <si>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</si>
  <si>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</si>
  <si>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</si>
  <si>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</si>
  <si>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</si>
  <si>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</si>
  <si>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</si>
  <si>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</si>
  <si>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</si>
  <si>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</si>
  <si>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</si>
  <si>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</si>
  <si>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</si>
  <si>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</si>
  <si>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</si>
  <si>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</si>
  <si>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</si>
  <si>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</si>
  <si>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</si>
  <si>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</si>
  <si>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</si>
  <si>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</si>
  <si>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</si>
  <si>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</si>
  <si>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</si>
  <si>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</si>
  <si>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</si>
  <si>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</si>
  <si>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</si>
  <si>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</si>
  <si>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</si>
  <si>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</si>
  <si>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</si>
  <si>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</si>
  <si>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</si>
  <si>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</si>
  <si>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</si>
  <si>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</si>
  <si>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</si>
  <si>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</si>
  <si>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</si>
  <si>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</si>
  <si>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</si>
  <si>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</si>
  <si>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</si>
  <si>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</si>
  <si>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</si>
  <si>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</si>
  <si>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</si>
  <si>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</si>
  <si>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</si>
  <si>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</si>
  <si>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</si>
  <si>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</si>
  <si>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</si>
  <si>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</si>
  <si>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</si>
  <si>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</si>
  <si>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</si>
  <si>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</si>
  <si>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</si>
  <si>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</si>
  <si>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</si>
  <si>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</si>
  <si>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</si>
  <si>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</si>
  <si>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</si>
  <si>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</si>
  <si>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</si>
  <si>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</si>
  <si>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</si>
  <si>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</si>
  <si>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</si>
  <si>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</si>
  <si>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</si>
  <si>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</si>
  <si>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</si>
  <si>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</si>
  <si>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</si>
  <si>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</si>
  <si>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</si>
  <si>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</si>
  <si>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</si>
  <si>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</si>
  <si>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</si>
  <si>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</si>
  <si>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</si>
  <si>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</si>
  <si>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</si>
  <si>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</si>
  <si>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</si>
  <si>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</si>
  <si>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</si>
  <si>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</si>
  <si>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</si>
  <si>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</si>
  <si>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</si>
  <si>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</si>
  <si>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</si>
  <si>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</si>
  <si>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</si>
  <si>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</si>
  <si>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</si>
  <si>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</si>
  <si>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</si>
  <si>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</si>
  <si>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</si>
  <si>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</si>
  <si>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</si>
  <si>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</si>
  <si>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</si>
  <si>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</si>
  <si>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</si>
  <si>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</si>
  <si>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</si>
  <si>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</si>
  <si>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</si>
  <si>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</si>
  <si>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</si>
  <si>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</si>
  <si>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</si>
  <si>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</si>
  <si>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</si>
  <si>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</si>
  <si>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</si>
  <si>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</si>
  <si>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</si>
  <si>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</si>
  <si>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</si>
  <si>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</si>
  <si>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</si>
  <si>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</si>
  <si>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</si>
  <si>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</si>
  <si>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</si>
  <si>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</si>
  <si>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</si>
  <si>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</si>
  <si>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</si>
  <si>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</si>
  <si>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</si>
  <si>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</si>
  <si>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</si>
  <si>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</si>
  <si>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</si>
  <si>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</si>
  <si>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</si>
  <si>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</si>
  <si>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</si>
  <si>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</si>
  <si>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>Aguarda MC1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</si>
  <si>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</si>
  <si>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</si>
  <si>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</si>
  <si>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</si>
  <si>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</si>
  <si>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</si>
  <si>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</si>
  <si>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</si>
  <si>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</si>
  <si>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</si>
  <si>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</si>
  <si>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</si>
  <si>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</si>
  <si>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</si>
  <si>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</si>
  <si>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</si>
  <si>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</si>
  <si>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</si>
  <si>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</si>
  <si>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</si>
  <si>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>Equipe pronta as 09:09, aguarda passagem do I38 as 12:20</t>
  </si>
  <si>
    <t>Jovanio</t>
  </si>
  <si>
    <t>ZFN-ZEH</t>
  </si>
  <si>
    <t>ZFNZEH</t>
  </si>
  <si>
    <t>Deslocamento para ZRO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</si>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</sst>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/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W301" activePane="topRight" state="frozen"/>
      <selection pane="topRight" activeCell="B315" sqref="B3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1</v>
      </c>
      <c r="BI295" s="19"/>
      <c r="BJ295" s="19" t="s">
        <v>1294</v>
      </c>
      <c r="BK295" s="20" t="s">
        <v>1765</v>
      </c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</v>
      </c>
      <c r="B303" s="115"/>
      <c r="C303" s="9" t="str">
        <f>IF(BS_CONTROLE[[#This Row],[DATA]]="","",WEEKNUM(BS_CONTROLE[[#This Row],[DATA]]))</f>
        <v/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1</v>
      </c>
      <c r="BI309" s="19"/>
      <c r="BJ309" s="19" t="s">
        <v>1284</v>
      </c>
      <c r="BK309" s="19" t="s">
        <v>1786</v>
      </c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/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/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421</v>
      </c>
      <c r="I313" s="119" t="s">
        <v>312</v>
      </c>
      <c r="J313" s="118">
        <v>73</v>
      </c>
      <c r="K313" s="118">
        <v>338</v>
      </c>
      <c r="L313" s="118" t="s">
        <v>520</v>
      </c>
      <c r="M313" s="142" t="s">
        <v>1788</v>
      </c>
      <c r="N313" s="142" t="s">
        <v>1789</v>
      </c>
      <c r="O313" s="119">
        <v>0.375</v>
      </c>
      <c r="P313" s="119">
        <v>4.1666666666666664E-2</v>
      </c>
      <c r="Q313" s="118">
        <v>1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1790</v>
      </c>
      <c r="X313" s="117" t="s">
        <v>522</v>
      </c>
      <c r="Y313" s="144"/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DESLOCAMENTO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>ZFN2</v>
      </c>
      <c r="AL313" s="35" t="str">
        <f>BS_CONTROLE[[#This Row],[Local - Encerramento]]</f>
        <v>ZEH</v>
      </c>
      <c r="AM313" s="118" t="str">
        <f>IF(BS_CONTROLE[[#This Row],[Entre - Estações]]=0, "-", BS_CONTROLE[[#This Row],[Entre - Estações]])</f>
        <v>ZFN-ZEH</v>
      </c>
      <c r="AN313" s="118" t="str">
        <f>IF(BS_CONTROLE[[#This Row],[SB]]=0, "-", BS_CONTROLE[[#This Row],[SB]])</f>
        <v>ZFNZEH</v>
      </c>
      <c r="AO313" s="118">
        <f>IF(BS_CONTROLE[[#This Row],[SUB]]=0, "-", BS_CONTROLE[[#This Row],[SUB]])</f>
        <v>73</v>
      </c>
      <c r="AP313" s="118">
        <f>BS_CONTROLE[[#This Row],[KM - Inicio]]</f>
        <v>338</v>
      </c>
      <c r="AQ313" s="118">
        <f>BS_CONTROLE[[#This Row],[KM - Inicio]]</f>
        <v>338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/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1791</v>
      </c>
      <c r="D5" s="266"/>
      <c r="E5" s="266"/>
      <c r="F5" s="266"/>
      <c r="G5" s="266"/>
      <c r="H5" s="266"/>
      <c r="I5" s="266"/>
      <c r="J5" s="267"/>
      <c r="K5" s="268" t="s">
        <v>1792</v>
      </c>
      <c r="L5" s="269"/>
      <c r="M5" s="269"/>
      <c r="N5" s="269"/>
      <c r="O5" s="270" t="s">
        <v>1793</v>
      </c>
      <c r="P5" s="271"/>
    </row>
    <row r="6" spans="1:16" s="82" customFormat="1" ht="15" customHeight="1">
      <c r="A6" s="74" t="s">
        <v>1794</v>
      </c>
      <c r="B6" s="83" t="s">
        <v>1795</v>
      </c>
      <c r="C6" s="84" t="s">
        <v>1061</v>
      </c>
      <c r="D6" s="85" t="s">
        <v>1062</v>
      </c>
      <c r="E6" s="84" t="s">
        <v>1796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1797</v>
      </c>
      <c r="M6" s="88" t="s">
        <v>710</v>
      </c>
      <c r="N6" s="89" t="s">
        <v>1056</v>
      </c>
      <c r="O6" s="228" t="s">
        <v>1099</v>
      </c>
      <c r="P6" s="150" t="s">
        <v>1798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1</v>
      </c>
      <c r="P308" s="186" t="str">
        <f>IF($A$2=1,IF(SP_NORTE!BJ309="","*",SP_NORTE!BJ309),IF(SP_NORTE!BK309="","*",SP_NORTE!BK309))</f>
        <v>Equipe pronta as 09:09, aguarda passagem do I38 as 12:20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ZFN-ZEH</v>
      </c>
      <c r="H312" s="130">
        <f>IF(SP_NORTE!K313="","*",SP_NORTE!K313)</f>
        <v>338</v>
      </c>
      <c r="I312" s="127">
        <f>IF(SP_NORTE!O313="","*",SP_NORTE!O313)</f>
        <v>0.375</v>
      </c>
      <c r="J312" s="127">
        <f>IF(SP_NORTE!P313="","*",SP_NORTE!P313)</f>
        <v>4.1666666666666664E-2</v>
      </c>
      <c r="K312" s="91" t="str">
        <f>IF(SP_NORTE!AK313="","*",SP_NORTE!AK313)</f>
        <v>ZFN2</v>
      </c>
      <c r="L312" s="91" t="str">
        <f>IF(SP_NORTE!AM313="","*",SP_NORTE!AM313)</f>
        <v>ZFN-ZEH</v>
      </c>
      <c r="M312" s="91">
        <f>IF(SP_NORTE!AP313="","*",SP_NORTE!AP313)</f>
        <v>338</v>
      </c>
      <c r="N312" s="91" t="str">
        <f>IF(SP_NORTE!AM313="","*",SP_NORTE!AM313)</f>
        <v>ZFN-ZEH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1799</v>
      </c>
      <c r="V1" s="277"/>
      <c r="W1" s="277"/>
    </row>
    <row r="2" spans="1:23" s="92" customFormat="1">
      <c r="A2" s="95" t="s">
        <v>1800</v>
      </c>
      <c r="B2" s="95" t="s">
        <v>1795</v>
      </c>
      <c r="C2" s="95" t="s">
        <v>511</v>
      </c>
      <c r="D2" s="96" t="s">
        <v>1061</v>
      </c>
      <c r="E2" s="96" t="s">
        <v>1062</v>
      </c>
      <c r="F2" s="96" t="s">
        <v>1794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1801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 t="str">
        <f>IF(SP_NORTE!B303="","*",SP_NORTE!B303)</f>
        <v>*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>ZFN2</v>
      </c>
      <c r="J310" s="184" t="str">
        <f>IF(SP_NORTE!I313="","*",SP_NORTE!I313)</f>
        <v>ZEH</v>
      </c>
      <c r="K310" s="174" t="str">
        <f>IF(SP_NORTE!M313="","*",SP_NORTE!M313)</f>
        <v>ZFN-ZEH</v>
      </c>
      <c r="L310" s="174" t="str">
        <f>IF(SP_NORTE!N313="","*",SP_NORTE!N313)</f>
        <v>ZFNZEH</v>
      </c>
      <c r="M310" s="175">
        <f>IF(SP_NORTE!J313="","*",SP_NORTE!J313)</f>
        <v>73</v>
      </c>
      <c r="N310" s="183">
        <f>IF(SP_NORTE!K313="","*",SP_NORTE!K313)</f>
        <v>338</v>
      </c>
      <c r="O310" s="183" t="str">
        <f>IF(SP_NORTE!L313="","*",SP_NORTE!L313)</f>
        <v>-</v>
      </c>
      <c r="P310" s="182">
        <f>IF(SP_NORTE!O313="","*",SP_NORTE!O313)</f>
        <v>0.375</v>
      </c>
      <c r="Q310" s="182">
        <f>IF(SP_NORTE!P313="","*",SP_NORTE!P313)</f>
        <v>4.1666666666666664E-2</v>
      </c>
      <c r="R310" s="184" t="str">
        <f>IF(SP_NORTE!Q313="","*",CONCATENATE(SP_NORTE!Q313," ",SP_NORTE!R313))</f>
        <v>1 BINÁRIO</v>
      </c>
      <c r="S310" s="184" t="str">
        <f>IF(SP_NORTE!V313="","*",SP_NORTE!V313)</f>
        <v>Saulo</v>
      </c>
      <c r="T310" s="184" t="str">
        <f>IF(SP_NORTE!W313="","*",SP_NORTE!W313)</f>
        <v>Deslocamento para ZRO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1802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1803</v>
      </c>
      <c r="C2" s="135" t="s">
        <v>1046</v>
      </c>
      <c r="D2" s="84" t="s">
        <v>1048</v>
      </c>
      <c r="E2" s="84" t="s">
        <v>1804</v>
      </c>
      <c r="F2" s="112" t="s">
        <v>1805</v>
      </c>
      <c r="G2" s="84" t="s">
        <v>1806</v>
      </c>
      <c r="H2" s="84" t="s">
        <v>1807</v>
      </c>
      <c r="I2" s="84" t="s">
        <v>1808</v>
      </c>
      <c r="J2" s="84" t="s">
        <v>1809</v>
      </c>
      <c r="K2" s="86" t="s">
        <v>1810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 t="str">
        <f>IF(SP_NORTE!B303="","*",SP_NORTE!B303)</f>
        <v>*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ZFN-ZEH</v>
      </c>
      <c r="G288" s="108" t="str">
        <f>IF(SP_NORTE!I313="","*",SP_NORTE!I313)</f>
        <v>ZEH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2025-10-22T15:56:39Z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