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977" documentId="120_S{118792C3-22EF-5104-A093-F22BFE3913F3}" xr6:coauthVersionLast="47" xr6:coauthVersionMax="47" xr10:uidLastSave="{15A35838-045F-454E-B6F8-86035E3A48AD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86" i="1" l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D16" i="1" a="1"/>
  <c r="BD16" i="1" s="1"/>
  <c r="BE16" i="1" a="1"/>
  <c r="BE16" i="1"/>
  <c r="BR16" i="1"/>
  <c r="BS16" i="1"/>
  <c r="BT33" i="1"/>
  <c r="A32" i="1"/>
  <c r="C32" i="1"/>
  <c r="G32" i="1"/>
  <c r="R32" i="1"/>
  <c r="S32" i="1" a="1"/>
  <c r="S32" i="1" s="1"/>
  <c r="T32" i="1" a="1"/>
  <c r="T32" i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D32" i="1" a="1"/>
  <c r="BD32" i="1" s="1"/>
  <c r="BR32" i="1"/>
  <c r="BS32" i="1"/>
  <c r="BT34" i="1"/>
  <c r="A33" i="1"/>
  <c r="C33" i="1"/>
  <c r="G33" i="1"/>
  <c r="R33" i="1"/>
  <c r="S33" i="1" a="1"/>
  <c r="S33" i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/>
  <c r="U65" i="1" a="1"/>
  <c r="U65" i="1" s="1"/>
  <c r="AI65" i="1"/>
  <c r="AJ65" i="1"/>
  <c r="AK65" i="1"/>
  <c r="AL65" i="1"/>
  <c r="AO65" i="1"/>
  <c r="BE65" i="1" s="1" a="1"/>
  <c r="BE65" i="1" s="1"/>
  <c r="AP65" i="1"/>
  <c r="AQ65" i="1"/>
  <c r="BB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AP772" i="1"/>
  <c r="BD772" i="1" s="1" a="1"/>
  <c r="BD772" i="1" s="1"/>
  <c r="AQ772" i="1"/>
  <c r="BB772" i="1"/>
  <c r="BC772" i="1" a="1"/>
  <c r="BC772" i="1" s="1"/>
  <c r="BE772" i="1" a="1"/>
  <c r="BE772" i="1" s="1"/>
  <c r="BR772" i="1"/>
  <c r="BS772" i="1"/>
  <c r="BT41" i="1"/>
  <c r="A537" i="1"/>
  <c r="C537" i="1"/>
  <c r="G537" i="1"/>
  <c r="R537" i="1"/>
  <c r="S537" i="1" a="1"/>
  <c r="S537" i="1" s="1"/>
  <c r="T537" i="1" a="1"/>
  <c r="T537" i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BD61" i="1" s="1" a="1"/>
  <c r="BD61" i="1" s="1"/>
  <c r="AQ61" i="1"/>
  <c r="BB61" i="1"/>
  <c r="BC61" i="1" a="1"/>
  <c r="BC61" i="1" s="1"/>
  <c r="BR61" i="1"/>
  <c r="BS61" i="1"/>
  <c r="BT44" i="1"/>
  <c r="A67" i="1"/>
  <c r="C67" i="1"/>
  <c r="G67" i="1"/>
  <c r="R67" i="1"/>
  <c r="S67" i="1" a="1"/>
  <c r="S67" i="1"/>
  <c r="T67" i="1" a="1"/>
  <c r="T67" i="1" s="1"/>
  <c r="U67" i="1" a="1"/>
  <c r="U67" i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D67" i="1" a="1"/>
  <c r="BD67" i="1" s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/>
  <c r="AN35" i="1" s="1"/>
  <c r="R35" i="1"/>
  <c r="S35" i="1" a="1"/>
  <c r="S35" i="1" s="1"/>
  <c r="T35" i="1" a="1"/>
  <c r="T35" i="1" s="1"/>
  <c r="U35" i="1" a="1"/>
  <c r="U35" i="1" s="1"/>
  <c r="AI35" i="1"/>
  <c r="AJ35" i="1"/>
  <c r="AK35" i="1"/>
  <c r="AL35" i="1"/>
  <c r="AO35" i="1"/>
  <c r="BE35" i="1" s="1" a="1"/>
  <c r="BE35" i="1" s="1"/>
  <c r="AP35" i="1"/>
  <c r="AQ35" i="1"/>
  <c r="BB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K294" i="15" l="1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<sst xmlns="http://schemas.openxmlformats.org/spreadsheetml/2006/main" count="6544" uniqueCount="1449">
  <si>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</si>
  <si>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</si>
  <si>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</si>
  <si>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</si>
  <si>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</si>
  <si>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</si>
  <si>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</si>
  <si>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</si>
  <si>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</si>
  <si>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</si>
  <si>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</si>
  <si>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</si>
  <si>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</si>
  <si>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</si>
  <si>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</si>
  <si>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</si>
  <si>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</si>
  <si>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</si>
  <si>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</si>
  <si>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</si>
  <si>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</si>
  <si>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</si>
  <si>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</si>
  <si>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</si>
  <si>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</si>
  <si>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</si>
  <si>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</si>
  <si>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</si>
  <si>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</si>
  <si>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</si>
  <si>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</si>
  <si>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</si>
  <si>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</si>
  <si>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</si>
  <si>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</si>
  <si>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</si>
  <si>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</si>
  <si>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</si>
  <si>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</si>
  <si>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</si>
  <si>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</si>
  <si>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</si>
  <si>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</si>
  <si>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</si>
  <si>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</si>
  <si>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</si>
  <si>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</si>
  <si>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</si>
  <si>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</si>
  <si>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</si>
  <si>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</si>
  <si>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</si>
  <si>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</si>
  <si>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</si>
  <si>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</si>
  <si>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</si>
  <si>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</si>
  <si>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</si>
  <si>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</si>
  <si>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</si>
  <si>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</si>
  <si>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</si>
  <si>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</si>
  <si>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</si>
  <si>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</si>
  <si>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</si>
  <si>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</si>
  <si>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</si>
  <si>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</si>
  <si>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</si>
  <si>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</si>
  <si>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</si>
  <si>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</si>
  <si>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</si>
  <si>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</si>
  <si>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</si>
  <si>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</si>
  <si>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</si>
  <si>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</si>
  <si>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</si>
  <si>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</si>
  <si>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</si>
  <si>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</si>
  <si>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</si>
  <si>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</si>
  <si>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</si>
  <si>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</si>
  <si>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</si>
  <si>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</si>
  <si>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</si>
  <si>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</si>
  <si>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</si>
  <si>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</si>
  <si>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</si>
  <si>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</si>
  <si>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</si>
  <si>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</si>
  <si>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</si>
  <si>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</si>
  <si>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</si>
  <si>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</si>
  <si>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</si>
  <si>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</si>
  <si>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</si>
  <si>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</si>
  <si>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</si>
  <si>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</si>
  <si>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</si>
  <si>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</si>
  <si>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</si>
  <si>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</si>
  <si>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</si>
  <si>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</si>
  <si>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</si>
  <si>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</si>
  <si>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</si>
  <si>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</si>
  <si>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</si>
  <si>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</si>
  <si>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</si>
  <si>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</si>
  <si>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</si>
  <si>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</si>
  <si>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</si>
  <si>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</si>
  <si>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</si>
  <si>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</si>
  <si>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</si>
  <si>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</si>
  <si>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</si>
  <si>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</si>
  <si>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</si>
  <si>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</si>
  <si>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</si>
  <si>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</si>
  <si>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</si>
  <si>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</si>
  <si>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</si>
  <si>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</si>
  <si>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</si>
  <si>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</si>
  <si>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</si>
  <si>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</si>
  <si>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</si>
  <si>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</si>
  <si>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</si>
  <si>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</si>
  <si>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</si>
  <si>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</si>
  <si>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</si>
  <si>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</si>
  <si>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</si>
  <si>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</si>
  <si>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</si>
  <si>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</si>
  <si>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</si>
  <si>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</si>
  <si>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</si>
  <si>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</si>
  <si>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</si>
  <si>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</si>
  <si>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</si>
  <si>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</si>
  <si>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</si>
  <si>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</si>
  <si>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</si>
  <si>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</si>
  <si>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</si>
  <si>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</si>
  <si>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</si>
  <si>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</si>
  <si>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</si>
  <si>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</si>
  <si>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</si>
  <si>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</si>
  <si>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</si>
  <si>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</si>
  <si>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</si>
  <si>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</si>
  <si>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</si>
  <si>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</si>
  <si>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</si>
  <si>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</si>
  <si>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</si>
  <si>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</si>
  <si>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</si>
  <si>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</si>
  <si>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</si>
  <si>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</si>
  <si>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</si>
  <si>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</si>
  <si>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</si>
  <si>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</si>
  <si>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</si>
  <si>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</si>
  <si>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</si>
  <si>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</si>
  <si>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</si>
  <si>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</si>
  <si>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</si>
  <si>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</si>
  <si>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</si>
  <si>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</si>
  <si>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</si>
  <si>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</si>
  <si>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</si>
  <si>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</si>
  <si>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</si>
  <si>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</si>
  <si>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</si>
  <si>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</si>
  <si>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</si>
  <si>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</si>
  <si>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</si>
  <si>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</si>
  <si>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</si>
  <si>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</si>
  <si>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</si>
  <si>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</si>
  <si>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</si>
  <si>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</si>
  <si>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</si>
  <si>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</si>
  <si>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</si>
  <si>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</si>
  <si>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</si>
  <si>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</si>
  <si>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</si>
  <si>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</si>
  <si>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</si>
  <si>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</si>
  <si>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</si>
  <si>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</si>
  <si>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</si>
  <si>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</si>
  <si>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</si>
  <si>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</si>
  <si>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</si>
  <si>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</si>
  <si>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</si>
  <si>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</si>
  <si>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</si>
  <si>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</si>
  <si>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</si>
  <si>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</si>
  <si>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</si>
  <si>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</si>
  <si>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</si>
  <si>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</si>
  <si>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</si>
  <si>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</si>
  <si>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</si>
  <si>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</si>
  <si>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</si>
  <si>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</si>
  <si>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</si>
  <si>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</si>
  <si>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</si>
  <si>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</si>
  <si>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</si>
  <si>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</si>
  <si>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</si>
  <si>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</si>
  <si>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</si>
  <si>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</si>
  <si>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</si>
  <si>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</si>
  <si>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</si>
  <si>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</si>
  <si>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</si>
  <si>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</si>
  <si>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</si>
  <si>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</si>
  <si>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</si>
  <si>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</si>
  <si>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</si>
  <si>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</si>
  <si>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</si>
  <si>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</si>
  <si>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</si>
  <si>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</si>
  <si>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</si>
  <si>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</si>
  <si>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</si>
  <si>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</si>
  <si>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</si>
  <si>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</si>
  <si>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</si>
  <si>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</si>
  <si>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</si>
  <si>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</si>
  <si>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</si>
  <si>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</si>
  <si>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</si>
  <si>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</si>
  <si>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</si>
  <si>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</si>
  <si>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</si>
  <si>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</si>
  <si>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</si>
  <si>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</si>
  <si>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</si>
  <si>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</si>
  <si>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</si>
  <si>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</si>
  <si>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</si>
  <si>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</si>
  <si>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</si>
  <si>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</si>
  <si>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</si>
  <si>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</si>
  <si>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</si>
  <si>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</si>
  <si>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</si>
  <si>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</si>
  <si>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</si>
  <si>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</si>
  <si>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</si>
  <si>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</si>
  <si>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</si>
  <si>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</si>
  <si>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</si>
  <si>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</si>
  <si>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</si>
  <si>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</si>
  <si>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</si>
  <si>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</si>
  <si>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</si>
  <si>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</si>
  <si>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</si>
  <si>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</si>
  <si>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</si>
  <si>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</si>
  <si>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</si>
  <si>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</si>
  <si>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</si>
  <si>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</si>
  <si>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</si>
  <si>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</si>
  <si>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</si>
  <si>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</si>
  <si>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</si>
  <si>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</si>
  <si>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</si>
  <si>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</si>
  <si>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</si>
  <si>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</si>
  <si>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</si>
  <si>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</si>
  <si>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</si>
  <si>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</si>
  <si>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</si>
  <si>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</si>
  <si>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</si>
  <si>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</si>
  <si>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</si>
  <si>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</si>
  <si>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</si>
  <si>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</si>
  <si>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</si>
  <si>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</si>
  <si>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</si>
  <si>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</si>
  <si>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</si>
  <si>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</si>
  <si>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</si>
  <si>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</si>
  <si>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</si>
  <si>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</si>
  <si>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</si>
  <si>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</si>
  <si>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</si>
  <si>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</si>
  <si>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</si>
  <si>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</si>
  <si>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</si>
  <si>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</si>
  <si>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</si>
  <si>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</si>
  <si>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</si>
  <si>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</si>
  <si>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</si>
  <si>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</si>
  <si>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</si>
  <si>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</si>
  <si>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</si>
  <si>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</si>
  <si>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</si>
  <si>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</si>
  <si>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</si>
  <si>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</si>
  <si>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</si>
  <si>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</si>
  <si>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</si>
  <si>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</si>
  <si>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</si>
  <si>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</si>
  <si>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</si>
  <si>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</si>
  <si>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</si>
  <si>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</si>
  <si>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</si>
  <si>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</si>
  <si>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</si>
  <si>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</si>
  <si>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</si>
  <si>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</si>
  <si>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</si>
  <si>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</si>
  <si>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</si>
  <si>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</si>
  <si>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</si>
  <si>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</si>
  <si>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</si>
  <si>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</si>
  <si>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</si>
  <si>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</si>
  <si>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</si>
  <si>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</si>
  <si>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</si>
  <si>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</si>
  <si>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</si>
  <si>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</si>
  <si>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</si>
  <si>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</si>
  <si>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</si>
  <si>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</si>
  <si>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</si>
  <si>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</si>
  <si>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</si>
  <si>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</si>
  <si>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</si>
  <si>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</si>
  <si>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</si>
  <si>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</si>
  <si>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</si>
  <si>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</si>
  <si>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</si>
  <si>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</si>
  <si>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</si>
  <si>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</si>
  <si>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</si>
  <si>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</si>
  <si>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</si>
  <si>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</si>
  <si>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</si>
  <si>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</si>
  <si>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</si>
  <si>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</si>
  <si>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</si>
  <si>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</si>
  <si>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</si>
  <si>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</si>
  <si>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</si>
  <si>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</si>
  <si>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</si>
  <si>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</si>
  <si>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</si>
  <si>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</si>
  <si>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</si>
  <si>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</si>
  <si>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</si>
  <si>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</si>
  <si>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</si>
  <si>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</si>
  <si>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</si>
  <si>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</si>
  <si>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</si>
  <si>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</si>
  <si>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</si>
  <si>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</si>
  <si>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</si>
  <si>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</si>
  <si>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</si>
  <si>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</si>
  <si>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</si>
  <si>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</si>
  <si>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</si>
  <si>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</si>
  <si>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</si>
  <si>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</si>
  <si>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</si>
  <si>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</si>
  <si>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</si>
  <si>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</si>
  <si>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</si>
  <si>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</si>
  <si>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</si>
  <si>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</si>
  <si>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</si>
  <si>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</si>
  <si>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</si>
  <si>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</si>
  <si>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</si>
  <si>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</si>
  <si>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</si>
  <si>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</si>
  <si>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</si>
  <si>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</si>
  <si>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</si>
  <si>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</si>
  <si>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</si>
  <si>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</si>
  <si>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</si>
  <si>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</si>
  <si>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</si>
  <si>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</si>
  <si>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</si>
  <si>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</si>
  <si>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</si>
  <si>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</si>
  <si>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</si>
  <si>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</si>
  <si>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</si>
  <si>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</si>
  <si>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</si>
  <si>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</si>
  <si>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</si>
  <si>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</si>
  <si>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</si>
  <si>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</si>
  <si>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</si>
  <si>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</si>
  <si>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</si>
  <si>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</si>
  <si>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</si>
  <si>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</si>
  <si>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</si>
  <si>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</si>
  <si>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</si>
  <si>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</si>
  <si>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</si>
  <si>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</si>
  <si>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</si>
  <si>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</si>
  <si>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</si>
  <si>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</si>
  <si>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</si>
  <si>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</si>
  <si>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</si>
  <si>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</si>
  <si>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</si>
  <si>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</si>
  <si>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</si>
  <si>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</si>
  <si>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</si>
  <si>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</si>
  <si>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</si>
  <si>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</si>
  <si>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</si>
  <si>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</si>
  <si>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</si>
  <si>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</si>
  <si>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</si>
  <si>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</si>
  <si>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</si>
  <si>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</si>
  <si>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</si>
  <si>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</si>
  <si>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</si>
  <si>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</si>
  <si>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</si>
  <si>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</si>
  <si>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</si>
  <si>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</si>
  <si>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</si>
  <si>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</si>
  <si>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</si>
  <si>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</si>
  <si>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</si>
  <si>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</si>
  <si>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</si>
  <si>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</si>
  <si>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</si>
  <si>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</si>
  <si>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</si>
  <si>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</si>
  <si>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</si>
  <si>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</si>
  <si>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</si>
  <si>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</si>
  <si>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</si>
  <si>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</si>
  <si>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</si>
  <si>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</si>
  <si>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</si>
  <si>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</si>
  <si>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</si>
  <si>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</si>
  <si>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</si>
  <si>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</si>
  <si>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</si>
  <si>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</si>
  <si>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</si>
  <si>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</si>
  <si>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</si>
  <si>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</si>
  <si>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</si>
  <si>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</si>
  <si>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</si>
  <si>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</si>
  <si>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</si>
  <si>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</si>
  <si>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</si>
  <si>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</si>
  <si>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</si>
  <si>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</si>
  <si>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</si>
  <si>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</si>
  <si>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</si>
  <si>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</si>
  <si>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</si>
  <si>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</si>
  <si>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</si>
  <si>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</si>
  <si>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</si>
  <si>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</si>
  <si>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</si>
  <si>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</si>
  <si>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</si>
  <si>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</si>
  <si>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</si>
  <si>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</si>
  <si>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</si>
  <si>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</si>
  <si>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</si>
  <si>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</si>
  <si>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</si>
  <si>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</si>
  <si>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</si>
  <si>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</si>
  <si>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</si>
  <si>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</si>
  <si>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</si>
  <si>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</si>
  <si>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</si>
  <si>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</si>
  <si>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</si>
  <si>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</si>
  <si>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</si>
  <si>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</si>
  <si>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</si>
  <si>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</si>
  <si>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</si>
  <si>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</si>
  <si>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</si>
  <si>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</si>
  <si>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</si>
  <si>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</si>
  <si>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</si>
  <si>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</si>
  <si>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</si>
  <si>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</si>
  <si>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</si>
  <si>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</si>
  <si>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</si>
  <si>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</si>
  <si>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</si>
  <si>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</si>
  <si>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</si>
  <si>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</si>
  <si>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</si>
  <si>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</si>
  <si>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</si>
  <si>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</si>
  <si>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</si>
  <si>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</si>
  <si>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</si>
  <si>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</si>
  <si>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</si>
  <si>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</si>
  <si>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</si>
  <si>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</si>
  <si>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</si>
  <si>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</si>
  <si>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</si>
  <si>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</si>
  <si>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</si>
  <si>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</si>
  <si>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</si>
  <si>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</si>
  <si>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</si>
  <si>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</si>
  <si>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</si>
  <si>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</si>
  <si>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</si>
  <si>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</si>
  <si>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</si>
  <si>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</si>
  <si>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</si>
  <si>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</si>
  <si>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</si>
  <si>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</si>
  <si>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</si>
  <si>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</si>
  <si>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</si>
  <si>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</si>
  <si>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</si>
  <si>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</si>
  <si>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</si>
  <si>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</si>
  <si>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</si>
  <si>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</si>
  <si>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</si>
  <si>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</si>
  <si>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</si>
  <si>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</si>
  <si>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</si>
  <si>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</si>
  <si>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</si>
  <si>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</si>
  <si>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</si>
  <si>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</si>
  <si>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</si>
  <si>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</si>
  <si>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</si>
  <si>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</si>
  <si>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</si>
  <si>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</si>
  <si>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</si>
  <si>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</si>
  <si>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</si>
  <si>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</si>
  <si>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</si>
  <si>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</si>
  <si>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</si>
  <si>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</si>
  <si>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</si>
  <si>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</si>
  <si>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</si>
  <si>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</si>
  <si>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</si>
  <si>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</si>
  <si>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</si>
  <si>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</si>
  <si>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</si>
  <si>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</si>
  <si>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</si>
  <si>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</si>
  <si>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</si>
  <si>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</si>
  <si>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</si>
  <si>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</si>
  <si>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</si>
  <si>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</si>
  <si>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</si>
  <si>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</si>
  <si>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</si>
  <si>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</si>
  <si>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</si>
  <si>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</si>
  <si>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</si>
  <si>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</si>
  <si>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</si>
  <si>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</si>
  <si>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</si>
  <si>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</si>
  <si>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</si>
  <si>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</si>
  <si>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</si>
  <si>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</si>
  <si>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</si>
  <si>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</si>
  <si>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</si>
  <si>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</si>
  <si>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</si>
  <si>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</si>
  <si>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</si>
  <si>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</si>
  <si>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</si>
  <si>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</si>
  <si>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</si>
  <si>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</si>
  <si>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</si>
  <si>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</si>
  <si>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</si>
  <si>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</si>
  <si>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</si>
  <si>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</si>
  <si>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</si>
  <si>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</si>
  <si>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</si>
  <si>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</si>
  <si>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</si>
  <si>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</si>
  <si>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</si>
  <si>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</si>
  <si>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</si>
  <si>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</si>
  <si>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</si>
  <si>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</si>
  <si>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</si>
  <si>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</si>
  <si>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</si>
  <si>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</si>
  <si>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</si>
  <si>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</si>
  <si>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</si>
  <si>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</si>
  <si>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</si>
  <si>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</si>
  <si>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</si>
  <si>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</si>
  <si>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</si>
  <si>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</si>
  <si>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</si>
  <si>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</si>
  <si>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</si>
  <si>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</si>
  <si>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</si>
  <si>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</si>
  <si>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</si>
  <si>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</si>
  <si>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</si>
  <si>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</si>
  <si>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</si>
  <si>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</si>
  <si>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</si>
  <si>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</si>
  <si>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</si>
  <si>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</si>
  <si>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</si>
  <si>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</si>
  <si>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</si>
  <si>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</si>
  <si>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</si>
  <si>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</si>
  <si>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</si>
  <si>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</si>
  <si>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</si>
  <si>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</si>
  <si>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</si>
  <si>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</si>
  <si>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</si>
  <si>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</si>
  <si>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</si>
  <si>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</si>
  <si>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</si>
  <si>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</si>
  <si>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</si>
  <si>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</si>
  <si>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</si>
  <si>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</si>
  <si>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</si>
  <si>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</si>
  <si>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</si>
  <si>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</si>
  <si>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</si>
  <si>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</si>
  <si>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</si>
  <si>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</si>
  <si>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</si>
  <si>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</si>
  <si>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</si>
  <si>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</si>
  <si>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</si>
  <si>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</si>
  <si>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</si>
  <si>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</si>
  <si>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</si>
  <si>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</si>
  <si>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</si>
  <si>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</si>
  <si>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</si>
  <si>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</si>
  <si>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</si>
  <si>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</si>
  <si>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</si>
  <si>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</si>
  <si>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</si>
  <si>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</si>
  <si>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</si>
  <si>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</si>
  <si>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</si>
  <si>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</si>
  <si>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</si>
  <si>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</si>
  <si>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</si>
  <si>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</si>
  <si>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</si>
  <si>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</si>
  <si>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</si>
  <si>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</si>
  <si>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</si>
  <si>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</si>
  <si>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</si>
  <si>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</si>
  <si>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</si>
  <si>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</si>
  <si>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</si>
  <si>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</si>
  <si>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</si>
  <si>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</si>
  <si>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</si>
  <si>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</si>
  <si>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</si>
  <si>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</si>
  <si>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</si>
  <si>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</si>
  <si>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</si>
  <si>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</si>
  <si>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</si>
  <si>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</si>
  <si>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</si>
  <si>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</si>
  <si>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</si>
  <si>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</si>
  <si>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</si>
  <si>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</si>
  <si>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</si>
  <si>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</si>
  <si>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</si>
  <si>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</si>
  <si>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</si>
  <si>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</si>
  <si>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</si>
  <si>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</si>
  <si>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</si>
  <si>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</si>
  <si>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</si>
  <si>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</si>
  <si>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</si>
  <si>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</si>
  <si>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</si>
  <si>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</si>
  <si>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</si>
  <si>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</si>
  <si>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</si>
  <si>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</si>
  <si>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</si>
  <si>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</si>
  <si>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</si>
  <si>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</si>
  <si>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</si>
  <si>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</si>
  <si>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</si>
  <si>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</si>
  <si>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</si>
  <si>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</si>
  <si>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</si>
  <si>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</si>
  <si>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</si>
  <si>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</si>
  <si>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</si>
  <si>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</si>
  <si>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</si>
  <si>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</si>
  <si>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</si>
  <si>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</si>
  <si>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</si>
  <si>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</si>
  <si>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</si>
  <si>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</si>
  <si>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</si>
  <si>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</si>
  <si>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</si>
  <si>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</si>
  <si>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</si>
  <si>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</si>
  <si>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</si>
  <si>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</si>
  <si>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</si>
  <si>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</si>
  <si>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</si>
  <si>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</si>
  <si>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</si>
  <si>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</si>
  <si>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</si>
  <si>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</si>
  <si>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</si>
  <si>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</si>
  <si>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</si>
  <si>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</si>
  <si>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</si>
  <si>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</si>
  <si>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</si>
  <si>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</si>
  <si>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</si>
  <si>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</si>
  <si>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</si>
  <si>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</si>
  <si>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</si>
  <si>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</si>
  <si>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</si>
  <si>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</si>
  <si>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</si>
  <si>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</si>
  <si>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</si>
  <si>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</si>
  <si>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</si>
  <si>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</si>
  <si>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</si>
  <si>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</si>
  <si>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</si>
  <si>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</si>
  <si>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</si>
  <si>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</si>
  <si>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</si>
  <si>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</si>
  <si>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</si>
  <si>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</si>
  <si>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</si>
  <si>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</si>
  <si>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</si>
  <si>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</si>
  <si>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</si>
  <si>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</si>
  <si>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</si>
  <si>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</si>
  <si>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</si>
  <si>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</si>
  <si>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</si>
  <si>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</si>
  <si>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</si>
  <si>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</si>
  <si>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</si>
  <si>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</si>
  <si>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</si>
  <si>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</si>
  <si>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</si>
  <si>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</si>
  <si>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</si>
  <si>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</si>
  <si>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</si>
  <si>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</si>
  <si>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</si>
  <si>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</si>
  <si>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</si>
  <si>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</si>
  <si>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</si>
  <si>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</si>
  <si>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</si>
  <si>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</si>
  <si>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</si>
  <si>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</si>
  <si>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</si>
  <si>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</si>
  <si>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</si>
  <si>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</si>
  <si>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</si>
  <si>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</si>
  <si>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</si>
  <si>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</si>
  <si>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</si>
  <si>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</si>
  <si>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</si>
  <si>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</si>
  <si>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</si>
  <si>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</si>
  <si>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</si>
  <si>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</si>
  <si>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</si>
  <si>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</si>
  <si>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</si>
  <si>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</si>
  <si>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</si>
  <si>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</si>
  <si>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</si>
  <si>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</si>
  <si>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</si>
  <si>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</si>
  <si>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</si>
  <si>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</si>
  <si>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</si>
  <si>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</si>
  <si>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</si>
  <si>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</si>
  <si>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</si>
  <si>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</si>
  <si>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</si>
  <si>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</si>
  <si>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</si>
  <si>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</si>
  <si>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</si>
  <si>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</si>
  <si>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</si>
  <si>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</si>
  <si>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</si>
  <si>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</si>
  <si>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</si>
  <si>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</si>
  <si>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</si>
  <si>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</si>
  <si>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</si>
  <si>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</si>
  <si>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</si>
  <si>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</si>
  <si>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</si>
  <si>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</si>
  <si>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</si>
  <si>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</si>
  <si>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</si>
  <si>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</si>
  <si>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</si>
  <si>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</si>
  <si>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</si>
  <si>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</si>
  <si>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</si>
  <si>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</si>
  <si>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</si>
  <si>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</si>
  <si>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</si>
  <si>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</si>
  <si>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</si>
  <si>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</si>
  <si>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</si>
  <si>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</si>
  <si>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</si>
  <si>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</si>
  <si>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</si>
  <si>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</si>
  <si>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</si>
  <si>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</si>
  <si>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</si>
  <si>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</si>
  <si>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</si>
  <si>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</si>
  <si>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</si>
  <si>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</si>
  <si>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</si>
  <si>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</si>
  <si>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</si>
  <si>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</si>
  <si>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</si>
  <si>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</si>
  <si>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</si>
  <si>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</si>
  <si>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</si>
  <si>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</si>
  <si>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</si>
  <si>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</si>
  <si>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</si>
  <si>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</si>
  <si>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</si>
  <si>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</si>
  <si>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</si>
  <si>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</si>
  <si>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</si>
  <si>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</si>
  <si>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</si>
  <si>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</si>
  <si>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</si>
  <si>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</si>
  <si>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</si>
  <si>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</si>
  <si>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</si>
  <si>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</si>
  <si>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</si>
  <si>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</si>
  <si>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</si>
  <si>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</si>
  <si>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</si>
  <si>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</si>
  <si>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</si>
  <si>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</si>
  <si>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</si>
  <si>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</si>
  <si>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</si>
  <si>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</si>
  <si>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</si>
  <si>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</si>
  <si>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</si>
  <si>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</si>
  <si>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</si>
  <si>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</si>
  <si>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</si>
  <si>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</si>
  <si>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</si>
  <si>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</si>
  <si>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</si>
  <si>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</si>
  <si>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</si>
  <si>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</si>
  <si>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</si>
  <si>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</si>
  <si>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</si>
  <si>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</si>
  <si>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</si>
  <si>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</si>
  <si>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</si>
  <si>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</si>
  <si>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</si>
  <si>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</si>
  <si>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</si>
  <si>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</si>
  <si>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</si>
  <si>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</si>
  <si>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</si>
  <si>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</si>
  <si>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</si>
  <si>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</si>
  <si>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</si>
  <si>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</si>
  <si>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</si>
  <si>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</si>
  <si>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</si>
  <si>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</si>
  <si>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</si>
  <si>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</si>
  <si>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</si>
  <si>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</si>
  <si>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</si>
  <si>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</si>
  <si>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</si>
  <si>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</si>
  <si>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</si>
  <si>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</si>
  <si>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</si>
  <si>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</si>
  <si>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</si>
  <si>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</si>
  <si>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</si>
  <si>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</si>
  <si>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</si>
  <si>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</si>
  <si>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</si>
  <si>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</si>
  <si>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</si>
  <si>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</si>
  <si>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</si>
  <si>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</si>
  <si>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</si>
  <si>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</si>
  <si>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</si>
  <si>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</si>
  <si>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</si>
  <si>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</si>
  <si>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</si>
  <si>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</si>
  <si>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</si>
  <si>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</si>
  <si>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</si>
  <si>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</si>
  <si>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</si>
  <si>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</si>
  <si>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</si>
  <si>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</si>
  <si>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</si>
  <si>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</si>
  <si>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</si>
  <si>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</si>
  <si>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</si>
  <si>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</si>
  <si>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</si>
  <si>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</si>
  <si>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</si>
  <si>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</si>
  <si>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</si>
  <si>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</si>
  <si>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</si>
  <si>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</si>
  <si>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</si>
  <si>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</si>
  <si>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</si>
  <si>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</si>
  <si>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</si>
  <si>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</si>
  <si>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</si>
  <si>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</si>
  <si>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</si>
  <si>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</si>
  <si>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</si>
  <si>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</si>
  <si>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</si>
  <si>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</si>
  <si>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</si>
  <si>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</si>
  <si>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</si>
  <si>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</si>
  <si>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</si>
  <si>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</si>
  <si>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</si>
  <si>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</si>
  <si>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</si>
  <si>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</si>
  <si>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</si>
  <si>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</si>
  <si>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</si>
  <si>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</si>
  <si>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</si>
  <si>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</si>
  <si>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</si>
  <si>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</si>
  <si>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</si>
  <si>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</si>
  <si>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</si>
  <si>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</si>
  <si>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</si>
  <si>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</si>
  <si>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</si>
  <si>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</si>
  <si>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</si>
  <si>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</si>
  <si>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</si>
  <si>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</si>
  <si>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</si>
  <si>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</si>
  <si>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</si>
  <si>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</si>
  <si>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</si>
  <si>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</si>
  <si>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</si>
  <si>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</si>
  <si>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</si>
  <si>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</si>
  <si>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</si>
  <si>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</si>
  <si>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</si>
  <si>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</si>
  <si>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</si>
  <si>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</si>
  <si>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</si>
  <si>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</si>
  <si>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</si>
  <si>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</si>
  <si>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</si>
  <si>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</si>
  <si>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</si>
  <si>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</si>
  <si>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</si>
  <si>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</si>
  <si>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</si>
  <si>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</si>
  <si>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</si>
  <si>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</si>
  <si>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</si>
  <si>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</si>
  <si>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</si>
  <si>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</si>
  <si>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</si>
  <si>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</si>
  <si>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</si>
  <si>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</si>
  <si>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</si>
  <si>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</si>
  <si>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</si>
  <si>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</si>
  <si>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</si>
  <si>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</si>
  <si>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</si>
  <si>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</si>
  <si>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</si>
  <si>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</si>
  <si>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</si>
  <si>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</si>
  <si>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</si>
  <si>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</si>
  <si>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</si>
  <si>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</si>
  <si>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</si>
  <si>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</si>
  <si>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</si>
  <si>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</si>
  <si>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</si>
  <si>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</si>
  <si>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</si>
  <si>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</si>
  <si>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</si>
  <si>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</si>
  <si>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</si>
  <si>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</si>
  <si>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</si>
  <si>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</si>
  <si>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</si>
  <si>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</si>
  <si>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</si>
  <si>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</si>
  <si>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</si>
  <si>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</si>
  <si>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ZBV3</t>
  </si>
  <si>
    <t>Trilheiro descarga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</si>
  <si>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</si>
  <si>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11&gt;00</t>
  </si>
  <si>
    <t>ZKEZGA-2</t>
  </si>
  <si>
    <t>ZKEZEV</t>
  </si>
  <si>
    <t>Posicionamento de dormentes</t>
  </si>
  <si>
    <t>Alison</t>
  </si>
  <si>
    <t>ZTP-ZEV</t>
  </si>
  <si>
    <t>ZPTZEV</t>
  </si>
  <si>
    <t>ZPT-ZPG-ZPT</t>
  </si>
  <si>
    <t>ZPTZPGZPT</t>
  </si>
  <si>
    <t>Inspeção ANTT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</si>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</sst>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G4" activePane="bottomRight" state="frozen"/>
      <selection pane="bottomRight" activeCell="D253" sqref="D253:D256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0" t="s">
        <v>920</v>
      </c>
      <c r="C1" s="191"/>
      <c r="D1" s="191"/>
      <c r="E1" s="3"/>
      <c r="F1" s="190" t="s">
        <v>921</v>
      </c>
      <c r="G1" s="191"/>
      <c r="H1" s="192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3"/>
      <c r="AH1" s="5"/>
      <c r="AI1" s="200" t="s">
        <v>922</v>
      </c>
      <c r="AJ1" s="201"/>
      <c r="AK1" s="201"/>
      <c r="AL1" s="201"/>
      <c r="AM1" s="202"/>
      <c r="AN1" s="203"/>
      <c r="AO1" s="201"/>
      <c r="AP1" s="201"/>
      <c r="AQ1" s="201"/>
      <c r="AR1" s="201"/>
      <c r="AS1" s="201"/>
      <c r="AT1" s="201"/>
      <c r="AU1" s="201"/>
      <c r="AV1" s="201"/>
      <c r="AW1" s="201"/>
      <c r="AX1" s="201"/>
      <c r="AY1" s="201"/>
      <c r="AZ1" s="201"/>
      <c r="BA1" s="201"/>
      <c r="BB1" s="201"/>
      <c r="BC1" s="201"/>
      <c r="BD1" s="201"/>
      <c r="BE1" s="201"/>
      <c r="BF1" s="204"/>
      <c r="BG1" s="5"/>
      <c r="BH1" s="205" t="s">
        <v>923</v>
      </c>
      <c r="BI1" s="206"/>
      <c r="BJ1" s="206"/>
      <c r="BK1" s="207"/>
      <c r="BL1" s="5"/>
      <c r="BM1" s="197" t="s">
        <v>924</v>
      </c>
      <c r="BN1" s="198"/>
      <c r="BO1" s="198"/>
      <c r="BP1" s="198"/>
      <c r="BQ1" s="198"/>
      <c r="BR1" s="198"/>
      <c r="BS1" s="199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0" t="s">
        <v>925</v>
      </c>
      <c r="AJ2" s="201"/>
      <c r="AK2" s="201"/>
      <c r="AL2" s="201"/>
      <c r="AM2" s="202"/>
      <c r="AN2" s="203"/>
      <c r="AO2" s="201"/>
      <c r="AP2" s="201"/>
      <c r="AQ2" s="204"/>
      <c r="AR2" s="6"/>
      <c r="AS2" s="200" t="s">
        <v>928</v>
      </c>
      <c r="AT2" s="201"/>
      <c r="AU2" s="201"/>
      <c r="AV2" s="201"/>
      <c r="AW2" s="201"/>
      <c r="AX2" s="201"/>
      <c r="AY2" s="204"/>
      <c r="AZ2" s="6"/>
      <c r="BA2" s="194" t="s">
        <v>929</v>
      </c>
      <c r="BB2" s="196"/>
      <c r="BC2" s="200" t="s">
        <v>926</v>
      </c>
      <c r="BD2" s="201"/>
      <c r="BE2" s="201"/>
      <c r="BF2" s="204"/>
      <c r="BG2" s="5"/>
      <c r="BH2" s="208"/>
      <c r="BI2" s="209"/>
      <c r="BJ2" s="209"/>
      <c r="BK2" s="210"/>
      <c r="BL2" s="5"/>
      <c r="BM2" s="211"/>
      <c r="BN2" s="212"/>
      <c r="BO2" s="212"/>
      <c r="BP2" s="212"/>
      <c r="BQ2" s="212"/>
      <c r="BR2" s="212"/>
      <c r="BS2" s="213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4" t="s">
        <v>930</v>
      </c>
      <c r="AJ3" s="196"/>
      <c r="AK3" s="194" t="s">
        <v>931</v>
      </c>
      <c r="AL3" s="195"/>
      <c r="AM3" s="218"/>
      <c r="AN3" s="219"/>
      <c r="AO3" s="195"/>
      <c r="AP3" s="195"/>
      <c r="AQ3" s="196"/>
      <c r="AR3" s="63"/>
      <c r="AS3" s="216" t="s">
        <v>937</v>
      </c>
      <c r="AT3" s="217"/>
      <c r="AU3" s="216" t="s">
        <v>938</v>
      </c>
      <c r="AV3" s="217"/>
      <c r="AW3" s="216" t="s">
        <v>939</v>
      </c>
      <c r="AX3" s="217"/>
      <c r="AY3" s="63" t="s">
        <v>940</v>
      </c>
      <c r="AZ3" s="63"/>
      <c r="BA3" s="214"/>
      <c r="BB3" s="215"/>
      <c r="BC3" s="194" t="s">
        <v>933</v>
      </c>
      <c r="BD3" s="195"/>
      <c r="BE3" s="195"/>
      <c r="BF3" s="196"/>
      <c r="BG3" s="62"/>
      <c r="BH3" s="208"/>
      <c r="BI3" s="209"/>
      <c r="BJ3" s="209"/>
      <c r="BK3" s="210"/>
      <c r="BL3" s="62"/>
      <c r="BM3" s="197" t="s">
        <v>941</v>
      </c>
      <c r="BN3" s="198"/>
      <c r="BO3" s="198"/>
      <c r="BP3" s="199"/>
      <c r="BQ3" s="197" t="s">
        <v>707</v>
      </c>
      <c r="BR3" s="198"/>
      <c r="BS3" s="199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1272</v>
      </c>
      <c r="BK180" s="176" t="s">
        <v>1273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1273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1274</v>
      </c>
      <c r="BK181" s="176" t="s">
        <v>1275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1276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1277</v>
      </c>
      <c r="BK182" s="18" t="s">
        <v>1278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1278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1279</v>
      </c>
      <c r="N183" s="127" t="s">
        <v>1280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1281</v>
      </c>
      <c r="BK183" s="18" t="s">
        <v>1282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1283</v>
      </c>
      <c r="BK184" s="176" t="s">
        <v>1284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1284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1285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1286</v>
      </c>
      <c r="BK185" s="176" t="s">
        <v>1287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1288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1289</v>
      </c>
      <c r="BK186" s="176" t="s">
        <v>1290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1290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1291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1292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1293</v>
      </c>
      <c r="BK187" s="176" t="s">
        <v>1294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1294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1285</v>
      </c>
      <c r="W188" s="151" t="s">
        <v>1295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1285</v>
      </c>
      <c r="W189" s="151" t="s">
        <v>1295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1285</v>
      </c>
      <c r="W190" s="151" t="s">
        <v>1296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1297</v>
      </c>
      <c r="BK190" s="176" t="s">
        <v>1298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1299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1300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1301</v>
      </c>
      <c r="BK193" s="17" t="s">
        <v>1302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1301</v>
      </c>
      <c r="BK194" s="17" t="s">
        <v>1302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1301</v>
      </c>
      <c r="BK195" s="17" t="s">
        <v>1302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1303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1304</v>
      </c>
      <c r="BK196" s="17" t="s">
        <v>1304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1304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1301</v>
      </c>
      <c r="BK197" s="17" t="s">
        <v>1302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1301</v>
      </c>
      <c r="BK198" s="176" t="s">
        <v>1302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1305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1306</v>
      </c>
      <c r="BK201" s="176" t="s">
        <v>1306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1307</v>
      </c>
      <c r="BK202" s="176" t="s">
        <v>1307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1308</v>
      </c>
      <c r="BK203" s="176" t="s">
        <v>1308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1309</v>
      </c>
      <c r="BK204" s="176" t="s">
        <v>1309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1310</v>
      </c>
      <c r="BK205" s="176" t="s">
        <v>1310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1311</v>
      </c>
      <c r="BK206" s="176" t="s">
        <v>1311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1312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1313</v>
      </c>
      <c r="BK209" s="176" t="s">
        <v>1313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1314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1313</v>
      </c>
      <c r="BK210" s="176" t="s">
        <v>1313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1313</v>
      </c>
      <c r="BK211" s="176" t="s">
        <v>1313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1315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1316</v>
      </c>
      <c r="BK213" s="176" t="s">
        <v>1317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1318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1316</v>
      </c>
      <c r="BK214" s="176" t="s">
        <v>1319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1320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1316</v>
      </c>
      <c r="BK215" s="176" t="s">
        <v>1319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1321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1322</v>
      </c>
      <c r="BK217" s="18" t="s">
        <v>1323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1323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1322</v>
      </c>
      <c r="BK218" s="18" t="s">
        <v>1324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1324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1325</v>
      </c>
      <c r="BK219" s="176" t="s">
        <v>1326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1322</v>
      </c>
      <c r="BK220" s="18" t="s">
        <v>1327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1327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1059</v>
      </c>
      <c r="W223" s="151" t="s">
        <v>1026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1328</v>
      </c>
      <c r="BG223" s="16"/>
      <c r="BH223" s="17">
        <v>2</v>
      </c>
      <c r="BI223" s="17"/>
      <c r="BJ223" s="17" t="s">
        <v>1329</v>
      </c>
      <c r="BK223" s="17" t="s">
        <v>1330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1331</v>
      </c>
      <c r="W224" s="151" t="s">
        <v>1094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1332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1333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1092</v>
      </c>
      <c r="W226" s="151" t="s">
        <v>1093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1092</v>
      </c>
      <c r="BG226" s="16"/>
      <c r="BH226" s="17">
        <v>0</v>
      </c>
      <c r="BI226" s="17"/>
      <c r="BJ226" s="17" t="s">
        <v>1334</v>
      </c>
      <c r="BK226" s="17" t="s">
        <v>1334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1335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1285</v>
      </c>
      <c r="W227" s="151" t="s">
        <v>1089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1336</v>
      </c>
      <c r="BG227" s="16"/>
      <c r="BH227" s="17">
        <v>2</v>
      </c>
      <c r="BI227" s="17"/>
      <c r="BJ227" s="17" t="s">
        <v>1337</v>
      </c>
      <c r="BK227" s="17" t="s">
        <v>1338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1285</v>
      </c>
      <c r="W228" s="151" t="s">
        <v>1026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1339</v>
      </c>
      <c r="BG228" s="16"/>
      <c r="BH228" s="17">
        <v>0</v>
      </c>
      <c r="BI228" s="17"/>
      <c r="BJ228" s="17" t="s">
        <v>1340</v>
      </c>
      <c r="BK228" s="17" t="s">
        <v>1340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1285</v>
      </c>
      <c r="W229" s="151" t="s">
        <v>1093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1339</v>
      </c>
      <c r="BG229" s="16"/>
      <c r="BH229" s="17">
        <v>2</v>
      </c>
      <c r="BI229" s="17"/>
      <c r="BJ229" s="17" t="s">
        <v>1341</v>
      </c>
      <c r="BK229" s="17" t="s">
        <v>1342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1343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1118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1285</v>
      </c>
      <c r="W230" s="151" t="s">
        <v>1295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1339</v>
      </c>
      <c r="BG230" s="16"/>
      <c r="BH230" s="17">
        <v>0</v>
      </c>
      <c r="BI230" s="17"/>
      <c r="BJ230" s="17" t="s">
        <v>1344</v>
      </c>
      <c r="BK230" s="18" t="s">
        <v>1335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1335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1291</v>
      </c>
      <c r="I231" s="105" t="s">
        <v>1291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1292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1030</v>
      </c>
      <c r="W231" s="151" t="s">
        <v>1014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1339</v>
      </c>
      <c r="BG231" s="16"/>
      <c r="BH231" s="17">
        <v>2</v>
      </c>
      <c r="BI231" s="17"/>
      <c r="BJ231" s="17" t="s">
        <v>1345</v>
      </c>
      <c r="BK231" s="17" t="s">
        <v>1346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1285</v>
      </c>
      <c r="W232" s="151" t="s">
        <v>1296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1339</v>
      </c>
      <c r="BG232" s="16"/>
      <c r="BH232" s="17">
        <v>2</v>
      </c>
      <c r="BI232" s="17"/>
      <c r="BJ232" s="17" t="s">
        <v>1347</v>
      </c>
      <c r="BK232" s="17" t="s">
        <v>1348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1185</v>
      </c>
      <c r="W234" s="151" t="s">
        <v>1093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1339</v>
      </c>
      <c r="BG234" s="16"/>
      <c r="BH234" s="17">
        <v>0</v>
      </c>
      <c r="BI234" s="17"/>
      <c r="BJ234" s="17" t="s">
        <v>1349</v>
      </c>
      <c r="BK234" s="17" t="s">
        <v>1349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1185</v>
      </c>
      <c r="W235" s="151" t="s">
        <v>1093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1339</v>
      </c>
      <c r="BG235" s="16"/>
      <c r="BH235" s="17">
        <v>0</v>
      </c>
      <c r="BI235" s="17"/>
      <c r="BJ235" s="17" t="s">
        <v>1344</v>
      </c>
      <c r="BK235" s="17" t="s">
        <v>1344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1185</v>
      </c>
      <c r="W236" s="151" t="s">
        <v>1026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1339</v>
      </c>
      <c r="BG236" s="16"/>
      <c r="BH236" s="17">
        <v>0</v>
      </c>
      <c r="BI236" s="17"/>
      <c r="BJ236" s="17" t="s">
        <v>1344</v>
      </c>
      <c r="BK236" s="17" t="s">
        <v>1344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1185</v>
      </c>
      <c r="W237" s="151" t="s">
        <v>1026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1339</v>
      </c>
      <c r="BG237" s="16"/>
      <c r="BH237" s="17">
        <v>0</v>
      </c>
      <c r="BI237" s="17"/>
      <c r="BJ237" s="17" t="s">
        <v>1344</v>
      </c>
      <c r="BK237" s="17" t="s">
        <v>1344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1350</v>
      </c>
      <c r="I238" s="106" t="s">
        <v>1350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1285</v>
      </c>
      <c r="W238" s="151" t="s">
        <v>1014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1339</v>
      </c>
      <c r="BG238" s="16"/>
      <c r="BH238" s="17">
        <v>0</v>
      </c>
      <c r="BI238" s="17"/>
      <c r="BJ238" s="17" t="s">
        <v>1351</v>
      </c>
      <c r="BK238" s="17" t="s">
        <v>1351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1351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1075</v>
      </c>
      <c r="W240" s="151" t="s">
        <v>1026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1339</v>
      </c>
      <c r="BG240" s="16"/>
      <c r="BH240" s="17">
        <v>0</v>
      </c>
      <c r="BI240" s="17"/>
      <c r="BJ240" s="17" t="s">
        <v>1344</v>
      </c>
      <c r="BK240" s="17" t="s">
        <v>1344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1075</v>
      </c>
      <c r="W241" s="151" t="s">
        <v>1026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1339</v>
      </c>
      <c r="BG241" s="16"/>
      <c r="BH241" s="17">
        <v>0</v>
      </c>
      <c r="BI241" s="17"/>
      <c r="BJ241" s="17" t="s">
        <v>1344</v>
      </c>
      <c r="BK241" s="17" t="s">
        <v>1344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1075</v>
      </c>
      <c r="W242" s="151" t="s">
        <v>1026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1339</v>
      </c>
      <c r="BG242" s="16"/>
      <c r="BH242" s="17">
        <v>0</v>
      </c>
      <c r="BI242" s="17"/>
      <c r="BJ242" s="17" t="s">
        <v>1344</v>
      </c>
      <c r="BK242" s="17" t="s">
        <v>1344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1013</v>
      </c>
      <c r="W244" s="151" t="s">
        <v>1026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1339</v>
      </c>
      <c r="BG244" s="16"/>
      <c r="BH244" s="17">
        <v>0</v>
      </c>
      <c r="BI244" s="17"/>
      <c r="BJ244" s="17" t="s">
        <v>1344</v>
      </c>
      <c r="BK244" s="17" t="s">
        <v>1344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1030</v>
      </c>
      <c r="W245" s="151" t="s">
        <v>1056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1339</v>
      </c>
      <c r="BG245" s="16"/>
      <c r="BH245" s="17">
        <v>2</v>
      </c>
      <c r="BI245" s="17"/>
      <c r="BJ245" s="17" t="s">
        <v>1352</v>
      </c>
      <c r="BK245" s="17" t="s">
        <v>1352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1030</v>
      </c>
      <c r="W246" s="151" t="s">
        <v>1093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1339</v>
      </c>
      <c r="BG246" s="16"/>
      <c r="BH246" s="17">
        <v>0</v>
      </c>
      <c r="BI246" s="17"/>
      <c r="BJ246" s="17" t="s">
        <v>1353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1216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1175</v>
      </c>
      <c r="W247" s="105" t="s">
        <v>1217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1339</v>
      </c>
      <c r="BG247" s="16"/>
      <c r="BH247" s="17">
        <v>0</v>
      </c>
      <c r="BI247" s="17"/>
      <c r="BJ247" s="17" t="s">
        <v>1354</v>
      </c>
      <c r="BK247" s="18" t="s">
        <v>1355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1226</v>
      </c>
      <c r="I248" s="106" t="s">
        <v>1226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1073</v>
      </c>
      <c r="W248" s="151" t="s">
        <v>1014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1339</v>
      </c>
      <c r="BG248" s="16"/>
      <c r="BH248" s="17">
        <v>0</v>
      </c>
      <c r="BI248" s="17"/>
      <c r="BJ248" s="17" t="s">
        <v>1356</v>
      </c>
      <c r="BK248" s="17" t="s">
        <v>1356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1030</v>
      </c>
      <c r="W249" s="151" t="s">
        <v>1026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1339</v>
      </c>
      <c r="BG249" s="16"/>
      <c r="BH249" s="17">
        <v>0</v>
      </c>
      <c r="BI249" s="17"/>
      <c r="BJ249" s="17" t="s">
        <v>1344</v>
      </c>
      <c r="BK249" s="18" t="s">
        <v>1340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1048</v>
      </c>
      <c r="W250" s="151" t="s">
        <v>1026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1339</v>
      </c>
      <c r="BG250" s="16"/>
      <c r="BH250" s="17">
        <v>2</v>
      </c>
      <c r="BI250" s="17"/>
      <c r="BJ250" s="17" t="s">
        <v>1357</v>
      </c>
      <c r="BK250" s="17" t="s">
        <v>1358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1359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1285</v>
      </c>
      <c r="W253" s="151" t="s">
        <v>1296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1119</v>
      </c>
      <c r="BG253" s="16"/>
      <c r="BH253" s="17">
        <v>0</v>
      </c>
      <c r="BI253" s="17"/>
      <c r="BJ253" s="17" t="s">
        <v>1360</v>
      </c>
      <c r="BK253" s="17" t="s">
        <v>1361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1362</v>
      </c>
      <c r="N254" s="127" t="s">
        <v>1363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1030</v>
      </c>
      <c r="W254" s="151" t="s">
        <v>1364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1030</v>
      </c>
      <c r="BG254" s="16"/>
      <c r="BH254" s="17">
        <v>2</v>
      </c>
      <c r="BI254" s="17"/>
      <c r="BJ254" s="17" t="s">
        <v>1365</v>
      </c>
      <c r="BK254" s="17" t="s">
        <v>1365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1226</v>
      </c>
      <c r="I255" s="106" t="s">
        <v>1226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1073</v>
      </c>
      <c r="W255" s="151" t="s">
        <v>1014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1073</v>
      </c>
      <c r="BG255" s="16"/>
      <c r="BH255" s="17">
        <v>2</v>
      </c>
      <c r="BI255" s="17"/>
      <c r="BJ255" s="17" t="s">
        <v>1366</v>
      </c>
      <c r="BK255" s="17" t="s">
        <v>1366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1030</v>
      </c>
      <c r="W256" s="151" t="s">
        <v>1296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1367</v>
      </c>
      <c r="BG256" s="16"/>
      <c r="BH256" s="17">
        <v>0</v>
      </c>
      <c r="BI256" s="17"/>
      <c r="BJ256" s="17" t="s">
        <v>1368</v>
      </c>
      <c r="BK256" s="17" t="s">
        <v>1368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1059</v>
      </c>
      <c r="W259" s="151" t="s">
        <v>1026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/>
      <c r="AS259" s="108"/>
      <c r="AT259" s="108"/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/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>IF(OR(B259="",F259=""),"*",BA259/Q259)</f>
        <v>0</v>
      </c>
      <c r="BT259" s="8" t="str">
        <f t="shared" si="4"/>
        <v/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1369</v>
      </c>
      <c r="I260" s="106" t="s">
        <v>1369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1059</v>
      </c>
      <c r="W260" s="151" t="s">
        <v>1370</v>
      </c>
      <c r="X260" s="104" t="s">
        <v>386</v>
      </c>
      <c r="Y260" s="129" t="s">
        <v>389</v>
      </c>
      <c r="Z260" s="104"/>
      <c r="AA260" s="105" t="s">
        <v>1124</v>
      </c>
      <c r="AB260" s="103" t="s">
        <v>388</v>
      </c>
      <c r="AC260" s="152" t="s">
        <v>371</v>
      </c>
      <c r="AD260" s="107">
        <v>0.33333333333333331</v>
      </c>
      <c r="AE260" s="105" t="s">
        <v>1125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/>
      <c r="AS260" s="108"/>
      <c r="AT260" s="108"/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0</v>
      </c>
      <c r="AZ260" s="153"/>
      <c r="BA260" s="109"/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Produção e Intervalo</v>
      </c>
      <c r="BR260" s="19">
        <f>IF(OR(B260="",F260=""),"*",AY260/P260)</f>
        <v>0</v>
      </c>
      <c r="BS260" s="19">
        <f>IF(OR(B260="",F260=""),"*",BA260/Q260)</f>
        <v>0</v>
      </c>
      <c r="BT260" s="8" t="str">
        <f t="shared" si="4"/>
        <v/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1285</v>
      </c>
      <c r="W261" s="151" t="s">
        <v>1093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/>
      <c r="AS261" s="108"/>
      <c r="AT261" s="108"/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0</v>
      </c>
      <c r="AZ261" s="153"/>
      <c r="BA261" s="109"/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Produção e Intervalo</v>
      </c>
      <c r="BR261" s="19">
        <f>IF(OR(B261="",F261=""),"*",AY261/P261)</f>
        <v>0</v>
      </c>
      <c r="BS261" s="19">
        <f>IF(OR(B261="",F261=""),"*",BA261/Q261)</f>
        <v>0</v>
      </c>
      <c r="BT261" s="8" t="str">
        <f t="shared" si="4"/>
        <v/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1285</v>
      </c>
      <c r="W262" s="151" t="s">
        <v>1093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/>
      <c r="AS262" s="108"/>
      <c r="AT262" s="108"/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0</v>
      </c>
      <c r="AZ262" s="153"/>
      <c r="BA262" s="109"/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Produção e Intervalo</v>
      </c>
      <c r="BR262" s="19">
        <f>IF(OR(B262="",F262=""),"*",AY262/P262)</f>
        <v>0</v>
      </c>
      <c r="BS262" s="19">
        <f>IF(OR(B262="",F262=""),"*",BA262/Q262)</f>
        <v>0</v>
      </c>
      <c r="BT262" s="8" t="str">
        <f t="shared" si="4"/>
        <v/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1285</v>
      </c>
      <c r="W263" s="151" t="s">
        <v>1371</v>
      </c>
      <c r="X263" s="104" t="s">
        <v>386</v>
      </c>
      <c r="Y263" s="129" t="s">
        <v>389</v>
      </c>
      <c r="Z263" s="104"/>
      <c r="AA263" s="105" t="s">
        <v>1177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/>
      <c r="AS263" s="108"/>
      <c r="AT263" s="108"/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0</v>
      </c>
      <c r="AZ263" s="153"/>
      <c r="BA263" s="109"/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Produção e Intervalo</v>
      </c>
      <c r="BR263" s="19">
        <f>IF(OR(B263="",F263=""),"*",AY263/P263)</f>
        <v>0</v>
      </c>
      <c r="BS263" s="19">
        <f>IF(OR(B263="",F263=""),"*",BA263/Q263)</f>
        <v>0</v>
      </c>
      <c r="BT263" s="8" t="str">
        <f t="shared" si="4"/>
        <v/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 t="s">
        <v>1372</v>
      </c>
      <c r="P264" s="106"/>
      <c r="Q264" s="105"/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1285</v>
      </c>
      <c r="W264" s="151" t="s">
        <v>1089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/>
      <c r="AS264" s="108"/>
      <c r="AT264" s="108"/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/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e">
        <f>IF(AND(BR264&lt;1,BS264&lt;1),"Produção e Intervalo",IF(BR264&lt;1,"Intervalo",IF(BS264&lt;1,"Produção","Aderente")))</f>
        <v>#DIV/0!</v>
      </c>
      <c r="BR264" s="19" t="e">
        <f>IF(OR(B264="",F264=""),"*",AY264/P264)</f>
        <v>#DIV/0!</v>
      </c>
      <c r="BS264" s="19" t="e">
        <f>IF(OR(B264="",F264=""),"*",BA264/Q264)</f>
        <v>#DIV/0!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1118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1285</v>
      </c>
      <c r="W265" s="151" t="s">
        <v>1295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/>
      <c r="AS265" s="108"/>
      <c r="AT265" s="108"/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/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>IF(OR(B265="",F265=""),"*",BA265/Q265)</f>
        <v>0</v>
      </c>
      <c r="BT265" s="8" t="str">
        <f t="shared" si="5"/>
        <v/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1291</v>
      </c>
      <c r="I266" s="105" t="s">
        <v>1291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1292</v>
      </c>
      <c r="O266" s="106">
        <v>0.375</v>
      </c>
      <c r="P266" s="106">
        <v>8.3333333333333329E-2</v>
      </c>
      <c r="Q266" s="105">
        <v>250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1030</v>
      </c>
      <c r="W266" s="151" t="s">
        <v>1014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/>
      <c r="AS266" s="108"/>
      <c r="AT266" s="108"/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0</v>
      </c>
      <c r="AZ266" s="153"/>
      <c r="BA266" s="109"/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Produção e Intervalo</v>
      </c>
      <c r="BR266" s="19">
        <f>IF(OR(B266="",F266=""),"*",AY266/P266)</f>
        <v>0</v>
      </c>
      <c r="BS266" s="19">
        <f>IF(OR(B266="",F266=""),"*",BA266/Q266)</f>
        <v>0</v>
      </c>
      <c r="BT266" s="8" t="str">
        <f t="shared" si="5"/>
        <v/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1285</v>
      </c>
      <c r="W267" s="151" t="s">
        <v>1296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/>
      <c r="AS267" s="108"/>
      <c r="AT267" s="108"/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/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>IF(OR(B267="",F267=""),"*",BA267/Q267)</f>
        <v>0</v>
      </c>
      <c r="BT267" s="8" t="str">
        <f t="shared" si="5"/>
        <v/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1285</v>
      </c>
      <c r="W268" s="151" t="s">
        <v>1026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/>
      <c r="AS268" s="108"/>
      <c r="AT268" s="108"/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/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>IF(OR(B268="",F268=""),"*",BA268/Q268)</f>
        <v>0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1373</v>
      </c>
      <c r="I270" s="106" t="s">
        <v>1016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1374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1018</v>
      </c>
      <c r="W270" s="151" t="s">
        <v>1244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/>
      <c r="AS270" s="108"/>
      <c r="AT270" s="108"/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0</v>
      </c>
      <c r="AZ270" s="153"/>
      <c r="BA270" s="109"/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Produção e Intervalo</v>
      </c>
      <c r="BR270" s="19">
        <f>IF(OR(B270="",F270=""),"*",AY270/P270)</f>
        <v>0</v>
      </c>
      <c r="BS270" s="19">
        <f>IF(OR(B270="",F270=""),"*",BA270/Q270)</f>
        <v>0</v>
      </c>
      <c r="BT270" s="8" t="str">
        <f t="shared" si="5"/>
        <v/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1185</v>
      </c>
      <c r="W271" s="151" t="s">
        <v>1026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/>
      <c r="AS271" s="108"/>
      <c r="AT271" s="108"/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/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>IF(OR(B271="",F271=""),"*",BA271/Q271)</f>
        <v>0</v>
      </c>
      <c r="BT271" s="8" t="str">
        <f t="shared" si="5"/>
        <v/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1185</v>
      </c>
      <c r="W272" s="151" t="s">
        <v>1026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/>
      <c r="AS272" s="108"/>
      <c r="AT272" s="108"/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/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>IF(OR(B272="",F272=""),"*",BA272/Q272)</f>
        <v>0</v>
      </c>
      <c r="BT272" s="8" t="str">
        <f t="shared" si="5"/>
        <v/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1194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1185</v>
      </c>
      <c r="W273" s="151" t="s">
        <v>1375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/>
      <c r="AS273" s="108"/>
      <c r="AT273" s="108"/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0</v>
      </c>
      <c r="AZ273" s="153"/>
      <c r="BA273" s="109"/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Produção e Intervalo</v>
      </c>
      <c r="BR273" s="19">
        <f>IF(OR(B273="",F273=""),"*",AY273/P273)</f>
        <v>0</v>
      </c>
      <c r="BS273" s="19">
        <f>IF(OR(B273="",F273=""),"*",BA273/Q273)</f>
        <v>0</v>
      </c>
      <c r="BT273" s="8" t="str">
        <f t="shared" si="5"/>
        <v/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1185</v>
      </c>
      <c r="W274" s="151" t="s">
        <v>1295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/>
      <c r="AS274" s="108"/>
      <c r="AT274" s="108"/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/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>IF(OR(B274="",F274=""),"*",BA274/Q274)</f>
        <v>0</v>
      </c>
      <c r="BT274" s="8" t="str">
        <f t="shared" si="5"/>
        <v/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1185</v>
      </c>
      <c r="W275" s="151" t="s">
        <v>1295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/>
      <c r="AS275" s="108"/>
      <c r="AT275" s="108"/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/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>IF(OR(B275="",F275=""),"*",BA275/Q275)</f>
        <v>0</v>
      </c>
      <c r="BT275" s="8" t="str">
        <f t="shared" si="5"/>
        <v/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1303</v>
      </c>
      <c r="I276" s="106" t="s">
        <v>1069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1073</v>
      </c>
      <c r="W276" s="151" t="s">
        <v>1014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/>
      <c r="AS276" s="108"/>
      <c r="AT276" s="108"/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/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>IF(OR(B276="",F276=""),"*",BA276/Q276)</f>
        <v>0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1376</v>
      </c>
      <c r="W278" s="151" t="s">
        <v>1026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/>
      <c r="AS278" s="108"/>
      <c r="AT278" s="108"/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/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>IF(OR(B278="",F278=""),"*",BA278/Q278)</f>
        <v>0</v>
      </c>
      <c r="BT278" s="8" t="str">
        <f t="shared" si="5"/>
        <v/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1376</v>
      </c>
      <c r="W279" s="151" t="s">
        <v>1026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/>
      <c r="AS279" s="108"/>
      <c r="AT279" s="108"/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/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>IF(OR(B279="",F279=""),"*",BA279/Q279)</f>
        <v>0</v>
      </c>
      <c r="BT279" s="8" t="str">
        <f t="shared" si="5"/>
        <v/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1376</v>
      </c>
      <c r="W280" s="151" t="s">
        <v>1026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/>
      <c r="AS280" s="108"/>
      <c r="AT280" s="108"/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/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>IF(OR(B280="",F280=""),"*",BA280/Q280)</f>
        <v>0</v>
      </c>
      <c r="BT280" s="8" t="str">
        <f t="shared" si="5"/>
        <v/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1376</v>
      </c>
      <c r="W281" s="151" t="s">
        <v>1026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/>
      <c r="AS281" s="108"/>
      <c r="AT281" s="108"/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/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>IF(OR(B281="",F281=""),"*",BA281/Q281)</f>
        <v>0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1013</v>
      </c>
      <c r="W284" s="151" t="s">
        <v>1026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/>
      <c r="AS284" s="108"/>
      <c r="AT284" s="108"/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/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>IF(OR(B284="",F284=""),"*",BA284/Q284)</f>
        <v>0</v>
      </c>
      <c r="BT284" s="8" t="str">
        <f t="shared" si="5"/>
        <v/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4.1666666666666664E-2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1030</v>
      </c>
      <c r="W285" s="151" t="s">
        <v>1056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/>
      <c r="AS285" s="108"/>
      <c r="AT285" s="108"/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0</v>
      </c>
      <c r="AZ285" s="153"/>
      <c r="BA285" s="109"/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Produção e Intervalo</v>
      </c>
      <c r="BR285" s="19">
        <f>IF(OR(B285="",F285=""),"*",AY285/P285)</f>
        <v>0</v>
      </c>
      <c r="BS285" s="19">
        <f>IF(OR(B285="",F285=""),"*",BA285/Q285)</f>
        <v>0</v>
      </c>
      <c r="BT285" s="8" t="str">
        <f t="shared" si="5"/>
        <v/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1051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4.1666666666666664E-2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1052</v>
      </c>
      <c r="W286" s="151" t="s">
        <v>1053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/>
      <c r="AS286" s="108"/>
      <c r="AT286" s="108"/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0</v>
      </c>
      <c r="AZ286" s="153"/>
      <c r="BA286" s="109"/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Produção e Intervalo</v>
      </c>
      <c r="BR286" s="19">
        <f>IF(OR(B286="",F286=""),"*",AY286/P286)</f>
        <v>0</v>
      </c>
      <c r="BS286" s="19">
        <f>IF(OR(B286="",F286=""),"*",BA286/Q286)</f>
        <v>0</v>
      </c>
      <c r="BT286" s="8" t="str">
        <f t="shared" si="5"/>
        <v/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1052</v>
      </c>
      <c r="W287" s="151" t="s">
        <v>1295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/>
      <c r="AS287" s="108"/>
      <c r="AT287" s="108"/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/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>IF(OR(B287="",F287=""),"*",BA287/Q287)</f>
        <v>0</v>
      </c>
      <c r="BT287" s="8" t="str">
        <f t="shared" si="5"/>
        <v/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1052</v>
      </c>
      <c r="W288" s="151" t="s">
        <v>1026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/>
      <c r="AS288" s="108"/>
      <c r="AT288" s="108"/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/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>IF(OR(B288="",F288=""),"*",BA288/Q288)</f>
        <v>0</v>
      </c>
      <c r="BT288" s="8" t="str">
        <f t="shared" si="5"/>
        <v/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1377</v>
      </c>
      <c r="N289" s="127" t="s">
        <v>1378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1073</v>
      </c>
      <c r="W289" s="151" t="s">
        <v>1086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/>
      <c r="AS289" s="108"/>
      <c r="AT289" s="108"/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0</v>
      </c>
      <c r="AZ289" s="153"/>
      <c r="BA289" s="109"/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Produção e Intervalo</v>
      </c>
      <c r="BR289" s="19">
        <f>IF(OR(B289="",F289=""),"*",AY289/P289)</f>
        <v>0</v>
      </c>
      <c r="BS289" s="19">
        <f>IF(OR(B289="",F289=""),"*",BA289/Q289)</f>
        <v>0</v>
      </c>
      <c r="BT289" s="8" t="str">
        <f t="shared" si="5"/>
        <v/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1226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1379</v>
      </c>
      <c r="N290" s="127" t="s">
        <v>1380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1030</v>
      </c>
      <c r="W290" s="151" t="s">
        <v>1381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/>
      <c r="AS290" s="108"/>
      <c r="AT290" s="108"/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0</v>
      </c>
      <c r="AZ290" s="153"/>
      <c r="BA290" s="109"/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Produção e Intervalo</v>
      </c>
      <c r="BR290" s="19">
        <f>IF(OR(B290="",F290=""),"*",AY290/P290)</f>
        <v>0</v>
      </c>
      <c r="BS290" s="19">
        <f>IF(OR(B290="",F290=""),"*",BA290/Q290)</f>
        <v>0</v>
      </c>
      <c r="BT290" s="8" t="str">
        <f t="shared" si="5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1048</v>
      </c>
      <c r="W291" s="151" t="s">
        <v>1026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/>
      <c r="AS291" s="108"/>
      <c r="AT291" s="108"/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/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>IF(OR(B291="",F291=""),"*",BA291/Q291)</f>
        <v>0</v>
      </c>
      <c r="BT291" s="8" t="str">
        <f t="shared" si="5"/>
        <v/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1030</v>
      </c>
      <c r="W292" s="151" t="s">
        <v>1296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/>
      <c r="AS292" s="108"/>
      <c r="AT292" s="108"/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/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>IF(OR(B292="",F292=""),"*",BA292/Q292)</f>
        <v>0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1382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1383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1383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98:Z172 Z174:Z178 Y173:Y178 Y179:Z200 Z203:Z206 Y202:Y206 Y207:Z244 Z246:Z250 Y245:Y250 Y293:Z1001 Y251:Z284 Z287:Z292 Y285:Y292">
    <cfRule type="cellIs" dxfId="222" priority="54106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93:Z1001 Y251:Z284 Z287:Z292 Y285:Y292">
    <cfRule type="cellIs" dxfId="221" priority="11692" operator="equal">
      <formula>"NÃO"</formula>
    </cfRule>
    <cfRule type="cellIs" dxfId="220" priority="11693" operator="equal">
      <formula>"SIM"</formula>
    </cfRule>
  </conditionalFormatting>
  <conditionalFormatting sqref="AZ6:AZ1001">
    <cfRule type="expression" dxfId="219" priority="54148">
      <formula>#REF!=1</formula>
    </cfRule>
  </conditionalFormatting>
  <conditionalFormatting sqref="BE6:BE1001 AY6:AY1001 U6:U1001">
    <cfRule type="cellIs" dxfId="218" priority="54132" operator="equal">
      <formula>"ERRO"</formula>
    </cfRule>
  </conditionalFormatting>
  <conditionalFormatting sqref="BQ6:BQ1001">
    <cfRule type="cellIs" dxfId="217" priority="54127" operator="equal">
      <formula>"Produção e Intervalo"</formula>
    </cfRule>
    <cfRule type="cellIs" dxfId="216" priority="54128" operator="equal">
      <formula>"Aderente"</formula>
    </cfRule>
    <cfRule type="cellIs" dxfId="215" priority="54129" operator="equal">
      <formula>"Intervalo"</formula>
    </cfRule>
    <cfRule type="cellIs" dxfId="214" priority="54130" operator="equal">
      <formula>"Produção"</formula>
    </cfRule>
    <cfRule type="cellIs" dxfId="213" priority="54131" operator="equal">
      <formula>"ERRO"</formula>
    </cfRule>
  </conditionalFormatting>
  <conditionalFormatting sqref="BR6:BS1001">
    <cfRule type="cellIs" dxfId="212" priority="54109" operator="equal">
      <formula>"*"</formula>
    </cfRule>
    <cfRule type="cellIs" dxfId="211" priority="54110" operator="greaterThanOrEqual">
      <formula>1</formula>
    </cfRule>
    <cfRule type="cellIs" dxfId="210" priority="54111" operator="lessThan">
      <formula>1</formula>
    </cfRule>
  </conditionalFormatting>
  <conditionalFormatting sqref="BK949 BK81 BK83:BK84 BK101 BK67 BK69 BK72:BK73 BJ9:BJ1001">
    <cfRule type="iconSet" priority="60896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948">
    <cfRule type="iconSet" priority="60898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235" operator="equal">
      <formula>"OPORTUNIDADE"</formula>
    </cfRule>
  </conditionalFormatting>
  <conditionalFormatting sqref="Y6:Z39">
    <cfRule type="cellIs" dxfId="208" priority="233" operator="equal">
      <formula>"NÃO"</formula>
    </cfRule>
    <cfRule type="cellIs" dxfId="207" priority="234" operator="equal">
      <formula>"SIM"</formula>
    </cfRule>
  </conditionalFormatting>
  <conditionalFormatting sqref="BH6:BH8">
    <cfRule type="iconSet" priority="231">
      <iconSet showValue="0">
        <cfvo type="percent" val="0"/>
        <cfvo type="num" val="1"/>
        <cfvo type="num" val="1" gte="0"/>
      </iconSet>
    </cfRule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203" operator="equal">
      <formula>"OPORTUNIDADE"</formula>
    </cfRule>
  </conditionalFormatting>
  <conditionalFormatting sqref="Y44:Z44">
    <cfRule type="cellIs" dxfId="205" priority="201" operator="equal">
      <formula>"NÃO"</formula>
    </cfRule>
    <cfRule type="cellIs" dxfId="204" priority="202" operator="equal">
      <formula>"SIM"</formula>
    </cfRule>
  </conditionalFormatting>
  <conditionalFormatting sqref="Y48:Z52">
    <cfRule type="cellIs" dxfId="203" priority="200" operator="equal">
      <formula>"OPORTUNIDADE"</formula>
    </cfRule>
  </conditionalFormatting>
  <conditionalFormatting sqref="Y48:Z52">
    <cfRule type="cellIs" dxfId="202" priority="198" operator="equal">
      <formula>"NÃO"</formula>
    </cfRule>
    <cfRule type="cellIs" dxfId="201" priority="199" operator="equal">
      <formula>"SIM"</formula>
    </cfRule>
  </conditionalFormatting>
  <conditionalFormatting sqref="Y68:Z68">
    <cfRule type="cellIs" dxfId="200" priority="194" operator="equal">
      <formula>"OPORTUNIDADE"</formula>
    </cfRule>
  </conditionalFormatting>
  <conditionalFormatting sqref="Y68:Z68">
    <cfRule type="cellIs" dxfId="199" priority="192" operator="equal">
      <formula>"NÃO"</formula>
    </cfRule>
    <cfRule type="cellIs" dxfId="198" priority="193" operator="equal">
      <formula>"SIM"</formula>
    </cfRule>
  </conditionalFormatting>
  <conditionalFormatting sqref="Y75:Z75">
    <cfRule type="cellIs" dxfId="197" priority="191" operator="equal">
      <formula>"OPORTUNIDADE"</formula>
    </cfRule>
  </conditionalFormatting>
  <conditionalFormatting sqref="Y75:Z75">
    <cfRule type="cellIs" dxfId="196" priority="189" operator="equal">
      <formula>"NÃO"</formula>
    </cfRule>
    <cfRule type="cellIs" dxfId="195" priority="190" operator="equal">
      <formula>"SIM"</formula>
    </cfRule>
  </conditionalFormatting>
  <conditionalFormatting sqref="Y77:Z78">
    <cfRule type="cellIs" dxfId="194" priority="188" operator="equal">
      <formula>"OPORTUNIDADE"</formula>
    </cfRule>
  </conditionalFormatting>
  <conditionalFormatting sqref="Y77:Z78">
    <cfRule type="cellIs" dxfId="193" priority="186" operator="equal">
      <formula>"NÃO"</formula>
    </cfRule>
    <cfRule type="cellIs" dxfId="192" priority="187" operator="equal">
      <formula>"SIM"</formula>
    </cfRule>
  </conditionalFormatting>
  <conditionalFormatting sqref="Y81:Z81">
    <cfRule type="cellIs" dxfId="191" priority="185" operator="equal">
      <formula>"OPORTUNIDADE"</formula>
    </cfRule>
  </conditionalFormatting>
  <conditionalFormatting sqref="Y81:Z81">
    <cfRule type="cellIs" dxfId="190" priority="183" operator="equal">
      <formula>"NÃO"</formula>
    </cfRule>
    <cfRule type="cellIs" dxfId="189" priority="184" operator="equal">
      <formula>"SIM"</formula>
    </cfRule>
  </conditionalFormatting>
  <conditionalFormatting sqref="Y82:Z82">
    <cfRule type="cellIs" dxfId="188" priority="182" operator="equal">
      <formula>"OPORTUNIDADE"</formula>
    </cfRule>
  </conditionalFormatting>
  <conditionalFormatting sqref="Y82:Z82">
    <cfRule type="cellIs" dxfId="187" priority="180" operator="equal">
      <formula>"NÃO"</formula>
    </cfRule>
    <cfRule type="cellIs" dxfId="186" priority="181" operator="equal">
      <formula>"SIM"</formula>
    </cfRule>
  </conditionalFormatting>
  <conditionalFormatting sqref="Y91:Z91">
    <cfRule type="cellIs" dxfId="185" priority="179" operator="equal">
      <formula>"OPORTUNIDADE"</formula>
    </cfRule>
  </conditionalFormatting>
  <conditionalFormatting sqref="Y91:Z91">
    <cfRule type="cellIs" dxfId="184" priority="177" operator="equal">
      <formula>"NÃO"</formula>
    </cfRule>
    <cfRule type="cellIs" dxfId="183" priority="178" operator="equal">
      <formula>"SIM"</formula>
    </cfRule>
  </conditionalFormatting>
  <conditionalFormatting sqref="Y93:Z93">
    <cfRule type="cellIs" dxfId="182" priority="176" operator="equal">
      <formula>"OPORTUNIDADE"</formula>
    </cfRule>
  </conditionalFormatting>
  <conditionalFormatting sqref="Y93:Z93">
    <cfRule type="cellIs" dxfId="181" priority="174" operator="equal">
      <formula>"NÃO"</formula>
    </cfRule>
    <cfRule type="cellIs" dxfId="180" priority="175" operator="equal">
      <formula>"SIM"</formula>
    </cfRule>
  </conditionalFormatting>
  <conditionalFormatting sqref="Y95:Z95">
    <cfRule type="cellIs" dxfId="179" priority="173" operator="equal">
      <formula>"OPORTUNIDADE"</formula>
    </cfRule>
  </conditionalFormatting>
  <conditionalFormatting sqref="Y95:Z95">
    <cfRule type="cellIs" dxfId="178" priority="171" operator="equal">
      <formula>"NÃO"</formula>
    </cfRule>
    <cfRule type="cellIs" dxfId="177" priority="172" operator="equal">
      <formula>"SIM"</formula>
    </cfRule>
  </conditionalFormatting>
  <conditionalFormatting sqref="Y96:Z97">
    <cfRule type="cellIs" dxfId="176" priority="170" operator="equal">
      <formula>"OPORTUNIDADE"</formula>
    </cfRule>
  </conditionalFormatting>
  <conditionalFormatting sqref="Y96:Z97">
    <cfRule type="cellIs" dxfId="175" priority="168" operator="equal">
      <formula>"NÃO"</formula>
    </cfRule>
    <cfRule type="cellIs" dxfId="174" priority="169" operator="equal">
      <formula>"SIM"</formula>
    </cfRule>
  </conditionalFormatting>
  <conditionalFormatting sqref="BK95:BK9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99">
      <iconSet showValue="0">
        <cfvo type="percent" val="0"/>
        <cfvo type="num" val="1"/>
        <cfvo type="num" val="1" gte="0"/>
      </iconSet>
    </cfRule>
    <cfRule type="iconSet" priority="61000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003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1001">
    <cfRule type="iconSet" priority="6100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113" operator="equal">
      <formula>"OPORTUNIDADE"</formula>
    </cfRule>
  </conditionalFormatting>
  <conditionalFormatting sqref="Z173">
    <cfRule type="cellIs" dxfId="172" priority="111" operator="equal">
      <formula>"NÃO"</formula>
    </cfRule>
    <cfRule type="cellIs" dxfId="171" priority="112" operator="equal">
      <formula>"SIM"</formula>
    </cfRule>
  </conditionalFormatting>
  <conditionalFormatting sqref="BP13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70" operator="equal">
      <formula>"OPORTUNIDADE"</formula>
    </cfRule>
  </conditionalFormatting>
  <conditionalFormatting sqref="Z201">
    <cfRule type="cellIs" dxfId="169" priority="68" operator="equal">
      <formula>"NÃO"</formula>
    </cfRule>
    <cfRule type="cellIs" dxfId="168" priority="69" operator="equal">
      <formula>"SIM"</formula>
    </cfRule>
  </conditionalFormatting>
  <conditionalFormatting sqref="Z202">
    <cfRule type="cellIs" dxfId="167" priority="67" operator="equal">
      <formula>"OPORTUNIDADE"</formula>
    </cfRule>
  </conditionalFormatting>
  <conditionalFormatting sqref="Z202">
    <cfRule type="cellIs" dxfId="166" priority="65" operator="equal">
      <formula>"NÃO"</formula>
    </cfRule>
    <cfRule type="cellIs" dxfId="165" priority="66" operator="equal">
      <formula>"SIM"</formula>
    </cfRule>
  </conditionalFormatting>
  <conditionalFormatting sqref="BP14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59" operator="equal">
      <formula>"OPORTUNIDADE"</formula>
    </cfRule>
  </conditionalFormatting>
  <conditionalFormatting sqref="Y201">
    <cfRule type="cellIs" dxfId="163" priority="57" operator="equal">
      <formula>"NÃO"</formula>
    </cfRule>
    <cfRule type="cellIs" dxfId="162" priority="58" operator="equal">
      <formula>"SIM"</formula>
    </cfRule>
  </conditionalFormatting>
  <conditionalFormatting sqref="BK19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37" operator="equal">
      <formula>"OPORTUNIDADE"</formula>
    </cfRule>
  </conditionalFormatting>
  <conditionalFormatting sqref="Z245">
    <cfRule type="cellIs" dxfId="160" priority="35" operator="equal">
      <formula>"NÃO"</formula>
    </cfRule>
    <cfRule type="cellIs" dxfId="159" priority="36" operator="equal">
      <formula>"SIM"</formula>
    </cfRule>
  </conditionalFormatting>
  <conditionalFormatting sqref="BP18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1" operator="equal">
      <formula>"OPORTUNIDADE"</formula>
    </cfRule>
  </conditionalFormatting>
  <conditionalFormatting sqref="Z285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Z286">
    <cfRule type="cellIs" dxfId="155" priority="8" operator="equal">
      <formula>"OPORTUNIDADE"</formula>
    </cfRule>
  </conditionalFormatting>
  <conditionalFormatting sqref="Z286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25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0" t="s">
        <v>1384</v>
      </c>
      <c r="C2" s="220"/>
      <c r="D2" s="220"/>
      <c r="E2" s="220"/>
      <c r="F2" s="220"/>
      <c r="G2" s="220"/>
    </row>
    <row r="3" spans="2:7" ht="15" customHeight="1">
      <c r="B3" s="221"/>
      <c r="C3" s="221"/>
      <c r="D3" s="221"/>
      <c r="E3" s="221"/>
      <c r="F3" s="221"/>
      <c r="G3" s="221"/>
    </row>
    <row r="4" spans="2:7">
      <c r="B4" s="160" t="s">
        <v>1385</v>
      </c>
      <c r="C4" s="160" t="s">
        <v>1386</v>
      </c>
      <c r="D4" s="160" t="s">
        <v>1387</v>
      </c>
      <c r="E4" s="160" t="s">
        <v>1388</v>
      </c>
      <c r="F4" s="160" t="s">
        <v>4</v>
      </c>
      <c r="G4" s="160" t="s">
        <v>1389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1390</v>
      </c>
      <c r="C6" s="161">
        <v>407867</v>
      </c>
      <c r="D6" s="161" t="s">
        <v>1391</v>
      </c>
      <c r="E6" s="161" t="s">
        <v>789</v>
      </c>
      <c r="F6" s="161" t="s">
        <v>1392</v>
      </c>
      <c r="G6" s="162"/>
    </row>
    <row r="7" spans="2:7">
      <c r="B7" s="161" t="s">
        <v>1393</v>
      </c>
      <c r="C7" s="161">
        <v>293644</v>
      </c>
      <c r="D7" s="161" t="s">
        <v>1394</v>
      </c>
      <c r="E7" s="161" t="s">
        <v>789</v>
      </c>
      <c r="F7" s="161" t="s">
        <v>1392</v>
      </c>
      <c r="G7" s="162"/>
    </row>
    <row r="8" spans="2:7">
      <c r="B8" s="161" t="s">
        <v>1395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1396</v>
      </c>
      <c r="C9" s="161">
        <v>256790</v>
      </c>
      <c r="D9" s="161" t="s">
        <v>1397</v>
      </c>
      <c r="E9" s="161" t="s">
        <v>790</v>
      </c>
      <c r="F9" s="161" t="s">
        <v>1398</v>
      </c>
      <c r="G9" s="162">
        <v>46357</v>
      </c>
    </row>
    <row r="10" spans="2:7">
      <c r="B10" s="161" t="s">
        <v>1399</v>
      </c>
      <c r="C10" s="161">
        <v>265193</v>
      </c>
      <c r="D10" s="161" t="s">
        <v>1400</v>
      </c>
      <c r="E10" s="161" t="s">
        <v>791</v>
      </c>
      <c r="F10" s="161" t="s">
        <v>1072</v>
      </c>
      <c r="G10" s="161" t="s">
        <v>1333</v>
      </c>
    </row>
    <row r="11" spans="2:7">
      <c r="B11" s="161" t="s">
        <v>1401</v>
      </c>
      <c r="C11" s="161">
        <v>293716</v>
      </c>
      <c r="D11" s="161" t="s">
        <v>1402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1403</v>
      </c>
      <c r="C12" s="161">
        <v>257258</v>
      </c>
      <c r="D12" s="161" t="s">
        <v>1404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1405</v>
      </c>
      <c r="C13" s="161">
        <v>371147</v>
      </c>
      <c r="D13" s="161" t="s">
        <v>1406</v>
      </c>
      <c r="E13" s="161" t="s">
        <v>792</v>
      </c>
      <c r="F13" s="161" t="s">
        <v>128</v>
      </c>
      <c r="G13" s="161" t="s">
        <v>1333</v>
      </c>
    </row>
    <row r="14" spans="2:7">
      <c r="B14" s="161" t="s">
        <v>1407</v>
      </c>
      <c r="C14" s="161">
        <v>259230</v>
      </c>
      <c r="D14" s="161" t="s">
        <v>1408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1409</v>
      </c>
      <c r="C15" s="161">
        <v>370705</v>
      </c>
      <c r="D15" s="161"/>
      <c r="E15" s="161" t="s">
        <v>792</v>
      </c>
      <c r="F15" s="161" t="s">
        <v>128</v>
      </c>
      <c r="G15" s="161" t="s">
        <v>1333</v>
      </c>
    </row>
    <row r="16" spans="2:7">
      <c r="B16" s="161" t="s">
        <v>1410</v>
      </c>
      <c r="C16" s="161">
        <v>258542</v>
      </c>
      <c r="D16" s="161" t="s">
        <v>1411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1412</v>
      </c>
      <c r="C17" s="161">
        <v>257050</v>
      </c>
      <c r="D17" s="161" t="s">
        <v>1413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2" t="s">
        <v>1414</v>
      </c>
      <c r="C2" s="222"/>
      <c r="D2" s="222"/>
      <c r="E2" s="222"/>
      <c r="F2" s="222"/>
      <c r="G2" s="222"/>
    </row>
    <row r="3" spans="2:7" ht="15" customHeight="1">
      <c r="B3" s="222"/>
      <c r="C3" s="222"/>
      <c r="D3" s="222"/>
      <c r="E3" s="222"/>
      <c r="F3" s="222"/>
      <c r="G3" s="222"/>
    </row>
    <row r="4" spans="2:7" ht="15" customHeight="1">
      <c r="B4" s="163" t="s">
        <v>651</v>
      </c>
      <c r="C4" s="163" t="s">
        <v>1415</v>
      </c>
      <c r="D4" s="163" t="s">
        <v>1416</v>
      </c>
      <c r="E4" s="163" t="s">
        <v>1417</v>
      </c>
      <c r="F4" s="160" t="s">
        <v>1418</v>
      </c>
      <c r="G4" s="163" t="s">
        <v>1419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1420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1421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1420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1422</v>
      </c>
      <c r="G9" s="167" t="s">
        <v>1423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1420</v>
      </c>
      <c r="G10" s="167"/>
    </row>
    <row r="11" spans="2:7">
      <c r="B11" s="167" t="s">
        <v>1424</v>
      </c>
      <c r="C11" s="167">
        <v>9038</v>
      </c>
      <c r="D11" s="168">
        <v>46085</v>
      </c>
      <c r="E11" s="167">
        <v>10520</v>
      </c>
      <c r="F11" s="169" t="s">
        <v>1425</v>
      </c>
      <c r="G11" s="167"/>
    </row>
    <row r="12" spans="2:7">
      <c r="B12" s="167" t="s">
        <v>709</v>
      </c>
      <c r="C12" s="167" t="s">
        <v>1426</v>
      </c>
      <c r="D12" s="168">
        <v>46066</v>
      </c>
      <c r="E12" s="167">
        <v>9500</v>
      </c>
      <c r="F12" s="169" t="s">
        <v>1427</v>
      </c>
      <c r="G12" s="167"/>
    </row>
    <row r="13" spans="2:7">
      <c r="B13" s="167" t="s">
        <v>709</v>
      </c>
      <c r="C13" s="167" t="s">
        <v>1428</v>
      </c>
      <c r="D13" s="168">
        <v>46066</v>
      </c>
      <c r="E13" s="167">
        <v>10500</v>
      </c>
      <c r="F13" s="169" t="s">
        <v>1427</v>
      </c>
      <c r="G13" s="167"/>
    </row>
    <row r="14" spans="2:7">
      <c r="B14" s="167" t="s">
        <v>709</v>
      </c>
      <c r="C14" s="167" t="s">
        <v>1429</v>
      </c>
      <c r="D14" s="168">
        <v>46066</v>
      </c>
      <c r="E14" s="167">
        <v>9000</v>
      </c>
      <c r="F14" s="169" t="s">
        <v>1427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57" sqref="B257:K263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1430</v>
      </c>
      <c r="C2" s="121" t="s">
        <v>947</v>
      </c>
      <c r="D2" s="76" t="s">
        <v>949</v>
      </c>
      <c r="E2" s="76" t="s">
        <v>1431</v>
      </c>
      <c r="F2" s="99" t="s">
        <v>1432</v>
      </c>
      <c r="G2" s="76" t="s">
        <v>1433</v>
      </c>
      <c r="H2" s="76" t="s">
        <v>1434</v>
      </c>
      <c r="I2" s="76" t="s">
        <v>1435</v>
      </c>
      <c r="J2" s="76" t="s">
        <v>1436</v>
      </c>
      <c r="K2" s="78" t="s">
        <v>1437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 hidden="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264" workbookViewId="0">
      <selection activeCell="A2" sqref="A2:T28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3"/>
      <c r="B1" s="224"/>
      <c r="C1" s="22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6" t="s">
        <v>1010</v>
      </c>
      <c r="Q1" s="227"/>
      <c r="R1" s="111"/>
      <c r="S1" s="84"/>
      <c r="T1" s="86"/>
      <c r="U1" s="228" t="s">
        <v>1438</v>
      </c>
      <c r="V1" s="228"/>
      <c r="W1" s="228"/>
    </row>
    <row r="2" spans="1:23" ht="15" customHeight="1">
      <c r="A2" s="87" t="s">
        <v>1439</v>
      </c>
      <c r="B2" s="87" t="s">
        <v>1440</v>
      </c>
      <c r="C2" s="87" t="s">
        <v>376</v>
      </c>
      <c r="D2" s="88" t="s">
        <v>962</v>
      </c>
      <c r="E2" s="88" t="s">
        <v>4</v>
      </c>
      <c r="F2" s="88" t="s">
        <v>1441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1442</v>
      </c>
      <c r="T2" s="91" t="s">
        <v>965</v>
      </c>
      <c r="U2" s="138">
        <f ca="1">TODAY()-1</f>
        <v>46088</v>
      </c>
      <c r="V2" s="138">
        <f ca="1">U2-1</f>
        <v>46087</v>
      </c>
      <c r="W2" s="138">
        <f ca="1">V2-1</f>
        <v>46086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1115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>
        <f ca="1">_xlfn.XLOOKUP(G4&amp;$W$2,BS_CONTROLE[CHAVE],BS_CONTROLE[Quantidade_11],"-")</f>
        <v>60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1020</v>
      </c>
      <c r="V7" s="137">
        <f ca="1">_xlfn.XLOOKUP(G7&amp;$V$2,BS_CONTROLE[CHAVE],BS_CONTROLE[Quantidade_11],"-")</f>
        <v>340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>
        <f ca="1">_xlfn.XLOOKUP(G8&amp;$V$2,BS_CONTROLE[CHAVE],BS_CONTROLE[Quantidade_11],"-")</f>
        <v>4</v>
      </c>
      <c r="W8" s="137">
        <f ca="1">_xlfn.XLOOKUP(G8&amp;$W$2,BS_CONTROLE[CHAVE],BS_CONTROLE[Quantidade_11],"-")</f>
        <v>1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1115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>
        <f ca="1">_xlfn.XLOOKUP(G11&amp;$W$2,BS_CONTROLE[CHAVE],BS_CONTROLE[Quantidade_11],"-")</f>
        <v>300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>
        <f ca="1">_xlfn.XLOOKUP(G12&amp;$V$2,BS_CONTROLE[CHAVE],BS_CONTROLE[Quantidade_11],"-")</f>
        <v>4</v>
      </c>
      <c r="W12" s="137">
        <f ca="1">_xlfn.XLOOKUP(G12&amp;$W$2,BS_CONTROLE[CHAVE],BS_CONTROLE[Quantidade_11],"-")</f>
        <v>1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500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>
        <f ca="1">_xlfn.XLOOKUP(G15&amp;$V$2,BS_CONTROLE[CHAVE],BS_CONTROLE[Quantidade_11],"-")</f>
        <v>400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30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2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2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>
        <f ca="1">_xlfn.XLOOKUP(G21&amp;$W$2,BS_CONTROLE[CHAVE],BS_CONTROLE[Quantidade_11],"-")</f>
        <v>300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 t="str">
        <f ca="1">_xlfn.XLOOKUP(G22&amp;$U$2,BS_CONTROLE[CHAVE],BS_CONTROLE[Quantidade_11],"-")</f>
        <v>-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>
        <f ca="1">_xlfn.XLOOKUP(G27&amp;$W$2,BS_CONTROLE[CHAVE],BS_CONTROLE[Quantidade_11],"-")</f>
        <v>60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312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1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32</v>
      </c>
      <c r="W32" s="137">
        <f ca="1">_xlfn.XLOOKUP(G32&amp;$W$2,BS_CONTROLE[CHAVE],BS_CONTROLE[Quantidade_11],"-")</f>
        <v>25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>
        <f ca="1">_xlfn.XLOOKUP(G33&amp;$V$2,BS_CONTROLE[CHAVE],BS_CONTROLE[Quantidade_11],"-")</f>
        <v>70</v>
      </c>
      <c r="W33" s="137">
        <f ca="1">_xlfn.XLOOKUP(G33&amp;$W$2,BS_CONTROLE[CHAVE],BS_CONTROLE[Quantidade_11],"-")</f>
        <v>30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2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2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1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10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>
        <f ca="1">_xlfn.XLOOKUP(G38&amp;$V$2,BS_CONTROLE[CHAVE],BS_CONTROLE[Quantidade_11],"-")</f>
        <v>500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>
        <f ca="1">_xlfn.XLOOKUP(G39&amp;$V$2,BS_CONTROLE[CHAVE],BS_CONTROLE[Quantidade_11],"-")</f>
        <v>1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>
        <f ca="1">_xlfn.XLOOKUP(G40&amp;$V$2,BS_CONTROLE[CHAVE],BS_CONTROLE[Quantidade_11],"-")</f>
        <v>500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1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1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60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>
        <f ca="1">_xlfn.XLOOKUP(G44&amp;$V$2,BS_CONTROLE[CHAVE],BS_CONTROLE[Quantidade_11],"-")</f>
        <v>400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1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>
        <f ca="1">_xlfn.XLOOKUP(G47&amp;$V$2,BS_CONTROLE[CHAVE],BS_CONTROLE[Quantidade_11],"-")</f>
        <v>1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1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1115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500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30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1020</v>
      </c>
      <c r="V54" s="137">
        <f ca="1">_xlfn.XLOOKUP(G54&amp;$V$2,BS_CONTROLE[CHAVE],BS_CONTROLE[Quantidade_11],"-")</f>
        <v>340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25</v>
      </c>
      <c r="V55" s="137">
        <f ca="1">_xlfn.XLOOKUP(G55&amp;$V$2,BS_CONTROLE[CHAVE],BS_CONTROLE[Quantidade_11],"-")</f>
        <v>25</v>
      </c>
      <c r="W55" s="137">
        <f ca="1">_xlfn.XLOOKUP(G55&amp;$W$2,BS_CONTROLE[CHAVE],BS_CONTROLE[Quantidade_11],"-")</f>
        <v>30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>
        <f ca="1">_xlfn.XLOOKUP(G56&amp;$W$2,BS_CONTROLE[CHAVE],BS_CONTROLE[Quantidade_11],"-")</f>
        <v>300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>
        <f ca="1">_xlfn.XLOOKUP(G57&amp;$V$2,BS_CONTROLE[CHAVE],BS_CONTROLE[Quantidade_11],"-")</f>
        <v>4</v>
      </c>
      <c r="W57" s="137">
        <f ca="1">_xlfn.XLOOKUP(G57&amp;$W$2,BS_CONTROLE[CHAVE],BS_CONTROLE[Quantidade_11],"-")</f>
        <v>1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1560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30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 t="str">
        <f ca="1">_xlfn.XLOOKUP(G60&amp;$U$2,BS_CONTROLE[CHAVE],BS_CONTROLE[Quantidade_11],"-")</f>
        <v>-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0</v>
      </c>
      <c r="W64" s="137">
        <f ca="1">_xlfn.XLOOKUP(G64&amp;$W$2,BS_CONTROLE[CHAVE],BS_CONTROLE[Quantidade_11],"-")</f>
        <v>1560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32</v>
      </c>
      <c r="W65" s="137">
        <f ca="1">_xlfn.XLOOKUP(G65&amp;$W$2,BS_CONTROLE[CHAVE],BS_CONTROLE[Quantidade_11],"-")</f>
        <v>25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>
        <f ca="1">_xlfn.XLOOKUP(G66&amp;$V$2,BS_CONTROLE[CHAVE],BS_CONTROLE[Quantidade_11],"-")</f>
        <v>0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1020</v>
      </c>
      <c r="V67" s="137">
        <f ca="1">_xlfn.XLOOKUP(G67&amp;$V$2,BS_CONTROLE[CHAVE],BS_CONTROLE[Quantidade_11],"-")</f>
        <v>340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30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300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25</v>
      </c>
      <c r="V70" s="137">
        <f ca="1">_xlfn.XLOOKUP(G70&amp;$V$2,BS_CONTROLE[CHAVE],BS_CONTROLE[Quantidade_11],"-")</f>
        <v>25</v>
      </c>
      <c r="W70" s="137">
        <f ca="1">_xlfn.XLOOKUP(G70&amp;$W$2,BS_CONTROLE[CHAVE],BS_CONTROLE[Quantidade_11],"-")</f>
        <v>30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70</v>
      </c>
      <c r="W72" s="137">
        <f ca="1">_xlfn.XLOOKUP(G72&amp;$W$2,BS_CONTROLE[CHAVE],BS_CONTROLE[Quantidade_11],"-")</f>
        <v>30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2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2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1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1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>
        <f ca="1">_xlfn.XLOOKUP(G80&amp;$V$2,BS_CONTROLE[CHAVE],BS_CONTROLE[Quantidade_11],"-")</f>
        <v>10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>
        <f ca="1">_xlfn.XLOOKUP(G81&amp;$V$2,BS_CONTROLE[CHAVE],BS_CONTROLE[Quantidade_11],"-")</f>
        <v>500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1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500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1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>
        <f ca="1">_xlfn.XLOOKUP(G86&amp;$W$2,BS_CONTROLE[CHAVE],BS_CONTROLE[Quantidade_11],"-")</f>
        <v>60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>
        <f ca="1">_xlfn.XLOOKUP(G89&amp;$V$2,BS_CONTROLE[CHAVE],BS_CONTROLE[Quantidade_11],"-")</f>
        <v>400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1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>
        <f ca="1">_xlfn.XLOOKUP(G92&amp;$V$2,BS_CONTROLE[CHAVE],BS_CONTROLE[Quantidade_11],"-")</f>
        <v>1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>
        <f ca="1">_xlfn.XLOOKUP(G93&amp;$V$2,BS_CONTROLE[CHAVE],BS_CONTROLE[Quantidade_11],"-")</f>
        <v>1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1115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500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30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4</v>
      </c>
      <c r="W98" s="137">
        <f ca="1">_xlfn.XLOOKUP(G98&amp;$W$2,BS_CONTROLE[CHAVE],BS_CONTROLE[Quantidade_11],"-")</f>
        <v>1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4</v>
      </c>
      <c r="W103" s="137">
        <f ca="1">_xlfn.XLOOKUP(G103&amp;$W$2,BS_CONTROLE[CHAVE],BS_CONTROLE[Quantidade_11],"-")</f>
        <v>1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4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1560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>
        <f ca="1">_xlfn.XLOOKUP(G107&amp;$V$2,BS_CONTROLE[CHAVE],BS_CONTROLE[Quantidade_11],"-")</f>
        <v>60</v>
      </c>
      <c r="W107" s="137">
        <f ca="1">_xlfn.XLOOKUP(G107&amp;$W$2,BS_CONTROLE[CHAVE],BS_CONTROLE[Quantidade_11],"-")</f>
        <v>90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32</v>
      </c>
      <c r="W109" s="137">
        <f ca="1">_xlfn.XLOOKUP(G109&amp;$W$2,BS_CONTROLE[CHAVE],BS_CONTROLE[Quantidade_11],"-")</f>
        <v>25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>
        <f ca="1">_xlfn.XLOOKUP(G110&amp;$W$2,BS_CONTROLE[CHAVE],BS_CONTROLE[Quantidade_11],"-")</f>
        <v>300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1020</v>
      </c>
      <c r="V111" s="137">
        <f ca="1">_xlfn.XLOOKUP(G111&amp;$V$2,BS_CONTROLE[CHAVE],BS_CONTROLE[Quantidade_11],"-")</f>
        <v>340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30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>
        <f ca="1">_xlfn.XLOOKUP(G113&amp;$W$2,BS_CONTROLE[CHAVE],BS_CONTROLE[Quantidade_11],"-")</f>
        <v>52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25</v>
      </c>
      <c r="V114" s="137">
        <f ca="1">_xlfn.XLOOKUP(G114&amp;$V$2,BS_CONTROLE[CHAVE],BS_CONTROLE[Quantidade_11],"-")</f>
        <v>25</v>
      </c>
      <c r="W114" s="137">
        <f ca="1">_xlfn.XLOOKUP(G114&amp;$W$2,BS_CONTROLE[CHAVE],BS_CONTROLE[Quantidade_11],"-")</f>
        <v>30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2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2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>
        <f ca="1">_xlfn.XLOOKUP(G119&amp;$V$2,BS_CONTROLE[CHAVE],BS_CONTROLE[Quantidade_11],"-")</f>
        <v>70</v>
      </c>
      <c r="W119" s="137">
        <f ca="1">_xlfn.XLOOKUP(G119&amp;$W$2,BS_CONTROLE[CHAVE],BS_CONTROLE[Quantidade_11],"-")</f>
        <v>30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300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30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500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>
        <f ca="1">_xlfn.XLOOKUP(G132&amp;$W$2,BS_CONTROLE[CHAVE],BS_CONTROLE[Quantidade_11],"-")</f>
        <v>60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312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500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>
        <f ca="1">_xlfn.XLOOKUP(G136&amp;$V$2,BS_CONTROLE[CHAVE],BS_CONTROLE[Quantidade_11],"-")</f>
        <v>1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1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2</v>
      </c>
      <c r="V138" s="137">
        <f ca="1">_xlfn.XLOOKUP(G138&amp;$V$2,BS_CONTROLE[CHAVE],BS_CONTROLE[Quantidade_11],"-")</f>
        <v>4</v>
      </c>
      <c r="W138" s="137">
        <f ca="1">_xlfn.XLOOKUP(G138&amp;$W$2,BS_CONTROLE[CHAVE],BS_CONTROLE[Quantidade_11],"-")</f>
        <v>1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1115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1</v>
      </c>
      <c r="V143" s="137">
        <f ca="1">_xlfn.XLOOKUP(G143&amp;$V$2,BS_CONTROLE[CHAVE],BS_CONTROLE[Quantidade_11],"-")</f>
        <v>4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1560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32</v>
      </c>
      <c r="W146" s="137">
        <f ca="1">_xlfn.XLOOKUP(G146&amp;$W$2,BS_CONTROLE[CHAVE],BS_CONTROLE[Quantidade_11],"-")</f>
        <v>25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300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1020</v>
      </c>
      <c r="V148" s="137">
        <f ca="1">_xlfn.XLOOKUP(G148&amp;$V$2,BS_CONTROLE[CHAVE],BS_CONTROLE[Quantidade_11],"-")</f>
        <v>340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30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52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>
        <f ca="1">_xlfn.XLOOKUP(G151&amp;$U$2,BS_CONTROLE[CHAVE],BS_CONTROLE[Quantidade_11],"-")</f>
        <v>0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14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25</v>
      </c>
      <c r="V152" s="137">
        <f ca="1">_xlfn.XLOOKUP(G152&amp;$V$2,BS_CONTROLE[CHAVE],BS_CONTROLE[Quantidade_11],"-")</f>
        <v>25</v>
      </c>
      <c r="W152" s="137">
        <f ca="1">_xlfn.XLOOKUP(G152&amp;$W$2,BS_CONTROLE[CHAVE],BS_CONTROLE[Quantidade_11],"-")</f>
        <v>30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60</v>
      </c>
      <c r="W153" s="137">
        <f ca="1">_xlfn.XLOOKUP(G153&amp;$W$2,BS_CONTROLE[CHAVE],BS_CONTROLE[Quantidade_11],"-")</f>
        <v>90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300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30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>
        <f ca="1">_xlfn.XLOOKUP(G157&amp;$V$2,BS_CONTROLE[CHAVE],BS_CONTROLE[Quantidade_11],"-")</f>
        <v>70</v>
      </c>
      <c r="W157" s="137">
        <f ca="1">_xlfn.XLOOKUP(G157&amp;$W$2,BS_CONTROLE[CHAVE],BS_CONTROLE[Quantidade_11],"-")</f>
        <v>30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 t="str">
        <f ca="1">_xlfn.XLOOKUP(G158&amp;$U$2,BS_CONTROLE[CHAVE],BS_CONTROLE[Quantidade_11],"-")</f>
        <v>-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2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2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0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>
        <f ca="1">_xlfn.XLOOKUP(G163&amp;$W$2,BS_CONTROLE[CHAVE],BS_CONTROLE[Quantidade_11],"-")</f>
        <v>0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2</v>
      </c>
      <c r="V167" s="137">
        <f ca="1">_xlfn.XLOOKUP(G167&amp;$V$2,BS_CONTROLE[CHAVE],BS_CONTROLE[Quantidade_11],"-")</f>
        <v>4</v>
      </c>
      <c r="W167" s="137">
        <f ca="1">_xlfn.XLOOKUP(G167&amp;$W$2,BS_CONTROLE[CHAVE],BS_CONTROLE[Quantidade_11],"-")</f>
        <v>1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>
        <f ca="1">_xlfn.XLOOKUP(G169&amp;$W$2,BS_CONTROLE[CHAVE],BS_CONTROLE[Quantidade_11],"-")</f>
        <v>1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500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1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1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1115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60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1</v>
      </c>
      <c r="W175" s="137">
        <f ca="1">_xlfn.XLOOKUP(G175&amp;$W$2,BS_CONTROLE[CHAVE],BS_CONTROLE[Quantidade_11],"-")</f>
        <v>1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312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>
        <f ca="1">_xlfn.XLOOKUP(G178&amp;$V$2,BS_CONTROLE[CHAVE],BS_CONTROLE[Quantidade_11],"-")</f>
        <v>4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0</v>
      </c>
      <c r="W179" s="137">
        <f ca="1">_xlfn.XLOOKUP(G179&amp;$W$2,BS_CONTROLE[CHAVE],BS_CONTROLE[Quantidade_11],"-")</f>
        <v>1560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>
        <f ca="1">_xlfn.XLOOKUP(G180&amp;$V$2,BS_CONTROLE[CHAVE],BS_CONTROLE[Quantidade_11],"-")</f>
        <v>60</v>
      </c>
      <c r="W180" s="137">
        <f ca="1">_xlfn.XLOOKUP(G180&amp;$W$2,BS_CONTROLE[CHAVE],BS_CONTROLE[Quantidade_11],"-")</f>
        <v>90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32</v>
      </c>
      <c r="W181" s="137">
        <f ca="1">_xlfn.XLOOKUP(G181&amp;$W$2,BS_CONTROLE[CHAVE],BS_CONTROLE[Quantidade_11],"-")</f>
        <v>25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>
        <f ca="1">_xlfn.XLOOKUP(G182&amp;$U$2,BS_CONTROLE[CHAVE],BS_CONTROLE[Quantidade_11],"-")</f>
        <v>0</v>
      </c>
      <c r="V182" s="137">
        <f ca="1">_xlfn.XLOOKUP(G182&amp;$V$2,BS_CONTROLE[CHAVE],BS_CONTROLE[Quantidade_11],"-")</f>
        <v>0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30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1020</v>
      </c>
      <c r="V184" s="137">
        <f ca="1">_xlfn.XLOOKUP(G184&amp;$V$2,BS_CONTROLE[CHAVE],BS_CONTROLE[Quantidade_11],"-")</f>
        <v>340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52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>
        <f ca="1">_xlfn.XLOOKUP(G186&amp;$U$2,BS_CONTROLE[CHAVE],BS_CONTROLE[Quantidade_11],"-")</f>
        <v>0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14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25</v>
      </c>
      <c r="V187" s="137">
        <f ca="1">_xlfn.XLOOKUP(G187&amp;$V$2,BS_CONTROLE[CHAVE],BS_CONTROLE[Quantidade_11],"-")</f>
        <v>25</v>
      </c>
      <c r="W187" s="137">
        <f ca="1">_xlfn.XLOOKUP(G187&amp;$W$2,BS_CONTROLE[CHAVE],BS_CONTROLE[Quantidade_11],"-")</f>
        <v>30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>
        <f ca="1">_xlfn.XLOOKUP(G188&amp;$W$2,BS_CONTROLE[CHAVE],BS_CONTROLE[Quantidade_11],"-")</f>
        <v>300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>
        <f ca="1">_xlfn.XLOOKUP(G190&amp;$V$2,BS_CONTROLE[CHAVE],BS_CONTROLE[Quantidade_11],"-")</f>
        <v>1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70</v>
      </c>
      <c r="W191" s="137">
        <f ca="1">_xlfn.XLOOKUP(G191&amp;$W$2,BS_CONTROLE[CHAVE],BS_CONTROLE[Quantidade_11],"-")</f>
        <v>30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70</v>
      </c>
      <c r="W192" s="137">
        <f ca="1">_xlfn.XLOOKUP(G192&amp;$W$2,BS_CONTROLE[CHAVE],BS_CONTROLE[Quantidade_11],"-")</f>
        <v>30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2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2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1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1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>
        <f ca="1">_xlfn.XLOOKUP(G200&amp;$V$2,BS_CONTROLE[CHAVE],BS_CONTROLE[Quantidade_11],"-")</f>
        <v>10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0</v>
      </c>
      <c r="V201" s="137">
        <f ca="1">_xlfn.XLOOKUP(G201&amp;$V$2,BS_CONTROLE[CHAVE],BS_CONTROLE[Quantidade_11],"-")</f>
        <v>500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>
        <f ca="1">_xlfn.XLOOKUP(G202&amp;$V$2,BS_CONTROLE[CHAVE],BS_CONTROLE[Quantidade_11],"-")</f>
        <v>1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>
        <f ca="1">_xlfn.XLOOKUP(G203&amp;$V$2,BS_CONTROLE[CHAVE],BS_CONTROLE[Quantidade_11],"-")</f>
        <v>500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1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1</v>
      </c>
      <c r="V207" s="137">
        <f ca="1">_xlfn.XLOOKUP(G207&amp;$V$2,BS_CONTROLE[CHAVE],BS_CONTROLE[Quantidade_11],"-")</f>
        <v>400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1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1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0</v>
      </c>
      <c r="V211" s="137">
        <f ca="1">_xlfn.XLOOKUP(G211&amp;$V$2,BS_CONTROLE[CHAVE],BS_CONTROLE[Quantidade_11],"-")</f>
        <v>1115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0</v>
      </c>
      <c r="V212" s="137">
        <f ca="1">_xlfn.XLOOKUP(G212&amp;$V$2,BS_CONTROLE[CHAVE],BS_CONTROLE[Quantidade_11],"-")</f>
        <v>500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0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2</v>
      </c>
      <c r="V216" s="137">
        <f ca="1">_xlfn.XLOOKUP(G216&amp;$V$2,BS_CONTROLE[CHAVE],BS_CONTROLE[Quantidade_11],"-")</f>
        <v>4</v>
      </c>
      <c r="W216" s="137">
        <f ca="1">_xlfn.XLOOKUP(G216&amp;$W$2,BS_CONTROLE[CHAVE],BS_CONTROLE[Quantidade_11],"-")</f>
        <v>1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1</v>
      </c>
      <c r="V220" s="137">
        <f ca="1">_xlfn.XLOOKUP(G220&amp;$V$2,BS_CONTROLE[CHAVE],BS_CONTROLE[Quantidade_11],"-")</f>
        <v>4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>
        <f ca="1">_xlfn.XLOOKUP(G221&amp;$U$2,BS_CONTROLE[CHAVE],BS_CONTROLE[Quantidade_11],"-")</f>
        <v>312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32</v>
      </c>
      <c r="W223" s="137">
        <f ca="1">_xlfn.XLOOKUP(G223&amp;$W$2,BS_CONTROLE[CHAVE],BS_CONTROLE[Quantidade_11],"-")</f>
        <v>25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1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30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14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1020</v>
      </c>
      <c r="V228" s="137">
        <f ca="1">_xlfn.XLOOKUP(G228&amp;$V$2,BS_CONTROLE[CHAVE],BS_CONTROLE[Quantidade_11],"-")</f>
        <v>340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25</v>
      </c>
      <c r="V229" s="137">
        <f ca="1">_xlfn.XLOOKUP(G229&amp;$V$2,BS_CONTROLE[CHAVE],BS_CONTROLE[Quantidade_11],"-")</f>
        <v>25</v>
      </c>
      <c r="W229" s="137">
        <f ca="1">_xlfn.XLOOKUP(G229&amp;$W$2,BS_CONTROLE[CHAVE],BS_CONTROLE[Quantidade_11],"-")</f>
        <v>30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0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30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70</v>
      </c>
      <c r="W232" s="137">
        <f ca="1">_xlfn.XLOOKUP(G232&amp;$W$2,BS_CONTROLE[CHAVE],BS_CONTROLE[Quantidade_11],"-")</f>
        <v>30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2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2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>
        <f ca="1">_xlfn.XLOOKUP(G235&amp;$U$2,BS_CONTROLE[CHAVE],BS_CONTROLE[Quantidade_11],"-")</f>
        <v>0</v>
      </c>
      <c r="V235" s="137">
        <f ca="1">_xlfn.XLOOKUP(G235&amp;$V$2,BS_CONTROLE[CHAVE],BS_CONTROLE[Quantidade_11],"-")</f>
        <v>500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1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1</v>
      </c>
      <c r="V242" s="137">
        <f ca="1">_xlfn.XLOOKUP(G242&amp;$V$2,BS_CONTROLE[CHAVE],BS_CONTROLE[Quantidade_11],"-")</f>
        <v>400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0</v>
      </c>
      <c r="V244" s="137">
        <f ca="1">_xlfn.XLOOKUP(G244&amp;$V$2,BS_CONTROLE[CHAVE],BS_CONTROLE[Quantidade_11],"-")</f>
        <v>500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0</v>
      </c>
      <c r="V245" s="137">
        <f ca="1">_xlfn.XLOOKUP(G245&amp;$V$2,BS_CONTROLE[CHAVE],BS_CONTROLE[Quantidade_11],"-")</f>
        <v>1115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>
        <f ca="1">_xlfn.XLOOKUP(G246&amp;$V$2,BS_CONTROLE[CHAVE],BS_CONTROLE[Quantidade_11],"-")</f>
        <v>1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2</v>
      </c>
      <c r="V247" s="137">
        <f ca="1">_xlfn.XLOOKUP(G247&amp;$V$2,BS_CONTROLE[CHAVE],BS_CONTROLE[Quantidade_11],"-")</f>
        <v>4</v>
      </c>
      <c r="W247" s="137">
        <f ca="1">_xlfn.XLOOKUP(G247&amp;$W$2,BS_CONTROLE[CHAVE],BS_CONTROLE[Quantidade_11],"-")</f>
        <v>1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25</v>
      </c>
      <c r="V250" s="137">
        <f ca="1">_xlfn.XLOOKUP(G250&amp;$V$2,BS_CONTROLE[CHAVE],BS_CONTROLE[Quantidade_11],"-")</f>
        <v>25</v>
      </c>
      <c r="W250" s="137">
        <f ca="1">_xlfn.XLOOKUP(G250&amp;$W$2,BS_CONTROLE[CHAVE],BS_CONTROLE[Quantidade_11],"-")</f>
        <v>30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0</v>
      </c>
      <c r="V252" s="137">
        <f ca="1">_xlfn.XLOOKUP(G252&amp;$V$2,BS_CONTROLE[CHAVE],BS_CONTROLE[Quantidade_11],"-")</f>
        <v>1115</v>
      </c>
      <c r="W252" s="137">
        <f ca="1">_xlfn.XLOOKUP(G252&amp;$W$2,BS_CONTROLE[CHAVE],BS_CONTROLE[Quantidade_11],"-")</f>
        <v>0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1</v>
      </c>
      <c r="V256" s="137">
        <f ca="1">_xlfn.XLOOKUP(G256&amp;$V$2,BS_CONTROLE[CHAVE],BS_CONTROLE[Quantidade_11],"-")</f>
        <v>4</v>
      </c>
      <c r="W256" s="137">
        <f ca="1">_xlfn.XLOOKUP(G256&amp;$W$2,BS_CONTROLE[CHAVE],BS_CONTROLE[Quantidade_11],"-")</f>
        <v>1</v>
      </c>
    </row>
    <row r="257" spans="1:23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>
        <f ca="1">_xlfn.XLOOKUP(G257&amp;$V$2,BS_CONTROLE[CHAVE],BS_CONTROLE[Quantidade_11],"-")</f>
        <v>0</v>
      </c>
      <c r="W257" s="137">
        <f ca="1">_xlfn.XLOOKUP(G257&amp;$W$2,BS_CONTROLE[CHAVE],BS_CONTROLE[Quantidade_11],"-")</f>
        <v>1560</v>
      </c>
    </row>
    <row r="258" spans="1:23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32</v>
      </c>
      <c r="W258" s="137">
        <f ca="1">_xlfn.XLOOKUP(G258&amp;$W$2,BS_CONTROLE[CHAVE],BS_CONTROLE[Quantidade_11],"-")</f>
        <v>25</v>
      </c>
    </row>
    <row r="259" spans="1:23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30</v>
      </c>
      <c r="W259" s="137">
        <f ca="1">_xlfn.XLOOKUP(G259&amp;$W$2,BS_CONTROLE[CHAVE],BS_CONTROLE[Quantidade_11],"-")</f>
        <v>0</v>
      </c>
    </row>
    <row r="260" spans="1:23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>
        <f ca="1">_xlfn.XLOOKUP(G260&amp;$W$2,BS_CONTROLE[CHAVE],BS_CONTROLE[Quantidade_11],"-")</f>
        <v>300</v>
      </c>
    </row>
    <row r="261" spans="1:23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 t="str">
        <f>IF(SP_SUL!O264="","*",SP_SUL!O264)</f>
        <v>11&gt;00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1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14</v>
      </c>
    </row>
    <row r="263" spans="1:23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8.3333333333333329E-2</v>
      </c>
      <c r="R263" s="145" t="str">
        <f>IF(SP_SUL!Q266="","*",CONCATENATE(SP_SUL!Q266," ",SP_SUL!R266))</f>
        <v>250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1020</v>
      </c>
      <c r="V263" s="137">
        <f ca="1">_xlfn.XLOOKUP(G263&amp;$V$2,BS_CONTROLE[CHAVE],BS_CONTROLE[Quantidade_11],"-")</f>
        <v>340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25</v>
      </c>
      <c r="V264" s="137">
        <f ca="1">_xlfn.XLOOKUP(G264&amp;$V$2,BS_CONTROLE[CHAVE],BS_CONTROLE[Quantidade_11],"-")</f>
        <v>25</v>
      </c>
      <c r="W264" s="137">
        <f ca="1">_xlfn.XLOOKUP(G264&amp;$W$2,BS_CONTROLE[CHAVE],BS_CONTROLE[Quantidade_11],"-")</f>
        <v>30</v>
      </c>
    </row>
    <row r="265" spans="1:23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>
        <f ca="1">_xlfn.XLOOKUP(G267&amp;$W$2,BS_CONTROLE[CHAVE],BS_CONTROLE[Quantidade_11],"-")</f>
        <v>60</v>
      </c>
    </row>
    <row r="268" spans="1:23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2</v>
      </c>
      <c r="W268" s="137">
        <f ca="1">_xlfn.XLOOKUP(G268&amp;$W$2,BS_CONTROLE[CHAVE],BS_CONTROLE[Quantidade_11],"-")</f>
        <v>0</v>
      </c>
    </row>
    <row r="269" spans="1:23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2</v>
      </c>
      <c r="W269" s="137">
        <f ca="1">_xlfn.XLOOKUP(G269&amp;$W$2,BS_CONTROLE[CHAVE],BS_CONTROLE[Quantidade_11],"-")</f>
        <v>0</v>
      </c>
    </row>
    <row r="270" spans="1:23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>
        <f ca="1">_xlfn.XLOOKUP(G270&amp;$W$2,BS_CONTROLE[CHAVE],BS_CONTROLE[Quantidade_11],"-")</f>
        <v>300</v>
      </c>
    </row>
    <row r="271" spans="1:23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>
        <f ca="1">_xlfn.XLOOKUP(G271&amp;$U$2,BS_CONTROLE[CHAVE],BS_CONTROLE[Quantidade_11],"-")</f>
        <v>0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30</v>
      </c>
    </row>
    <row r="272" spans="1:23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70</v>
      </c>
      <c r="W272" s="137">
        <f ca="1">_xlfn.XLOOKUP(G272&amp;$W$2,BS_CONTROLE[CHAVE],BS_CONTROLE[Quantidade_11],"-")</f>
        <v>30</v>
      </c>
    </row>
    <row r="273" spans="1:23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 t="str">
        <f ca="1">_xlfn.XLOOKUP(G273&amp;$U$2,BS_CONTROLE[CHAVE],BS_CONTROLE[Quantidade_11],"-")</f>
        <v>-</v>
      </c>
      <c r="V273" s="137">
        <f ca="1">_xlfn.XLOOKUP(G273&amp;$V$2,BS_CONTROLE[CHAVE],BS_CONTROLE[Quantidade_11],"-")</f>
        <v>0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>
        <f ca="1">_xlfn.XLOOKUP(G276&amp;$U$2,BS_CONTROLE[CHAVE],BS_CONTROLE[Quantidade_11],"-")</f>
        <v>0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0</v>
      </c>
    </row>
    <row r="277" spans="1:23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1</v>
      </c>
    </row>
    <row r="282" spans="1:23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1</v>
      </c>
      <c r="V282" s="137">
        <f ca="1">_xlfn.XLOOKUP(G282&amp;$V$2,BS_CONTROLE[CHAVE],BS_CONTROLE[Quantidade_11],"-")</f>
        <v>400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4.1666666666666664E-2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500</v>
      </c>
      <c r="W283" s="137">
        <f ca="1">_xlfn.XLOOKUP(G283&amp;$W$2,BS_CONTROLE[CHAVE],BS_CONTROLE[Quantidade_11],"-")</f>
        <v>1</v>
      </c>
    </row>
    <row r="284" spans="1:23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1</v>
      </c>
      <c r="W285" s="137">
        <f ca="1">_xlfn.XLOOKUP(G285&amp;$W$2,BS_CONTROLE[CHAVE],BS_CONTROLE[Quantidade_11],"-")</f>
        <v>0</v>
      </c>
    </row>
    <row r="286" spans="1:23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1115</v>
      </c>
      <c r="W286" s="137">
        <f ca="1">_xlfn.XLOOKUP(G286&amp;$W$2,BS_CONTROLE[CHAVE],BS_CONTROLE[Quantidade_11],"-")</f>
        <v>0</v>
      </c>
    </row>
    <row r="287" spans="1:23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2</v>
      </c>
      <c r="V288" s="137">
        <f ca="1">_xlfn.XLOOKUP(G288&amp;$V$2,BS_CONTROLE[CHAVE],BS_CONTROLE[Quantidade_11],"-")</f>
        <v>4</v>
      </c>
      <c r="W288" s="137">
        <f ca="1">_xlfn.XLOOKUP(G288&amp;$W$2,BS_CONTROLE[CHAVE],BS_CONTROLE[Quantidade_11],"-")</f>
        <v>1</v>
      </c>
    </row>
    <row r="289" spans="1:23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25</v>
      </c>
      <c r="V307" s="137">
        <f ca="1">_xlfn.XLOOKUP(G307&amp;$V$2,BS_CONTROLE[CHAVE],BS_CONTROLE[Quantidade_11],"-")</f>
        <v>25</v>
      </c>
      <c r="W307" s="137">
        <f ca="1">_xlfn.XLOOKUP(G307&amp;$W$2,BS_CONTROLE[CHAVE],BS_CONTROLE[Quantidade_11],"-")</f>
        <v>30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2</v>
      </c>
      <c r="V533" s="137">
        <f ca="1">_xlfn.XLOOKUP(G533&amp;$V$2,BS_CONTROLE[CHAVE],BS_CONTROLE[Quantidade_11],"-")</f>
        <v>4</v>
      </c>
      <c r="W533" s="137">
        <f ca="1">_xlfn.XLOOKUP(G533&amp;$W$2,BS_CONTROLE[CHAVE],BS_CONTROLE[Quantidade_11],"-")</f>
        <v>1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1443</v>
      </c>
      <c r="D5" s="230"/>
      <c r="E5" s="230"/>
      <c r="F5" s="230"/>
      <c r="G5" s="230"/>
      <c r="H5" s="230"/>
      <c r="I5" s="230"/>
      <c r="J5" s="231"/>
      <c r="K5" s="232" t="s">
        <v>1444</v>
      </c>
      <c r="L5" s="233"/>
      <c r="M5" s="233"/>
      <c r="N5" s="233"/>
      <c r="O5" s="234" t="s">
        <v>1445</v>
      </c>
      <c r="P5" s="235"/>
    </row>
    <row r="6" spans="1:16" s="74" customFormat="1" ht="15" customHeight="1">
      <c r="A6" s="66" t="s">
        <v>1441</v>
      </c>
      <c r="B6" s="75" t="s">
        <v>1440</v>
      </c>
      <c r="C6" s="76" t="s">
        <v>962</v>
      </c>
      <c r="D6" s="77" t="s">
        <v>963</v>
      </c>
      <c r="E6" s="76" t="s">
        <v>1446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1447</v>
      </c>
      <c r="M6" s="80" t="s">
        <v>576</v>
      </c>
      <c r="N6" s="81" t="s">
        <v>957</v>
      </c>
      <c r="O6" s="158" t="s">
        <v>1000</v>
      </c>
      <c r="P6" s="133" t="s">
        <v>1448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 t="str">
        <f>IF(SP_SUL!O264="","*",SP_SUL!O264)</f>
        <v>11&gt;00</v>
      </c>
      <c r="J264" s="113" t="str">
        <f>IF(SP_SUL!P264="","*",SP_SUL!P264)</f>
        <v>*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8.3333333333333329E-2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4.1666666666666664E-2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Camila Soares</cp:lastModifiedBy>
  <cp:revision/>
  <dcterms:created xsi:type="dcterms:W3CDTF">2025-05-05T12:15:43Z</dcterms:created>
  <dcterms:modified xsi:type="dcterms:W3CDTF">2026-03-09T00:09:20Z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