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37" documentId="8_{B6337239-1A00-434D-AAD0-422EA1FEB5AE}" xr6:coauthVersionLast="47" xr6:coauthVersionMax="47" xr10:uidLastSave="{2B814085-5555-4930-8C69-618CA0A380BD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2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8" i="1" l="1" a="1"/>
  <c r="N528" i="1" s="1"/>
  <c r="N526" i="1" a="1"/>
  <c r="N526" i="1" s="1"/>
  <c r="BS504" i="1"/>
  <c r="BS501" i="1"/>
  <c r="BS491" i="1"/>
  <c r="BS489" i="1"/>
  <c r="BS488" i="1"/>
  <c r="BS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T529" i="12"/>
  <c r="U529" i="12"/>
  <c r="I529" i="12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L529" i="12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S511" i="12" s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S513" i="12" s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S515" i="12" s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S517" i="12" s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S519" i="12" s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S523" i="12" s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S525" i="12" s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S527" i="12" s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S529" i="12" s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BR504" i="1" s="1"/>
  <c r="BQ504" i="1" s="1"/>
  <c r="AY501" i="1"/>
  <c r="BR501" i="1" s="1"/>
  <c r="BQ501" i="1" s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J488" i="1" s="1"/>
  <c r="AK488" i="1"/>
  <c r="AL488" i="1"/>
  <c r="AM488" i="1"/>
  <c r="AN488" i="1"/>
  <c r="AO488" i="1"/>
  <c r="BD488" i="1" s="1" a="1"/>
  <c r="BD488" i="1" s="1"/>
  <c r="AP488" i="1"/>
  <c r="AQ488" i="1"/>
  <c r="AY488" i="1"/>
  <c r="BR488" i="1" s="1"/>
  <c r="BQ488" i="1" s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R489" i="1" s="1"/>
  <c r="BQ489" i="1" s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R491" i="1" s="1"/>
  <c r="BQ491" i="1" s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R487" i="1" s="1"/>
  <c r="BQ487" i="1" s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B499" i="1" l="1"/>
  <c r="AJ499" i="1"/>
  <c r="BB497" i="1"/>
  <c r="AJ497" i="1"/>
  <c r="BB494" i="1"/>
  <c r="AJ494" i="1"/>
  <c r="BD497" i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<sst xmlns="http://schemas.openxmlformats.org/spreadsheetml/2006/main" count="8413" uniqueCount="2024">
  <si>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</si>
  <si>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</si>
  <si>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</si>
  <si>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</si>
  <si>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</si>
  <si>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</si>
  <si>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</si>
  <si>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</si>
  <si>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</si>
  <si>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</si>
  <si>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</si>
  <si>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</si>
  <si>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</si>
  <si>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</si>
  <si>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</si>
  <si>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</si>
  <si>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</si>
  <si>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</si>
  <si>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</si>
  <si>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</si>
  <si>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</si>
  <si>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</si>
  <si>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</si>
  <si>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</si>
  <si>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</si>
  <si>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</si>
  <si>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</si>
  <si>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</si>
  <si>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</si>
  <si>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</si>
  <si>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</si>
  <si>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</si>
  <si>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</si>
  <si>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</si>
  <si>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</si>
  <si>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</si>
  <si>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</si>
  <si>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</si>
  <si>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</si>
  <si>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</si>
  <si>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</si>
  <si>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</si>
  <si>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</si>
  <si>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</si>
  <si>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</si>
  <si>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</si>
  <si>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</si>
  <si>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</si>
  <si>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</si>
  <si>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</si>
  <si>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</si>
  <si>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</si>
  <si>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</si>
  <si>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</si>
  <si>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</si>
  <si>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</si>
  <si>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</si>
  <si>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</si>
  <si>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</si>
  <si>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</si>
  <si>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</si>
  <si>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</si>
  <si>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</si>
  <si>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</si>
  <si>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</si>
  <si>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</si>
  <si>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</si>
  <si>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</si>
  <si>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</si>
  <si>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</si>
  <si>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</si>
  <si>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</si>
  <si>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</si>
  <si>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</si>
  <si>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</si>
  <si>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</si>
  <si>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</si>
  <si>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</si>
  <si>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</si>
  <si>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</si>
  <si>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</si>
  <si>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</si>
  <si>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</si>
  <si>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</si>
  <si>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</si>
  <si>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</si>
  <si>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</si>
  <si>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</si>
  <si>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</si>
  <si>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</si>
  <si>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</si>
  <si>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</si>
  <si>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</si>
  <si>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</si>
  <si>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</si>
  <si>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</si>
  <si>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</si>
  <si>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</si>
  <si>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</si>
  <si>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</si>
  <si>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</si>
  <si>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</si>
  <si>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</si>
  <si>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</si>
  <si>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</si>
  <si>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</si>
  <si>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</si>
  <si>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</si>
  <si>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</si>
  <si>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</si>
  <si>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</si>
  <si>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</si>
  <si>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</si>
  <si>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</si>
  <si>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</si>
  <si>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</si>
  <si>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</si>
  <si>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</si>
  <si>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</si>
  <si>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</si>
  <si>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</si>
  <si>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</si>
  <si>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</si>
  <si>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</si>
  <si>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</si>
  <si>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</si>
  <si>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</si>
  <si>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</si>
  <si>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</si>
  <si>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</si>
  <si>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</si>
  <si>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</si>
  <si>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</si>
  <si>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</si>
  <si>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</si>
  <si>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</si>
  <si>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</si>
  <si>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</si>
  <si>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</si>
  <si>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</si>
  <si>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</si>
  <si>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</si>
  <si>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</si>
  <si>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</si>
  <si>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</si>
  <si>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</si>
  <si>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</si>
  <si>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</si>
  <si>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</si>
  <si>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</si>
  <si>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</si>
  <si>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</si>
  <si>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</si>
  <si>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</si>
  <si>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</si>
  <si>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</si>
  <si>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</si>
  <si>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</si>
  <si>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</si>
  <si>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</si>
  <si>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</si>
  <si>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</si>
  <si>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</si>
  <si>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</si>
  <si>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</si>
  <si>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</si>
  <si>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</si>
  <si>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</si>
  <si>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</si>
  <si>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</si>
  <si>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</si>
  <si>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</si>
  <si>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</si>
  <si>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</si>
  <si>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</si>
  <si>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</si>
  <si>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</si>
  <si>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</si>
  <si>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</si>
  <si>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</si>
  <si>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</si>
  <si>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</si>
  <si>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</si>
  <si>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</si>
  <si>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</si>
  <si>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</si>
  <si>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</si>
  <si>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</si>
  <si>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</si>
  <si>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</si>
  <si>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</si>
  <si>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</si>
  <si>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</si>
  <si>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</si>
  <si>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</si>
  <si>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</si>
  <si>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</si>
  <si>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</si>
  <si>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</si>
  <si>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</si>
  <si>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</si>
  <si>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</si>
  <si>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</si>
  <si>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</si>
  <si>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</si>
  <si>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</si>
  <si>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</si>
  <si>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</si>
  <si>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</si>
  <si>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</si>
  <si>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</si>
  <si>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</si>
  <si>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</si>
  <si>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</si>
  <si>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</si>
  <si>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</si>
  <si>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</si>
  <si>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</si>
  <si>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</si>
  <si>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</si>
  <si>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</si>
  <si>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</si>
  <si>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</si>
  <si>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</si>
  <si>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</si>
  <si>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</si>
  <si>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</si>
  <si>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</si>
  <si>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</si>
  <si>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</si>
  <si>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</si>
  <si>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</si>
  <si>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</si>
  <si>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</si>
  <si>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</si>
  <si>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</si>
  <si>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</si>
  <si>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</si>
  <si>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</si>
  <si>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</si>
  <si>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</si>
  <si>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</si>
  <si>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</si>
  <si>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</si>
  <si>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</si>
  <si>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</si>
  <si>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</si>
  <si>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</si>
  <si>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</si>
  <si>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</si>
  <si>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</si>
  <si>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</si>
  <si>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</si>
  <si>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</si>
  <si>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</si>
  <si>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</si>
  <si>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</si>
  <si>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</si>
  <si>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</si>
  <si>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</si>
  <si>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</si>
  <si>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</si>
  <si>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</si>
  <si>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</si>
  <si>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</si>
  <si>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</si>
  <si>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</si>
  <si>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</si>
  <si>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</si>
  <si>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</si>
  <si>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</si>
  <si>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</si>
  <si>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</si>
  <si>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</si>
  <si>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</si>
  <si>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</si>
  <si>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</si>
  <si>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</si>
  <si>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</si>
  <si>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</si>
  <si>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</si>
  <si>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</si>
  <si>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</si>
  <si>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</si>
  <si>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</si>
  <si>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</si>
  <si>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</si>
  <si>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</si>
  <si>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</si>
  <si>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</si>
  <si>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</si>
  <si>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</si>
  <si>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</si>
  <si>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</si>
  <si>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</si>
  <si>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</si>
  <si>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</si>
  <si>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</si>
  <si>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</si>
  <si>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</si>
  <si>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</si>
  <si>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</si>
  <si>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</si>
  <si>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</si>
  <si>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</si>
  <si>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</si>
  <si>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</si>
  <si>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</si>
  <si>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</si>
  <si>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</si>
  <si>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</si>
  <si>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</si>
  <si>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</si>
  <si>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</si>
  <si>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</si>
  <si>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</si>
  <si>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</si>
  <si>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</si>
  <si>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</si>
  <si>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</si>
  <si>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</si>
  <si>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</si>
  <si>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</si>
  <si>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</si>
  <si>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</si>
  <si>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</si>
  <si>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</si>
  <si>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</si>
  <si>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</si>
  <si>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</si>
  <si>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</si>
  <si>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</si>
  <si>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</si>
  <si>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</si>
  <si>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</si>
  <si>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</si>
  <si>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</si>
  <si>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</si>
  <si>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</si>
  <si>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</si>
  <si>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</si>
  <si>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</si>
  <si>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</si>
  <si>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</si>
  <si>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</si>
  <si>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</si>
  <si>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</si>
  <si>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</si>
  <si>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</si>
  <si>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</si>
  <si>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</si>
  <si>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</si>
  <si>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</si>
  <si>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</si>
  <si>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</si>
  <si>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</si>
  <si>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</si>
  <si>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</si>
  <si>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</si>
  <si>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</si>
  <si>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</si>
  <si>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</si>
  <si>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</si>
  <si>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</si>
  <si>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</si>
  <si>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</si>
  <si>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</si>
  <si>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</si>
  <si>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</si>
  <si>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</si>
  <si>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</si>
  <si>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</si>
  <si>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</si>
  <si>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</si>
  <si>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</si>
  <si>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</si>
  <si>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</si>
  <si>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</si>
  <si>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</si>
  <si>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</si>
  <si>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</si>
  <si>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</si>
  <si>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</si>
  <si>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</si>
  <si>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</si>
  <si>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</si>
  <si>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</si>
  <si>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</si>
  <si>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</si>
  <si>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</si>
  <si>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</si>
  <si>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</si>
  <si>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</si>
  <si>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</si>
  <si>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</si>
  <si>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</si>
  <si>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</si>
  <si>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</si>
  <si>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</si>
  <si>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</si>
  <si>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</si>
  <si>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</si>
  <si>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</si>
  <si>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</si>
  <si>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</si>
  <si>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</si>
  <si>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</si>
  <si>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</si>
  <si>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</si>
  <si>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</si>
  <si>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</si>
  <si>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</si>
  <si>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</si>
  <si>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</si>
  <si>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</si>
  <si>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</si>
  <si>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</si>
  <si>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</si>
  <si>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</si>
  <si>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</si>
  <si>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</si>
  <si>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</si>
  <si>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</si>
  <si>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</si>
  <si>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</si>
  <si>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</si>
  <si>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</si>
  <si>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</si>
  <si>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</si>
  <si>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</si>
  <si>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</si>
  <si>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</si>
  <si>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</si>
  <si>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</si>
  <si>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</si>
  <si>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</si>
  <si>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</si>
  <si>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</si>
  <si>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</si>
  <si>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</si>
  <si>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</si>
  <si>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</si>
  <si>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</si>
  <si>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</si>
  <si>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</si>
  <si>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</si>
  <si>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</si>
  <si>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</si>
  <si>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</si>
  <si>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</si>
  <si>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</si>
  <si>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</si>
  <si>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</si>
  <si>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</si>
  <si>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</si>
  <si>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</si>
  <si>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</si>
  <si>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</si>
  <si>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</si>
  <si>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</si>
  <si>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</si>
  <si>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</si>
  <si>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</si>
  <si>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</si>
  <si>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</si>
  <si>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</si>
  <si>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</si>
  <si>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</si>
  <si>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</si>
  <si>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</si>
  <si>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</si>
  <si>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</si>
  <si>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</si>
  <si>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</si>
  <si>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</si>
  <si>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</si>
  <si>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</si>
  <si>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</si>
  <si>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</si>
  <si>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</si>
  <si>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</si>
  <si>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</si>
  <si>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</si>
  <si>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</si>
  <si>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</si>
  <si>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</si>
  <si>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</si>
  <si>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</si>
  <si>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</si>
  <si>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</si>
  <si>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</si>
  <si>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</si>
  <si>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</si>
  <si>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</si>
  <si>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</si>
  <si>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</si>
  <si>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</si>
  <si>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</si>
  <si>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</si>
  <si>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</si>
  <si>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</si>
  <si>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</si>
  <si>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</si>
  <si>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</si>
  <si>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</si>
  <si>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</si>
  <si>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</si>
  <si>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</si>
  <si>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</si>
  <si>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</si>
  <si>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</si>
  <si>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</si>
  <si>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</si>
  <si>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</si>
  <si>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</si>
  <si>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</si>
  <si>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</si>
  <si>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</si>
  <si>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</si>
  <si>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</si>
  <si>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</si>
  <si>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</si>
  <si>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</si>
  <si>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</si>
  <si>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</si>
  <si>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</si>
  <si>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</si>
  <si>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</si>
  <si>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</si>
  <si>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</si>
  <si>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</si>
  <si>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</si>
  <si>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</si>
  <si>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</si>
  <si>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</si>
  <si>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</si>
  <si>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</si>
  <si>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</si>
  <si>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</si>
  <si>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</si>
  <si>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</si>
  <si>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</si>
  <si>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</si>
  <si>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</si>
  <si>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</si>
  <si>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</si>
  <si>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</si>
  <si>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</si>
  <si>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</si>
  <si>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</si>
  <si>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</si>
  <si>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</si>
  <si>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</si>
  <si>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</si>
  <si>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</si>
  <si>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</si>
  <si>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</si>
  <si>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</si>
  <si>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</si>
  <si>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</si>
  <si>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</si>
  <si>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</si>
  <si>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</si>
  <si>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</si>
  <si>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</si>
  <si>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</si>
  <si>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</si>
  <si>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</si>
  <si>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</si>
  <si>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</si>
  <si>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</si>
  <si>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</si>
  <si>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</si>
  <si>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</si>
  <si>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</si>
  <si>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</si>
  <si>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</si>
  <si>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</si>
  <si>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</si>
  <si>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</si>
  <si>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</si>
  <si>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</si>
  <si>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</si>
  <si>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</si>
  <si>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</si>
  <si>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</si>
  <si>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</si>
  <si>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</si>
  <si>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</si>
  <si>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</si>
  <si>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</si>
  <si>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</si>
  <si>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</si>
  <si>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</si>
  <si>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</si>
  <si>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</si>
  <si>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</si>
  <si>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</si>
  <si>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</si>
  <si>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</si>
  <si>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</si>
  <si>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</si>
  <si>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</si>
  <si>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</si>
  <si>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</si>
  <si>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</si>
  <si>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</si>
  <si>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</si>
  <si>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</si>
  <si>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</si>
  <si>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</si>
  <si>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</si>
  <si>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</si>
  <si>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</si>
  <si>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</si>
  <si>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</si>
  <si>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</si>
  <si>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</si>
  <si>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</si>
  <si>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</si>
  <si>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</si>
  <si>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</si>
  <si>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</si>
  <si>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</si>
  <si>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</si>
  <si>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</si>
  <si>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</si>
  <si>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</si>
  <si>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</si>
  <si>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</si>
  <si>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</si>
  <si>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</si>
  <si>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</si>
  <si>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</si>
  <si>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</si>
  <si>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</si>
  <si>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</si>
  <si>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</si>
  <si>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</si>
  <si>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</si>
  <si>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</si>
  <si>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</si>
  <si>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</si>
  <si>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</si>
  <si>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</si>
  <si>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</si>
  <si>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</si>
  <si>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</si>
  <si>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</si>
  <si>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</si>
  <si>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</si>
  <si>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</si>
  <si>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</si>
  <si>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</si>
  <si>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</si>
  <si>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</si>
  <si>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</si>
  <si>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</si>
  <si>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</si>
  <si>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</si>
  <si>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</si>
  <si>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</si>
  <si>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</si>
  <si>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</si>
  <si>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</si>
  <si>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</si>
  <si>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</si>
  <si>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</si>
  <si>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</si>
  <si>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</si>
  <si>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</si>
  <si>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</si>
  <si>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</si>
  <si>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</si>
  <si>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</si>
  <si>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</si>
  <si>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</si>
  <si>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</si>
  <si>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</si>
  <si>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</si>
  <si>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</si>
  <si>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</si>
  <si>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</si>
  <si>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</si>
  <si>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</si>
  <si>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</si>
  <si>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</si>
  <si>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</si>
  <si>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</si>
  <si>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</si>
  <si>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</si>
  <si>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</si>
  <si>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</si>
  <si>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</si>
  <si>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</si>
  <si>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</si>
  <si>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</si>
  <si>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</si>
  <si>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</si>
  <si>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</si>
  <si>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</si>
  <si>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</si>
  <si>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</si>
  <si>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</si>
  <si>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</si>
  <si>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</si>
  <si>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</si>
  <si>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</si>
  <si>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</si>
  <si>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</si>
  <si>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</si>
  <si>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</si>
  <si>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</si>
  <si>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</si>
  <si>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</si>
  <si>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</si>
  <si>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</si>
  <si>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</si>
  <si>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</si>
  <si>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</si>
  <si>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</si>
  <si>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</si>
  <si>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</si>
  <si>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</si>
  <si>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</si>
  <si>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</si>
  <si>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</si>
  <si>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</si>
  <si>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</si>
  <si>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</si>
  <si>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</si>
  <si>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</si>
  <si>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</si>
  <si>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</si>
  <si>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</si>
  <si>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</si>
  <si>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</si>
  <si>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</si>
  <si>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</si>
  <si>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</si>
  <si>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</si>
  <si>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</si>
  <si>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</si>
  <si>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</si>
  <si>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</si>
  <si>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</si>
  <si>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</si>
  <si>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</si>
  <si>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</si>
  <si>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</si>
  <si>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</si>
  <si>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</si>
  <si>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</si>
  <si>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</si>
  <si>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</si>
  <si>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</si>
  <si>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</si>
  <si>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</si>
  <si>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</si>
  <si>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</si>
  <si>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</si>
  <si>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</si>
  <si>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</si>
  <si>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</si>
  <si>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</si>
  <si>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</si>
  <si>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</si>
  <si>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</si>
  <si>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</si>
  <si>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</si>
  <si>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</si>
  <si>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</si>
  <si>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</si>
  <si>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</si>
  <si>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</si>
  <si>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</si>
  <si>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</si>
  <si>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</si>
  <si>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</si>
  <si>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</si>
  <si>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</si>
  <si>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</si>
  <si>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</si>
  <si>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</si>
  <si>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</si>
  <si>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</si>
  <si>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</si>
  <si>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</si>
  <si>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</si>
  <si>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</si>
  <si>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</si>
  <si>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</si>
  <si>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</si>
  <si>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</si>
  <si>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</si>
  <si>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</si>
  <si>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</si>
  <si>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</si>
  <si>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</si>
  <si>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</si>
  <si>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</si>
  <si>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</si>
  <si>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</si>
  <si>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</si>
  <si>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</si>
  <si>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</si>
  <si>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</si>
  <si>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</si>
  <si>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</si>
  <si>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</si>
  <si>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</si>
  <si>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</si>
  <si>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</si>
  <si>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</si>
  <si>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</si>
  <si>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</si>
  <si>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</si>
  <si>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</si>
  <si>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</si>
  <si>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</si>
  <si>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</si>
  <si>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</si>
  <si>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</si>
  <si>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</si>
  <si>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</si>
  <si>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</si>
  <si>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</si>
  <si>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</si>
  <si>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</si>
  <si>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</si>
  <si>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</si>
  <si>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</si>
  <si>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</si>
  <si>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</si>
  <si>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</si>
  <si>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</si>
  <si>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</si>
  <si>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</si>
  <si>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</si>
  <si>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</si>
  <si>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</si>
  <si>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</si>
  <si>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</si>
  <si>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</si>
  <si>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</si>
  <si>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</si>
  <si>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</si>
  <si>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</si>
  <si>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</si>
  <si>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</si>
  <si>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</si>
  <si>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</si>
  <si>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</si>
  <si>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</si>
  <si>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</si>
  <si>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</si>
  <si>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</si>
  <si>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</si>
  <si>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</si>
  <si>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</si>
  <si>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</si>
  <si>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</si>
  <si>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</si>
  <si>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</si>
  <si>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</si>
  <si>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</si>
  <si>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</si>
  <si>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</si>
  <si>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</si>
  <si>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</si>
  <si>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</si>
  <si>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</si>
  <si>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</si>
  <si>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</si>
  <si>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</si>
  <si>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</si>
  <si>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</si>
  <si>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</si>
  <si>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</si>
  <si>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</si>
  <si>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</si>
  <si>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</si>
  <si>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</si>
  <si>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</si>
  <si>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</si>
  <si>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</si>
  <si>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</si>
  <si>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</si>
  <si>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</si>
  <si>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</si>
  <si>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</si>
  <si>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</si>
  <si>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</si>
  <si>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</si>
  <si>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</si>
  <si>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</si>
  <si>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</si>
  <si>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</si>
  <si>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</si>
  <si>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</si>
  <si>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</si>
  <si>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</si>
  <si>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</si>
  <si>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</si>
  <si>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</si>
  <si>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</si>
  <si>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</si>
  <si>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</si>
  <si>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</si>
  <si>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</si>
  <si>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</si>
  <si>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</si>
  <si>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</si>
  <si>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</si>
  <si>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</si>
  <si>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</si>
  <si>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</si>
  <si>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</si>
  <si>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</si>
  <si>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</si>
  <si>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</si>
  <si>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</si>
  <si>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</si>
  <si>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</si>
  <si>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</si>
  <si>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</si>
  <si>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</si>
  <si>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</si>
  <si>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</si>
  <si>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</si>
  <si>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</si>
  <si>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</si>
  <si>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</si>
  <si>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</si>
  <si>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</si>
  <si>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</si>
  <si>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</si>
  <si>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</si>
  <si>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</si>
  <si>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</si>
  <si>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</si>
  <si>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</si>
  <si>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</si>
  <si>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</si>
  <si>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</si>
  <si>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</si>
  <si>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</si>
  <si>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</si>
  <si>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</si>
  <si>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</si>
  <si>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</si>
  <si>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</si>
  <si>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</si>
  <si>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</si>
  <si>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</si>
  <si>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</si>
  <si>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</si>
  <si>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</si>
  <si>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</si>
  <si>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</si>
  <si>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</si>
  <si>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</si>
  <si>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</si>
  <si>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</si>
  <si>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</si>
  <si>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</si>
  <si>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</si>
  <si>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</si>
  <si>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</si>
  <si>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</si>
  <si>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</si>
  <si>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</si>
  <si>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</si>
  <si>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</si>
  <si>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</si>
  <si>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</si>
  <si>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</si>
  <si>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</si>
  <si>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</si>
  <si>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</si>
  <si>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</si>
  <si>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</si>
  <si>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</si>
  <si>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</si>
  <si>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</si>
  <si>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</si>
  <si>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</si>
  <si>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</si>
  <si>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</si>
  <si>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</si>
  <si>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</si>
  <si>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</si>
  <si>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</si>
  <si>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</si>
  <si>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</si>
  <si>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</si>
  <si>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</si>
  <si>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</si>
  <si>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</si>
  <si>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</si>
  <si>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</si>
  <si>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</si>
  <si>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</si>
  <si>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</si>
  <si>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</si>
  <si>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</si>
  <si>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</si>
  <si>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</si>
  <si>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</si>
  <si>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</si>
  <si>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</si>
  <si>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</si>
  <si>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</si>
  <si>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</si>
  <si>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</si>
  <si>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</si>
  <si>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</si>
  <si>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</si>
  <si>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</si>
  <si>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</si>
  <si>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</si>
  <si>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</si>
  <si>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</si>
  <si>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</si>
  <si>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</si>
  <si>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</si>
  <si>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</si>
  <si>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</si>
  <si>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</si>
  <si>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</si>
  <si>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</si>
  <si>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</si>
  <si>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</si>
  <si>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</si>
  <si>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</si>
  <si>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</si>
  <si>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</si>
  <si>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</si>
  <si>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</si>
  <si>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</si>
  <si>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</si>
  <si>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</si>
  <si>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</si>
  <si>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</si>
  <si>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</si>
  <si>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</si>
  <si>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</si>
  <si>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</si>
  <si>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</si>
  <si>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</si>
  <si>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</si>
  <si>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</si>
  <si>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</si>
  <si>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</si>
  <si>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</si>
  <si>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</si>
  <si>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</si>
  <si>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</si>
  <si>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</si>
  <si>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</si>
  <si>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</si>
  <si>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</si>
  <si>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</si>
  <si>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</si>
  <si>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</si>
  <si>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</si>
  <si>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</si>
  <si>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</si>
  <si>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</si>
  <si>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</si>
  <si>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</si>
  <si>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</si>
  <si>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</si>
  <si>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</si>
  <si>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</si>
  <si>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</si>
  <si>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</si>
  <si>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</si>
  <si>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</si>
  <si>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</si>
  <si>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</si>
  <si>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</si>
  <si>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</si>
  <si>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</si>
  <si>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</si>
  <si>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</si>
  <si>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</si>
  <si>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</si>
  <si>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</si>
  <si>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</si>
  <si>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</si>
  <si>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</si>
  <si>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</si>
  <si>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</si>
  <si>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</si>
  <si>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</si>
  <si>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</si>
  <si>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</si>
  <si>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</si>
  <si>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</si>
  <si>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</si>
  <si>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</si>
  <si>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</si>
  <si>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</si>
  <si>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</si>
  <si>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</si>
  <si>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</si>
  <si>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</si>
  <si>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</si>
  <si>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</si>
  <si>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</si>
  <si>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</si>
  <si>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</si>
  <si>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</si>
  <si>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</si>
  <si>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</si>
  <si>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</si>
  <si>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</si>
  <si>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</si>
  <si>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</si>
  <si>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</si>
  <si>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</si>
  <si>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</si>
  <si>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</si>
  <si>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</si>
  <si>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</si>
  <si>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</si>
  <si>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</si>
  <si>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</si>
  <si>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</si>
  <si>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</si>
  <si>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</si>
  <si>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</si>
  <si>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</si>
  <si>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</si>
  <si>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</si>
  <si>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</si>
  <si>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</si>
  <si>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</si>
  <si>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</si>
  <si>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</si>
  <si>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</si>
  <si>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</si>
  <si>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</si>
  <si>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</si>
  <si>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</si>
  <si>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</si>
  <si>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</si>
  <si>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</si>
  <si>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</si>
  <si>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</si>
  <si>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</si>
  <si>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</si>
  <si>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</si>
  <si>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</si>
  <si>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</si>
  <si>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</si>
  <si>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</si>
  <si>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</si>
  <si>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</si>
  <si>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</si>
  <si>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</si>
  <si>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</si>
  <si>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</si>
  <si>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</si>
  <si>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</si>
  <si>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</si>
  <si>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</si>
  <si>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</si>
  <si>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</si>
  <si>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</si>
  <si>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</si>
  <si>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</si>
  <si>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</si>
  <si>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</si>
  <si>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</si>
  <si>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</si>
  <si>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</si>
  <si>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</si>
  <si>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</si>
  <si>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</si>
  <si>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</si>
  <si>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</si>
  <si>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</si>
  <si>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</si>
  <si>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</si>
  <si>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</si>
  <si>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</si>
  <si>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</si>
  <si>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</si>
  <si>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</si>
  <si>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</si>
  <si>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</si>
  <si>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</si>
  <si>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</si>
  <si>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</si>
  <si>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</si>
  <si>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</si>
  <si>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</si>
  <si>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</si>
  <si>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</si>
  <si>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</si>
  <si>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</si>
  <si>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</si>
  <si>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</si>
  <si>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</si>
  <si>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</si>
  <si>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</si>
  <si>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</si>
  <si>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</si>
  <si>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</si>
  <si>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</si>
  <si>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</si>
  <si>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</si>
  <si>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</si>
  <si>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</si>
  <si>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</si>
  <si>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</si>
  <si>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</si>
  <si>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</si>
  <si>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</si>
  <si>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</si>
  <si>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</si>
  <si>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</si>
  <si>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</si>
  <si>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</si>
  <si>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</si>
  <si>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</si>
  <si>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</si>
  <si>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</si>
  <si>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</si>
  <si>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</si>
  <si>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</si>
  <si>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</si>
  <si>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</si>
  <si>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</si>
  <si>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</si>
  <si>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</si>
  <si>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</si>
  <si>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</si>
  <si>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</si>
  <si>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</si>
  <si>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</si>
  <si>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</si>
  <si>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</si>
  <si>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</si>
  <si>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</si>
  <si>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</si>
  <si>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</si>
  <si>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</si>
  <si>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</si>
  <si>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</si>
  <si>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</si>
  <si>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</si>
  <si>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</si>
  <si>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</si>
  <si>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</si>
  <si>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</si>
  <si>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</si>
  <si>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</si>
  <si>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</si>
  <si>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</si>
  <si>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</si>
  <si>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</si>
  <si>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</si>
  <si>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</si>
  <si>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</si>
  <si>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</si>
  <si>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</si>
  <si>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</si>
  <si>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</si>
  <si>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</si>
  <si>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</si>
  <si>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</si>
  <si>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</si>
  <si>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</si>
  <si>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</si>
  <si>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</si>
  <si>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</si>
  <si>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</si>
  <si>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</si>
  <si>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</si>
  <si>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</si>
  <si>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</si>
  <si>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</si>
  <si>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</si>
  <si>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</si>
  <si>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</si>
  <si>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</si>
  <si>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</si>
  <si>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</si>
  <si>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</si>
  <si>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</si>
  <si>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</si>
  <si>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</si>
  <si>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</si>
  <si>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</si>
  <si>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</si>
  <si>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</si>
  <si>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</si>
  <si>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</si>
  <si>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</si>
  <si>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</si>
  <si>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</si>
  <si>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</si>
  <si>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</si>
  <si>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</si>
  <si>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</si>
  <si>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</si>
  <si>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</si>
  <si>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</si>
  <si>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</si>
  <si>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</si>
  <si>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</si>
  <si>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</si>
  <si>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</si>
  <si>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</si>
  <si>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</si>
  <si>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</si>
  <si>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</si>
  <si>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</si>
  <si>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</si>
  <si>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</si>
  <si>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</si>
  <si>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</si>
  <si>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</si>
  <si>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</si>
  <si>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</si>
  <si>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</si>
  <si>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</si>
  <si>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</si>
  <si>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</si>
  <si>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</si>
  <si>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</si>
  <si>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</si>
  <si>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</si>
  <si>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</si>
  <si>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</si>
  <si>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</si>
  <si>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</si>
  <si>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</si>
  <si>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</si>
  <si>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</si>
  <si>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</si>
  <si>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</si>
  <si>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</si>
  <si>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</si>
  <si>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</si>
  <si>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</si>
  <si>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</si>
  <si>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</si>
  <si>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</si>
  <si>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</si>
  <si>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</si>
  <si>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</si>
  <si>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</si>
  <si>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</si>
  <si>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</si>
  <si>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</si>
  <si>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</si>
  <si>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</si>
  <si>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</si>
  <si>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</si>
  <si>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</si>
  <si>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</si>
  <si>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</si>
  <si>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</si>
  <si>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</si>
  <si>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</si>
  <si>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</si>
  <si>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</si>
  <si>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</si>
  <si>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</si>
  <si>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</si>
  <si>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</si>
  <si>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</si>
  <si>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</si>
  <si>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</si>
  <si>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</si>
  <si>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</si>
  <si>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</si>
  <si>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</si>
  <si>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</si>
  <si>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</si>
  <si>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</si>
  <si>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</si>
  <si>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</si>
  <si>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</si>
  <si>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</si>
  <si>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</si>
  <si>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</si>
  <si>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</si>
  <si>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</si>
  <si>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</si>
  <si>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</si>
  <si>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</si>
  <si>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</si>
  <si>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</si>
  <si>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</si>
  <si>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</si>
  <si>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</si>
  <si>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</si>
  <si>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</si>
  <si>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</si>
  <si>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</si>
  <si>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</si>
  <si>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</si>
  <si>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</si>
  <si>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</si>
  <si>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</si>
  <si>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</si>
  <si>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</si>
  <si>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</si>
  <si>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</si>
  <si>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</si>
  <si>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</si>
  <si>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</si>
  <si>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</si>
  <si>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</si>
  <si>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</si>
  <si>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</si>
  <si>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</si>
  <si>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</si>
  <si>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</si>
  <si>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</si>
  <si>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</si>
  <si>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</si>
  <si>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</si>
  <si>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</si>
  <si>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</si>
  <si>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</si>
  <si>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</si>
  <si>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</si>
  <si>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</si>
  <si>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</si>
  <si>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</si>
  <si>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</si>
  <si>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</si>
  <si>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</si>
  <si>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</si>
  <si>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</si>
  <si>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</si>
  <si>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</si>
  <si>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</si>
  <si>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</si>
  <si>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</si>
  <si>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</si>
  <si>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</si>
  <si>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</si>
  <si>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</si>
  <si>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</si>
  <si>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</si>
  <si>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</si>
  <si>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</si>
  <si>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</si>
  <si>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</si>
  <si>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</si>
  <si>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</si>
  <si>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</si>
  <si>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</si>
  <si>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</si>
  <si>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</si>
  <si>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</si>
  <si>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</si>
  <si>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</si>
  <si>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</si>
  <si>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</si>
  <si>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</si>
  <si>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</si>
  <si>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</si>
  <si>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</si>
  <si>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</si>
  <si>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</si>
  <si>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</si>
  <si>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</si>
  <si>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</si>
  <si>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</si>
  <si>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</si>
  <si>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</si>
  <si>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</si>
  <si>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</si>
  <si>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</si>
  <si>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</si>
  <si>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</si>
  <si>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</si>
  <si>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</si>
  <si>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</si>
  <si>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</si>
  <si>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</si>
  <si>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</si>
  <si>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</si>
  <si>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</si>
  <si>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</si>
  <si>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</si>
  <si>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</si>
  <si>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</si>
  <si>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</si>
  <si>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</si>
  <si>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</si>
  <si>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</si>
  <si>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</si>
  <si>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</si>
  <si>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</si>
  <si>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</si>
  <si>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</si>
  <si>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</si>
  <si>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</si>
  <si>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</si>
  <si>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</si>
  <si>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</si>
  <si>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</si>
  <si>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</si>
  <si>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</si>
  <si>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</si>
  <si>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</si>
  <si>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</si>
  <si>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</si>
  <si>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</si>
  <si>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</si>
  <si>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</si>
  <si>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</si>
  <si>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</si>
  <si>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</si>
  <si>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</si>
  <si>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</si>
  <si>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</si>
  <si>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</si>
  <si>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</si>
  <si>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</si>
  <si>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</si>
  <si>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</si>
  <si>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</si>
  <si>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</si>
  <si>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</si>
  <si>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</si>
  <si>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</si>
  <si>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</si>
  <si>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</si>
  <si>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</si>
  <si>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</si>
  <si>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</si>
  <si>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</si>
  <si>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</si>
  <si>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</si>
  <si>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</si>
  <si>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</si>
  <si>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</si>
  <si>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</si>
  <si>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</si>
  <si>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</si>
  <si>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</si>
  <si>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</si>
  <si>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</si>
  <si>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</si>
  <si>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</si>
  <si>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</si>
  <si>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</si>
  <si>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</si>
  <si>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</si>
  <si>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</si>
  <si>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</si>
  <si>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</si>
  <si>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</si>
  <si>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</si>
  <si>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</si>
  <si>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</si>
  <si>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</si>
  <si>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</si>
  <si>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</si>
  <si>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</si>
  <si>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</si>
  <si>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</si>
  <si>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</si>
  <si>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</si>
  <si>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</si>
  <si>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</si>
  <si>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</si>
  <si>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</si>
  <si>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</si>
  <si>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</si>
  <si>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</si>
  <si>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</si>
  <si>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</si>
  <si>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</si>
  <si>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</si>
  <si>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</si>
  <si>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</si>
  <si>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</si>
  <si>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</si>
  <si>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</si>
  <si>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</si>
  <si>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</si>
  <si>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</si>
  <si>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</si>
  <si>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</si>
  <si>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</si>
  <si>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</si>
  <si>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</si>
  <si>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</si>
  <si>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</si>
  <si>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</si>
  <si>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</si>
  <si>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</si>
  <si>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</si>
  <si>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</si>
  <si>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</si>
  <si>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</si>
  <si>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</si>
  <si>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</si>
  <si>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</si>
  <si>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</si>
  <si>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</si>
  <si>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</si>
  <si>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</si>
  <si>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</si>
  <si>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</si>
  <si>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</si>
  <si>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</si>
  <si>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</si>
  <si>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</si>
  <si>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</si>
  <si>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</si>
  <si>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</si>
  <si>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</si>
  <si>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</si>
  <si>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</si>
  <si>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</si>
  <si>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</si>
  <si>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</si>
  <si>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</si>
  <si>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</si>
  <si>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</si>
  <si>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</si>
  <si>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</si>
  <si>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</si>
  <si>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</si>
  <si>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</si>
  <si>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</si>
  <si>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</si>
  <si>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</si>
  <si>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</si>
  <si>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</si>
  <si>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</si>
  <si>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</si>
  <si>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</si>
  <si>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</si>
  <si>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</si>
  <si>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</si>
  <si>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</si>
  <si>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</si>
  <si>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</si>
  <si>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</si>
  <si>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</si>
  <si>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</si>
  <si>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</si>
  <si>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</si>
  <si>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</si>
  <si>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</si>
  <si>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</si>
  <si>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</si>
  <si>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</si>
  <si>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</si>
  <si>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</si>
  <si>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</si>
  <si>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</si>
  <si>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</si>
  <si>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</si>
  <si>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</si>
  <si>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</si>
  <si>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</si>
  <si>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</si>
  <si>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</si>
  <si>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</si>
  <si>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</si>
  <si>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</si>
  <si>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</si>
  <si>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</si>
  <si>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</si>
  <si>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</si>
  <si>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</si>
  <si>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</si>
  <si>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</si>
  <si>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</si>
  <si>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</si>
  <si>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</si>
  <si>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</si>
  <si>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</si>
  <si>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</si>
  <si>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</si>
  <si>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</si>
  <si>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</si>
  <si>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</si>
  <si>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</si>
  <si>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</si>
  <si>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</si>
  <si>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</si>
  <si>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</si>
  <si>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</si>
  <si>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</si>
  <si>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</si>
  <si>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</si>
  <si>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</si>
  <si>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</si>
  <si>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</si>
  <si>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</si>
  <si>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</si>
  <si>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</si>
  <si>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</si>
  <si>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</si>
  <si>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</si>
  <si>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</si>
  <si>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</si>
  <si>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</si>
  <si>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</si>
  <si>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</si>
  <si>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</si>
  <si>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</si>
  <si>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</si>
  <si>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</si>
  <si>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</si>
  <si>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</si>
  <si>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</si>
  <si>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</si>
  <si>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</si>
  <si>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</si>
  <si>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</si>
  <si>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</si>
  <si>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</si>
  <si>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</si>
  <si>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</si>
  <si>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</si>
  <si>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</si>
  <si>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</si>
  <si>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</si>
  <si>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</si>
  <si>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</si>
  <si>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</si>
  <si>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</si>
  <si>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</si>
  <si>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</si>
  <si>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</si>
  <si>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</si>
  <si>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</si>
  <si>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</si>
  <si>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</si>
  <si>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</si>
  <si>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</si>
  <si>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</si>
  <si>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</si>
  <si>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</si>
  <si>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</si>
  <si>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</si>
  <si>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</si>
  <si>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</si>
  <si>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</si>
  <si>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</si>
  <si>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</si>
  <si>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</si>
  <si>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</si>
  <si>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</si>
  <si>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</si>
  <si>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</si>
  <si>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</si>
  <si>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</si>
  <si>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</si>
  <si>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</si>
  <si>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</si>
  <si>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</si>
  <si>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</si>
  <si>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</si>
  <si>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</si>
  <si>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</si>
  <si>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</si>
  <si>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</si>
  <si>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</si>
  <si>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</si>
  <si>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</si>
  <si>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</si>
  <si>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</si>
  <si>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</si>
  <si>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</si>
  <si>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</si>
  <si>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</si>
  <si>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</si>
  <si>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</si>
  <si>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</si>
  <si>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</si>
  <si>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</si>
  <si>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</si>
  <si>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</si>
  <si>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</si>
  <si>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</si>
  <si>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</si>
  <si>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</si>
  <si>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</si>
  <si>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</si>
  <si>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</si>
  <si>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</si>
  <si>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</si>
  <si>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</si>
  <si>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</si>
  <si>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</si>
  <si>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</si>
  <si>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</si>
  <si>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</si>
  <si>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</si>
  <si>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</si>
  <si>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</si>
  <si>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</si>
  <si>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</si>
  <si>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</si>
  <si>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</si>
  <si>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</si>
  <si>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</si>
  <si>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</si>
  <si>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</si>
  <si>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</si>
  <si>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</si>
  <si>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</si>
  <si>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</si>
  <si>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</si>
  <si>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</si>
  <si>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</si>
  <si>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</si>
  <si>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</si>
  <si>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</si>
  <si>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</si>
  <si>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</si>
  <si>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</si>
  <si>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</si>
  <si>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</si>
  <si>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</si>
  <si>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</si>
  <si>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</si>
  <si>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</si>
  <si>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</si>
  <si>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</si>
  <si>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</si>
  <si>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</si>
  <si>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</si>
  <si>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</si>
  <si>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</si>
  <si>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</si>
  <si>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</si>
  <si>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</si>
  <si>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</si>
  <si>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</si>
  <si>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</si>
  <si>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</si>
  <si>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</si>
  <si>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</si>
  <si>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</si>
  <si>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</si>
  <si>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</si>
  <si>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</si>
  <si>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</si>
  <si>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</si>
  <si>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</si>
  <si>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</si>
  <si>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</si>
  <si>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</si>
  <si>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</si>
  <si>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</si>
  <si>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</si>
  <si>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</si>
  <si>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</si>
  <si>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</si>
  <si>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</si>
  <si>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</si>
  <si>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</si>
  <si>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</si>
  <si>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</si>
  <si>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</si>
  <si>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</si>
  <si>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</si>
  <si>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</si>
  <si>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</si>
  <si>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</si>
  <si>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</si>
  <si>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</si>
  <si>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</si>
  <si>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</si>
  <si>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</si>
  <si>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</si>
  <si>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</si>
  <si>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</si>
  <si>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</si>
  <si>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</si>
  <si>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</si>
  <si>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</si>
  <si>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</si>
  <si>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</si>
  <si>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</si>
  <si>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</si>
  <si>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</si>
  <si>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</si>
  <si>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</si>
  <si>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</si>
  <si>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</si>
  <si>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</si>
  <si>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</si>
  <si>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</si>
  <si>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</si>
  <si>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</si>
  <si>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</si>
  <si>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</si>
  <si>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</si>
  <si>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</si>
  <si>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</si>
  <si>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</si>
  <si>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</si>
  <si>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</si>
  <si>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</si>
  <si>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</si>
  <si>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</si>
  <si>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</si>
  <si>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</si>
  <si>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</si>
  <si>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</si>
  <si>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</si>
  <si>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</si>
  <si>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</si>
  <si>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</si>
  <si>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</si>
  <si>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</si>
  <si>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</si>
  <si>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</si>
  <si>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</si>
  <si>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</si>
  <si>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</si>
  <si>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</si>
  <si>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</si>
  <si>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</si>
  <si>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</si>
  <si>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</si>
  <si>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</si>
  <si>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</si>
  <si>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</si>
  <si>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</si>
  <si>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</si>
  <si>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</si>
  <si>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</si>
  <si>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</si>
  <si>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</si>
  <si>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</si>
  <si>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</si>
  <si>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</si>
  <si>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</si>
  <si>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</si>
  <si>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</si>
  <si>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</si>
  <si>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</si>
  <si>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</si>
  <si>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</si>
  <si>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</si>
  <si>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</si>
  <si>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</si>
  <si>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</si>
  <si>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</si>
  <si>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</si>
  <si>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</si>
  <si>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</si>
  <si>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</si>
  <si>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</si>
  <si>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</si>
  <si>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</si>
  <si>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</si>
  <si>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>A66</t>
  </si>
  <si>
    <t>TMI-TAP</t>
  </si>
  <si>
    <t>TMITAP</t>
  </si>
  <si>
    <t>Inspeção de auto de linha - somente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</si>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</sst>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79" tableBorderDxfId="1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"/>
    <tableColumn id="8" xr3:uid="{69D5AC3B-4F64-4F8F-AD2A-0AD158918DDD}" name="CORRELATO" dataDxfId="1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598</v>
      </c>
      <c r="C1" s="23" t="s">
        <v>599</v>
      </c>
      <c r="E1" s="23" t="s">
        <v>600</v>
      </c>
      <c r="G1" s="23" t="s">
        <v>601</v>
      </c>
      <c r="H1" s="25"/>
      <c r="I1" s="23" t="s">
        <v>602</v>
      </c>
      <c r="J1" s="25"/>
      <c r="K1" s="23" t="s">
        <v>603</v>
      </c>
      <c r="L1" s="25"/>
      <c r="M1" s="23" t="s">
        <v>604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605</v>
      </c>
      <c r="C2" s="27" t="s">
        <v>606</v>
      </c>
      <c r="E2" s="27">
        <v>1</v>
      </c>
      <c r="G2" s="27" t="s">
        <v>607</v>
      </c>
      <c r="H2" s="25"/>
      <c r="I2" s="27" t="s">
        <v>608</v>
      </c>
      <c r="J2" s="25"/>
      <c r="K2" s="27" t="s">
        <v>609</v>
      </c>
      <c r="L2" s="25"/>
      <c r="M2" s="27" t="s">
        <v>610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611</v>
      </c>
      <c r="C3" s="27" t="s">
        <v>612</v>
      </c>
      <c r="E3" s="27">
        <v>2</v>
      </c>
      <c r="G3" s="27" t="s">
        <v>613</v>
      </c>
      <c r="H3" s="25"/>
      <c r="I3" s="27" t="s">
        <v>614</v>
      </c>
      <c r="J3" s="25"/>
      <c r="K3" s="27" t="s">
        <v>615</v>
      </c>
      <c r="L3" s="25"/>
      <c r="M3" s="27" t="s">
        <v>616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617</v>
      </c>
      <c r="C4" s="27" t="s">
        <v>599</v>
      </c>
      <c r="E4" s="25"/>
      <c r="H4" s="25"/>
      <c r="I4" s="27" t="s">
        <v>618</v>
      </c>
      <c r="J4" s="25"/>
      <c r="K4" s="27" t="s">
        <v>619</v>
      </c>
      <c r="L4" s="25"/>
      <c r="M4" s="27" t="s">
        <v>620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613</v>
      </c>
      <c r="C5" s="27" t="s">
        <v>613</v>
      </c>
      <c r="H5" s="25"/>
      <c r="J5" s="25"/>
      <c r="K5" s="25"/>
      <c r="L5" s="25"/>
      <c r="M5" s="27" t="s">
        <v>621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622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623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0" t="s">
        <v>645</v>
      </c>
      <c r="W13" s="30" t="s">
        <v>646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647</v>
      </c>
      <c r="B14" s="32" t="s">
        <v>648</v>
      </c>
      <c r="C14" s="32" t="s">
        <v>649</v>
      </c>
      <c r="D14" s="32" t="s">
        <v>0</v>
      </c>
      <c r="E14" s="32" t="s">
        <v>0</v>
      </c>
      <c r="F14" s="32" t="s">
        <v>650</v>
      </c>
      <c r="G14" s="32" t="s">
        <v>650</v>
      </c>
      <c r="H14" s="32" t="s">
        <v>651</v>
      </c>
      <c r="I14" s="32" t="s">
        <v>652</v>
      </c>
      <c r="J14" s="32" t="s">
        <v>653</v>
      </c>
      <c r="K14" s="32" t="s">
        <v>654</v>
      </c>
      <c r="L14" s="32" t="s">
        <v>655</v>
      </c>
      <c r="M14" s="32" t="s">
        <v>655</v>
      </c>
      <c r="N14" s="32" t="s">
        <v>655</v>
      </c>
      <c r="O14" s="32" t="s">
        <v>655</v>
      </c>
      <c r="P14" s="32" t="s">
        <v>639</v>
      </c>
      <c r="Q14" s="32" t="s">
        <v>656</v>
      </c>
      <c r="R14" s="32" t="s">
        <v>657</v>
      </c>
      <c r="S14" s="32" t="s">
        <v>0</v>
      </c>
      <c r="T14" s="32" t="s">
        <v>0</v>
      </c>
      <c r="U14" s="32" t="s">
        <v>644</v>
      </c>
      <c r="V14" s="33" t="s">
        <v>645</v>
      </c>
      <c r="W14" s="33" t="s">
        <v>646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658</v>
      </c>
      <c r="B15" s="32" t="s">
        <v>659</v>
      </c>
      <c r="C15" s="32" t="str">
        <f>""</f>
        <v/>
      </c>
      <c r="D15" s="32"/>
      <c r="E15" s="32"/>
      <c r="F15" s="32"/>
      <c r="G15" s="32" t="s">
        <v>660</v>
      </c>
      <c r="H15" s="32" t="s">
        <v>661</v>
      </c>
      <c r="I15" s="32" t="s">
        <v>662</v>
      </c>
      <c r="J15" s="32"/>
      <c r="K15" s="32" t="s">
        <v>663</v>
      </c>
      <c r="L15" s="32" t="s">
        <v>664</v>
      </c>
      <c r="M15" s="32" t="s">
        <v>664</v>
      </c>
      <c r="N15" s="32" t="s">
        <v>664</v>
      </c>
      <c r="O15" s="32" t="s">
        <v>664</v>
      </c>
      <c r="P15" s="32"/>
      <c r="Q15" s="32" t="s">
        <v>630</v>
      </c>
      <c r="R15" s="32" t="s">
        <v>665</v>
      </c>
      <c r="S15" s="32" t="s">
        <v>666</v>
      </c>
      <c r="T15" s="32" t="s">
        <v>666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667</v>
      </c>
      <c r="L16" s="32"/>
      <c r="M16" s="32"/>
      <c r="N16" s="32"/>
      <c r="O16" s="32"/>
      <c r="P16" s="32"/>
      <c r="Q16" s="32"/>
      <c r="R16" s="32" t="s">
        <v>668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662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669</v>
      </c>
      <c r="B28" s="29" t="s">
        <v>670</v>
      </c>
      <c r="C28" s="29" t="s">
        <v>671</v>
      </c>
      <c r="D28" s="29" t="s">
        <v>672</v>
      </c>
      <c r="E28" s="29" t="s">
        <v>673</v>
      </c>
      <c r="F28" s="29" t="s">
        <v>674</v>
      </c>
      <c r="G28" s="29" t="s">
        <v>675</v>
      </c>
      <c r="H28" s="29" t="s">
        <v>676</v>
      </c>
      <c r="I28" s="29" t="s">
        <v>677</v>
      </c>
      <c r="J28" s="29" t="s">
        <v>678</v>
      </c>
      <c r="K28" s="29" t="s">
        <v>679</v>
      </c>
      <c r="L28" s="29" t="s">
        <v>680</v>
      </c>
      <c r="M28" s="29" t="s">
        <v>681</v>
      </c>
      <c r="N28" s="29" t="s">
        <v>682</v>
      </c>
      <c r="O28" s="29" t="s">
        <v>683</v>
      </c>
      <c r="P28" s="29" t="s">
        <v>684</v>
      </c>
      <c r="Q28" s="29" t="s">
        <v>685</v>
      </c>
      <c r="R28" s="29" t="s">
        <v>686</v>
      </c>
      <c r="S28" s="29" t="s">
        <v>687</v>
      </c>
      <c r="T28" s="29" t="s">
        <v>688</v>
      </c>
      <c r="U28" s="29" t="s">
        <v>689</v>
      </c>
      <c r="V28" s="29" t="s">
        <v>690</v>
      </c>
      <c r="W28" s="29" t="s">
        <v>691</v>
      </c>
      <c r="X28" s="29" t="s">
        <v>692</v>
      </c>
      <c r="Y28" s="29" t="s">
        <v>693</v>
      </c>
      <c r="Z28" s="29" t="s">
        <v>694</v>
      </c>
      <c r="AA28" s="29" t="s">
        <v>695</v>
      </c>
      <c r="AB28" s="29" t="s">
        <v>696</v>
      </c>
      <c r="AC28" s="29" t="s">
        <v>697</v>
      </c>
      <c r="AD28" s="29" t="s">
        <v>698</v>
      </c>
      <c r="AE28" s="29" t="s">
        <v>699</v>
      </c>
      <c r="AF28" s="29" t="s">
        <v>700</v>
      </c>
      <c r="AG28" s="29" t="s">
        <v>701</v>
      </c>
      <c r="AH28" s="29" t="s">
        <v>702</v>
      </c>
      <c r="AI28" s="29" t="s">
        <v>703</v>
      </c>
      <c r="AJ28" s="29" t="s">
        <v>704</v>
      </c>
      <c r="AK28" s="29" t="s">
        <v>705</v>
      </c>
      <c r="AL28" s="29" t="s">
        <v>706</v>
      </c>
      <c r="AM28" s="29" t="s">
        <v>707</v>
      </c>
      <c r="AN28" s="34" t="s">
        <v>708</v>
      </c>
      <c r="AO28" s="34" t="s">
        <v>709</v>
      </c>
      <c r="AP28" s="25"/>
    </row>
    <row r="29" spans="1:42" s="31" customFormat="1">
      <c r="A29" s="32" t="s">
        <v>710</v>
      </c>
      <c r="B29" s="32" t="s">
        <v>711</v>
      </c>
      <c r="C29" s="32" t="s">
        <v>712</v>
      </c>
      <c r="D29" s="32" t="s">
        <v>650</v>
      </c>
      <c r="E29" s="32" t="s">
        <v>659</v>
      </c>
      <c r="F29" s="32" t="s">
        <v>713</v>
      </c>
      <c r="G29" s="32" t="s">
        <v>714</v>
      </c>
      <c r="H29" s="32" t="s">
        <v>715</v>
      </c>
      <c r="I29" s="32" t="s">
        <v>716</v>
      </c>
      <c r="J29" s="32" t="s">
        <v>717</v>
      </c>
      <c r="K29" s="32" t="s">
        <v>717</v>
      </c>
      <c r="L29" s="32" t="s">
        <v>718</v>
      </c>
      <c r="M29" s="32" t="s">
        <v>719</v>
      </c>
      <c r="N29" s="32" t="s">
        <v>720</v>
      </c>
      <c r="O29" s="32" t="s">
        <v>721</v>
      </c>
      <c r="P29" s="32" t="s">
        <v>722</v>
      </c>
      <c r="Q29" s="32" t="s">
        <v>723</v>
      </c>
      <c r="R29" s="32" t="s">
        <v>724</v>
      </c>
      <c r="S29" s="32" t="s">
        <v>725</v>
      </c>
      <c r="T29" s="32" t="s">
        <v>726</v>
      </c>
      <c r="U29" s="32" t="s">
        <v>727</v>
      </c>
      <c r="V29" s="32" t="s">
        <v>726</v>
      </c>
      <c r="W29" s="32" t="s">
        <v>727</v>
      </c>
      <c r="X29" s="32" t="s">
        <v>728</v>
      </c>
      <c r="Y29" s="32" t="s">
        <v>727</v>
      </c>
      <c r="Z29" s="32" t="s">
        <v>726</v>
      </c>
      <c r="AA29" s="32" t="s">
        <v>727</v>
      </c>
      <c r="AB29" s="32" t="s">
        <v>639</v>
      </c>
      <c r="AC29" s="32" t="s">
        <v>729</v>
      </c>
      <c r="AD29" s="32" t="s">
        <v>730</v>
      </c>
      <c r="AE29" s="32" t="s">
        <v>731</v>
      </c>
      <c r="AF29" s="32" t="s">
        <v>668</v>
      </c>
      <c r="AG29" s="32" t="s">
        <v>665</v>
      </c>
      <c r="AH29" s="32" t="s">
        <v>732</v>
      </c>
      <c r="AI29" s="32" t="s">
        <v>733</v>
      </c>
      <c r="AJ29" s="32" t="s">
        <v>717</v>
      </c>
      <c r="AK29" s="32" t="s">
        <v>733</v>
      </c>
      <c r="AL29" s="32" t="s">
        <v>717</v>
      </c>
      <c r="AM29" s="32" t="s">
        <v>644</v>
      </c>
      <c r="AN29" s="33" t="s">
        <v>645</v>
      </c>
      <c r="AO29" s="33" t="s">
        <v>646</v>
      </c>
      <c r="AP29" s="25"/>
    </row>
    <row r="30" spans="1:42" s="31" customFormat="1">
      <c r="A30" s="32"/>
      <c r="B30" s="32"/>
      <c r="C30" s="32"/>
      <c r="D30" s="32" t="s">
        <v>660</v>
      </c>
      <c r="E30" s="32"/>
      <c r="F30" s="32" t="s">
        <v>734</v>
      </c>
      <c r="G30" s="32" t="s">
        <v>735</v>
      </c>
      <c r="H30" s="32" t="s">
        <v>736</v>
      </c>
      <c r="I30" s="32" t="s">
        <v>737</v>
      </c>
      <c r="J30" s="32"/>
      <c r="K30" s="32"/>
      <c r="L30" s="32" t="s">
        <v>738</v>
      </c>
      <c r="M30" s="32" t="s">
        <v>739</v>
      </c>
      <c r="N30" s="32" t="s">
        <v>716</v>
      </c>
      <c r="O30" s="32" t="s">
        <v>740</v>
      </c>
      <c r="P30" s="32" t="s">
        <v>741</v>
      </c>
      <c r="Q30" s="32" t="s">
        <v>742</v>
      </c>
      <c r="R30" s="32"/>
      <c r="S30" s="32" t="s">
        <v>723</v>
      </c>
      <c r="T30" s="32" t="s">
        <v>743</v>
      </c>
      <c r="U30" s="32" t="s">
        <v>716</v>
      </c>
      <c r="V30" s="32" t="s">
        <v>743</v>
      </c>
      <c r="W30" s="32" t="s">
        <v>716</v>
      </c>
      <c r="X30" s="32" t="s">
        <v>743</v>
      </c>
      <c r="Y30" s="32" t="s">
        <v>716</v>
      </c>
      <c r="Z30" s="32" t="s">
        <v>743</v>
      </c>
      <c r="AA30" s="32" t="s">
        <v>744</v>
      </c>
      <c r="AB30" s="32"/>
      <c r="AC30" s="32"/>
      <c r="AD30" s="32"/>
      <c r="AE30" s="32" t="s">
        <v>745</v>
      </c>
      <c r="AF30" s="32"/>
      <c r="AG30" s="32"/>
      <c r="AH30" s="32"/>
      <c r="AI30" s="32" t="s">
        <v>746</v>
      </c>
      <c r="AJ30" s="32" t="s">
        <v>747</v>
      </c>
      <c r="AK30" s="32" t="s">
        <v>746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748</v>
      </c>
      <c r="E31" s="32"/>
      <c r="F31" s="32"/>
      <c r="G31" s="32"/>
      <c r="H31" s="32"/>
      <c r="I31" s="32"/>
      <c r="J31" s="32"/>
      <c r="K31" s="32"/>
      <c r="L31" s="32" t="s">
        <v>749</v>
      </c>
      <c r="M31" s="32" t="s">
        <v>750</v>
      </c>
      <c r="N31" s="32" t="s">
        <v>727</v>
      </c>
      <c r="O31" s="32" t="s">
        <v>751</v>
      </c>
      <c r="P31" s="32" t="s">
        <v>752</v>
      </c>
      <c r="Q31" s="32" t="s">
        <v>753</v>
      </c>
      <c r="R31" s="32"/>
      <c r="S31" s="32" t="s">
        <v>742</v>
      </c>
      <c r="T31" s="32"/>
      <c r="U31" s="32" t="s">
        <v>754</v>
      </c>
      <c r="V31" s="32"/>
      <c r="W31" s="32" t="s">
        <v>754</v>
      </c>
      <c r="X31" s="32"/>
      <c r="Y31" s="32" t="s">
        <v>754</v>
      </c>
      <c r="Z31" s="32"/>
      <c r="AA31" s="32" t="s">
        <v>754</v>
      </c>
      <c r="AB31" s="32"/>
      <c r="AC31" s="32"/>
      <c r="AD31" s="32"/>
      <c r="AE31" s="32" t="s">
        <v>755</v>
      </c>
      <c r="AF31" s="32"/>
      <c r="AG31" s="32"/>
      <c r="AH31" s="32"/>
      <c r="AI31" s="32" t="s">
        <v>756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757</v>
      </c>
      <c r="E32" s="32"/>
      <c r="F32" s="32"/>
      <c r="G32" s="32"/>
      <c r="H32" s="32"/>
      <c r="I32" s="32"/>
      <c r="J32" s="32"/>
      <c r="K32" s="32"/>
      <c r="L32" s="32" t="s">
        <v>758</v>
      </c>
      <c r="M32" s="32"/>
      <c r="N32" s="32"/>
      <c r="O32" s="32"/>
      <c r="P32" s="32" t="s">
        <v>759</v>
      </c>
      <c r="Q32" s="32" t="s">
        <v>760</v>
      </c>
      <c r="R32" s="32"/>
      <c r="S32" s="32" t="s">
        <v>753</v>
      </c>
      <c r="T32" s="32"/>
      <c r="U32" s="32" t="s">
        <v>761</v>
      </c>
      <c r="V32" s="32"/>
      <c r="W32" s="32" t="s">
        <v>761</v>
      </c>
      <c r="X32" s="32"/>
      <c r="Y32" s="32" t="s">
        <v>761</v>
      </c>
      <c r="Z32" s="32"/>
      <c r="AA32" s="32" t="s">
        <v>761</v>
      </c>
      <c r="AB32" s="32"/>
      <c r="AC32" s="32"/>
      <c r="AD32" s="32"/>
      <c r="AE32" s="32"/>
      <c r="AF32" s="32"/>
      <c r="AG32" s="32"/>
      <c r="AH32" s="32"/>
      <c r="AI32" s="32" t="s">
        <v>749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762</v>
      </c>
      <c r="E33" s="32"/>
      <c r="F33" s="32"/>
      <c r="G33" s="32"/>
      <c r="H33" s="32"/>
      <c r="I33" s="32"/>
      <c r="J33" s="32"/>
      <c r="K33" s="32"/>
      <c r="L33" s="32" t="s">
        <v>763</v>
      </c>
      <c r="M33" s="32"/>
      <c r="N33" s="32"/>
      <c r="O33" s="32"/>
      <c r="P33" s="32"/>
      <c r="Q33" s="32" t="s">
        <v>764</v>
      </c>
      <c r="R33" s="32"/>
      <c r="S33" s="32" t="s">
        <v>760</v>
      </c>
      <c r="T33" s="32"/>
      <c r="U33" s="32" t="s">
        <v>765</v>
      </c>
      <c r="V33" s="32"/>
      <c r="W33" s="32" t="s">
        <v>765</v>
      </c>
      <c r="X33" s="32"/>
      <c r="Y33" s="32" t="s">
        <v>765</v>
      </c>
      <c r="Z33" s="32"/>
      <c r="AA33" s="32" t="s">
        <v>765</v>
      </c>
      <c r="AB33" s="32"/>
      <c r="AC33" s="32"/>
      <c r="AD33" s="32"/>
      <c r="AE33" s="32"/>
      <c r="AF33" s="32"/>
      <c r="AG33" s="32"/>
      <c r="AH33" s="32"/>
      <c r="AI33" s="32" t="s">
        <v>763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766</v>
      </c>
      <c r="M34" s="32"/>
      <c r="N34" s="32"/>
      <c r="O34" s="32"/>
      <c r="P34" s="32"/>
      <c r="Q34" s="32" t="s">
        <v>767</v>
      </c>
      <c r="R34" s="32"/>
      <c r="S34" s="32" t="s">
        <v>764</v>
      </c>
      <c r="T34" s="32"/>
      <c r="U34" s="32" t="s">
        <v>768</v>
      </c>
      <c r="V34" s="32"/>
      <c r="W34" s="32" t="s">
        <v>768</v>
      </c>
      <c r="X34" s="32"/>
      <c r="Y34" s="32" t="s">
        <v>768</v>
      </c>
      <c r="Z34" s="32"/>
      <c r="AA34" s="32" t="s">
        <v>768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769</v>
      </c>
      <c r="M35" s="32"/>
      <c r="N35" s="32"/>
      <c r="O35" s="32"/>
      <c r="P35" s="32"/>
      <c r="Q35" s="32" t="s">
        <v>770</v>
      </c>
      <c r="R35" s="32"/>
      <c r="S35" s="32" t="s">
        <v>767</v>
      </c>
      <c r="T35" s="32"/>
      <c r="U35" s="32" t="s">
        <v>771</v>
      </c>
      <c r="V35" s="32"/>
      <c r="W35" s="32" t="s">
        <v>771</v>
      </c>
      <c r="X35" s="32"/>
      <c r="Y35" s="32" t="s">
        <v>771</v>
      </c>
      <c r="Z35" s="32"/>
      <c r="AA35" s="32" t="s">
        <v>771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772</v>
      </c>
      <c r="R36" s="32"/>
      <c r="S36" s="32" t="s">
        <v>770</v>
      </c>
      <c r="T36" s="32"/>
      <c r="U36" s="32" t="s">
        <v>773</v>
      </c>
      <c r="V36" s="32"/>
      <c r="W36" s="32" t="s">
        <v>773</v>
      </c>
      <c r="X36" s="32"/>
      <c r="Y36" s="32" t="s">
        <v>773</v>
      </c>
      <c r="Z36" s="32"/>
      <c r="AA36" s="32" t="s">
        <v>773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774</v>
      </c>
      <c r="R37" s="32"/>
      <c r="S37" s="32" t="s">
        <v>772</v>
      </c>
      <c r="T37" s="32"/>
      <c r="U37" s="32" t="s">
        <v>758</v>
      </c>
      <c r="V37" s="32"/>
      <c r="W37" s="32" t="s">
        <v>758</v>
      </c>
      <c r="X37" s="32"/>
      <c r="Y37" s="32" t="s">
        <v>758</v>
      </c>
      <c r="Z37" s="32"/>
      <c r="AA37" s="32" t="s">
        <v>758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775</v>
      </c>
      <c r="R38" s="32"/>
      <c r="S38" s="32" t="s">
        <v>774</v>
      </c>
      <c r="T38" s="32"/>
      <c r="U38" s="32" t="s">
        <v>776</v>
      </c>
      <c r="V38" s="32"/>
      <c r="W38" s="32" t="s">
        <v>776</v>
      </c>
      <c r="X38" s="32"/>
      <c r="Y38" s="32" t="s">
        <v>776</v>
      </c>
      <c r="Z38" s="32"/>
      <c r="AA38" s="32" t="s">
        <v>776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777</v>
      </c>
      <c r="R39" s="35"/>
      <c r="S39" s="35" t="s">
        <v>775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778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779</v>
      </c>
      <c r="D1" s="69" t="s">
        <v>780</v>
      </c>
      <c r="E1" s="69" t="s">
        <v>781</v>
      </c>
      <c r="F1" s="69" t="s">
        <v>782</v>
      </c>
      <c r="G1" s="69" t="s">
        <v>783</v>
      </c>
      <c r="H1" s="69" t="s">
        <v>784</v>
      </c>
      <c r="I1" s="69" t="s">
        <v>785</v>
      </c>
      <c r="J1" s="69" t="s">
        <v>604</v>
      </c>
      <c r="K1" s="69" t="s">
        <v>786</v>
      </c>
    </row>
    <row r="2" spans="1:18">
      <c r="A2" s="202" t="s">
        <v>779</v>
      </c>
      <c r="D2" s="65" t="s">
        <v>779</v>
      </c>
      <c r="E2" s="65" t="s">
        <v>787</v>
      </c>
      <c r="F2" s="65" t="s">
        <v>788</v>
      </c>
      <c r="G2" s="65" t="s">
        <v>779</v>
      </c>
      <c r="H2" s="67" t="s">
        <v>613</v>
      </c>
      <c r="I2" s="65">
        <v>0</v>
      </c>
      <c r="J2" s="65">
        <v>0</v>
      </c>
      <c r="K2" s="65" t="s">
        <v>779</v>
      </c>
    </row>
    <row r="3" spans="1:18">
      <c r="A3" s="202" t="s">
        <v>789</v>
      </c>
      <c r="D3" s="66" t="s">
        <v>790</v>
      </c>
      <c r="E3" s="66" t="s">
        <v>791</v>
      </c>
      <c r="F3" s="66" t="s">
        <v>792</v>
      </c>
      <c r="G3" s="66" t="s">
        <v>793</v>
      </c>
      <c r="H3" s="68" t="s">
        <v>613</v>
      </c>
      <c r="I3" s="66">
        <v>1</v>
      </c>
      <c r="J3" s="66">
        <v>1</v>
      </c>
      <c r="K3" s="66" t="s">
        <v>793</v>
      </c>
    </row>
    <row r="4" spans="1:18">
      <c r="A4" s="202" t="s">
        <v>794</v>
      </c>
      <c r="D4" s="65" t="s">
        <v>795</v>
      </c>
      <c r="E4" s="65" t="s">
        <v>787</v>
      </c>
      <c r="F4" s="65" t="s">
        <v>796</v>
      </c>
      <c r="G4" s="65" t="s">
        <v>797</v>
      </c>
      <c r="H4" s="67" t="s">
        <v>613</v>
      </c>
      <c r="I4" s="65">
        <v>1</v>
      </c>
      <c r="J4" s="65">
        <v>1</v>
      </c>
      <c r="K4" s="65" t="s">
        <v>797</v>
      </c>
    </row>
    <row r="5" spans="1:18">
      <c r="A5" s="202" t="s">
        <v>798</v>
      </c>
      <c r="D5" s="66" t="s">
        <v>799</v>
      </c>
      <c r="E5" s="66" t="s">
        <v>787</v>
      </c>
      <c r="F5" s="66" t="s">
        <v>788</v>
      </c>
      <c r="G5" s="66" t="s">
        <v>800</v>
      </c>
      <c r="H5" s="66"/>
      <c r="I5" s="66"/>
      <c r="J5" s="66"/>
      <c r="K5" s="66" t="s">
        <v>800</v>
      </c>
    </row>
    <row r="6" spans="1:18">
      <c r="A6" s="202" t="s">
        <v>801</v>
      </c>
      <c r="D6" s="65" t="s">
        <v>802</v>
      </c>
      <c r="E6" s="65" t="s">
        <v>787</v>
      </c>
      <c r="F6" s="65" t="s">
        <v>788</v>
      </c>
      <c r="G6" s="65" t="s">
        <v>803</v>
      </c>
      <c r="H6" s="67" t="s">
        <v>613</v>
      </c>
      <c r="I6" s="65">
        <v>0</v>
      </c>
      <c r="J6" s="65">
        <v>4</v>
      </c>
      <c r="K6" s="65" t="s">
        <v>803</v>
      </c>
      <c r="R6" t="s">
        <v>804</v>
      </c>
    </row>
    <row r="7" spans="1:18">
      <c r="A7" s="202" t="s">
        <v>805</v>
      </c>
      <c r="D7" s="66" t="s">
        <v>806</v>
      </c>
      <c r="E7" s="66" t="s">
        <v>807</v>
      </c>
      <c r="F7" s="66" t="s">
        <v>808</v>
      </c>
      <c r="G7" s="66" t="s">
        <v>808</v>
      </c>
      <c r="H7" s="68" t="s">
        <v>613</v>
      </c>
      <c r="I7" s="66">
        <v>1</v>
      </c>
      <c r="J7" s="66">
        <v>1</v>
      </c>
      <c r="K7" s="66" t="s">
        <v>808</v>
      </c>
    </row>
    <row r="8" spans="1:18">
      <c r="A8" s="202" t="s">
        <v>809</v>
      </c>
      <c r="D8" s="65" t="s">
        <v>810</v>
      </c>
      <c r="E8" s="65" t="s">
        <v>807</v>
      </c>
      <c r="F8" s="65" t="s">
        <v>808</v>
      </c>
      <c r="G8" s="65" t="s">
        <v>808</v>
      </c>
      <c r="H8" s="67" t="s">
        <v>613</v>
      </c>
      <c r="I8" s="65">
        <v>1</v>
      </c>
      <c r="J8" s="65">
        <v>1</v>
      </c>
      <c r="K8" s="65" t="s">
        <v>808</v>
      </c>
    </row>
    <row r="9" spans="1:18">
      <c r="A9" s="202" t="s">
        <v>811</v>
      </c>
      <c r="D9" s="66" t="s">
        <v>812</v>
      </c>
      <c r="E9" s="66" t="s">
        <v>807</v>
      </c>
      <c r="F9" s="66" t="s">
        <v>808</v>
      </c>
      <c r="G9" s="66" t="s">
        <v>808</v>
      </c>
      <c r="H9" s="68" t="s">
        <v>613</v>
      </c>
      <c r="I9" s="66">
        <v>1</v>
      </c>
      <c r="J9" s="66">
        <v>1</v>
      </c>
      <c r="K9" s="66" t="s">
        <v>808</v>
      </c>
    </row>
    <row r="10" spans="1:18">
      <c r="A10" s="202" t="s">
        <v>813</v>
      </c>
      <c r="D10" s="65" t="s">
        <v>814</v>
      </c>
      <c r="E10" s="65" t="s">
        <v>815</v>
      </c>
      <c r="F10" s="65" t="s">
        <v>816</v>
      </c>
      <c r="G10" s="65" t="s">
        <v>816</v>
      </c>
      <c r="H10" s="67" t="s">
        <v>613</v>
      </c>
      <c r="I10" s="65">
        <v>0</v>
      </c>
      <c r="J10" s="65">
        <v>0</v>
      </c>
      <c r="K10" s="65" t="s">
        <v>817</v>
      </c>
    </row>
    <row r="11" spans="1:18">
      <c r="A11" s="202" t="s">
        <v>818</v>
      </c>
      <c r="D11" s="66" t="s">
        <v>819</v>
      </c>
      <c r="E11" s="66" t="s">
        <v>820</v>
      </c>
      <c r="F11" s="66" t="s">
        <v>816</v>
      </c>
      <c r="G11" s="66" t="s">
        <v>816</v>
      </c>
      <c r="H11" s="68" t="s">
        <v>613</v>
      </c>
      <c r="I11" s="66">
        <v>0</v>
      </c>
      <c r="J11" s="66">
        <v>0</v>
      </c>
      <c r="K11" s="66" t="s">
        <v>817</v>
      </c>
    </row>
    <row r="12" spans="1:18">
      <c r="A12" s="202" t="s">
        <v>821</v>
      </c>
      <c r="D12" s="65" t="s">
        <v>822</v>
      </c>
      <c r="E12" s="65" t="s">
        <v>820</v>
      </c>
      <c r="F12" s="65" t="s">
        <v>816</v>
      </c>
      <c r="G12" s="65" t="s">
        <v>816</v>
      </c>
      <c r="H12" s="67" t="s">
        <v>613</v>
      </c>
      <c r="I12" s="65">
        <v>0</v>
      </c>
      <c r="J12" s="65">
        <v>0</v>
      </c>
      <c r="K12" s="65" t="s">
        <v>817</v>
      </c>
    </row>
    <row r="13" spans="1:18">
      <c r="A13" s="202" t="s">
        <v>823</v>
      </c>
      <c r="D13" s="66" t="s">
        <v>824</v>
      </c>
      <c r="E13" s="66" t="s">
        <v>825</v>
      </c>
      <c r="F13" s="66" t="s">
        <v>816</v>
      </c>
      <c r="G13" s="66" t="s">
        <v>816</v>
      </c>
      <c r="H13" s="68" t="s">
        <v>613</v>
      </c>
      <c r="I13" s="66">
        <v>0</v>
      </c>
      <c r="J13" s="66">
        <v>0</v>
      </c>
      <c r="K13" s="66" t="s">
        <v>826</v>
      </c>
    </row>
    <row r="14" spans="1:18">
      <c r="A14" s="202" t="s">
        <v>827</v>
      </c>
      <c r="D14" s="65" t="s">
        <v>828</v>
      </c>
      <c r="E14" s="65" t="s">
        <v>829</v>
      </c>
      <c r="F14" s="65" t="s">
        <v>816</v>
      </c>
      <c r="G14" s="65" t="s">
        <v>816</v>
      </c>
      <c r="H14" s="67" t="s">
        <v>613</v>
      </c>
      <c r="I14" s="65">
        <v>0</v>
      </c>
      <c r="J14" s="65">
        <v>0</v>
      </c>
      <c r="K14" s="65" t="s">
        <v>830</v>
      </c>
    </row>
    <row r="15" spans="1:18">
      <c r="A15" s="202" t="s">
        <v>831</v>
      </c>
      <c r="D15" s="66" t="s">
        <v>832</v>
      </c>
      <c r="E15" s="66" t="s">
        <v>829</v>
      </c>
      <c r="F15" s="66" t="s">
        <v>816</v>
      </c>
      <c r="G15" s="66" t="s">
        <v>816</v>
      </c>
      <c r="H15" s="68" t="s">
        <v>613</v>
      </c>
      <c r="I15" s="66">
        <v>0</v>
      </c>
      <c r="J15" s="66">
        <v>0</v>
      </c>
      <c r="K15" s="66" t="s">
        <v>830</v>
      </c>
    </row>
    <row r="16" spans="1:18">
      <c r="A16" s="202" t="s">
        <v>833</v>
      </c>
      <c r="D16" s="65" t="s">
        <v>834</v>
      </c>
      <c r="E16" s="65" t="s">
        <v>787</v>
      </c>
      <c r="F16" s="65" t="s">
        <v>816</v>
      </c>
      <c r="G16" s="65" t="s">
        <v>816</v>
      </c>
      <c r="H16" s="67" t="s">
        <v>613</v>
      </c>
      <c r="I16" s="65">
        <v>0</v>
      </c>
      <c r="J16" s="65">
        <v>0</v>
      </c>
      <c r="K16" s="65" t="s">
        <v>835</v>
      </c>
    </row>
    <row r="17" spans="1:11">
      <c r="A17" s="202" t="s">
        <v>836</v>
      </c>
      <c r="D17" s="66" t="s">
        <v>837</v>
      </c>
      <c r="E17" s="66" t="s">
        <v>815</v>
      </c>
      <c r="F17" s="66" t="s">
        <v>816</v>
      </c>
      <c r="G17" s="66" t="s">
        <v>816</v>
      </c>
      <c r="H17" s="68" t="s">
        <v>613</v>
      </c>
      <c r="I17" s="66">
        <v>1</v>
      </c>
      <c r="J17" s="66">
        <v>1</v>
      </c>
      <c r="K17" s="66" t="s">
        <v>826</v>
      </c>
    </row>
    <row r="18" spans="1:11">
      <c r="A18" s="202" t="s">
        <v>838</v>
      </c>
      <c r="D18" s="65" t="s">
        <v>839</v>
      </c>
      <c r="E18" s="65" t="s">
        <v>840</v>
      </c>
      <c r="F18" s="65" t="s">
        <v>816</v>
      </c>
      <c r="G18" s="65" t="s">
        <v>816</v>
      </c>
      <c r="H18" s="67" t="s">
        <v>613</v>
      </c>
      <c r="I18" s="65">
        <v>0</v>
      </c>
      <c r="J18" s="65">
        <v>0</v>
      </c>
      <c r="K18" s="65" t="s">
        <v>830</v>
      </c>
    </row>
    <row r="19" spans="1:11">
      <c r="A19" s="202" t="s">
        <v>841</v>
      </c>
      <c r="D19" s="66" t="s">
        <v>842</v>
      </c>
      <c r="E19" s="66" t="s">
        <v>840</v>
      </c>
      <c r="F19" s="66" t="s">
        <v>816</v>
      </c>
      <c r="G19" s="66" t="s">
        <v>816</v>
      </c>
      <c r="H19" s="68" t="s">
        <v>613</v>
      </c>
      <c r="I19" s="66">
        <v>0</v>
      </c>
      <c r="J19" s="66">
        <v>0</v>
      </c>
      <c r="K19" s="66" t="s">
        <v>830</v>
      </c>
    </row>
    <row r="20" spans="1:11">
      <c r="A20" s="202" t="s">
        <v>843</v>
      </c>
      <c r="D20" s="65" t="s">
        <v>844</v>
      </c>
      <c r="E20" s="65" t="s">
        <v>840</v>
      </c>
      <c r="F20" s="65" t="s">
        <v>845</v>
      </c>
      <c r="G20" s="65" t="s">
        <v>845</v>
      </c>
      <c r="H20" s="67" t="s">
        <v>613</v>
      </c>
      <c r="I20" s="65">
        <v>0</v>
      </c>
      <c r="J20" s="65">
        <v>0</v>
      </c>
      <c r="K20" s="65" t="s">
        <v>846</v>
      </c>
    </row>
    <row r="21" spans="1:11">
      <c r="A21" s="202" t="s">
        <v>847</v>
      </c>
      <c r="D21" s="66" t="s">
        <v>848</v>
      </c>
      <c r="E21" s="66" t="s">
        <v>815</v>
      </c>
      <c r="F21" s="66" t="s">
        <v>816</v>
      </c>
      <c r="G21" s="66" t="s">
        <v>816</v>
      </c>
      <c r="H21" s="68" t="s">
        <v>613</v>
      </c>
      <c r="I21" s="66">
        <v>0</v>
      </c>
      <c r="J21" s="66">
        <v>0</v>
      </c>
      <c r="K21" s="66" t="s">
        <v>848</v>
      </c>
    </row>
    <row r="22" spans="1:11">
      <c r="A22" s="202" t="s">
        <v>849</v>
      </c>
      <c r="D22" s="65" t="s">
        <v>850</v>
      </c>
      <c r="E22" s="65" t="s">
        <v>791</v>
      </c>
      <c r="F22" s="65" t="s">
        <v>816</v>
      </c>
      <c r="G22" s="65" t="s">
        <v>816</v>
      </c>
      <c r="H22" s="67" t="s">
        <v>613</v>
      </c>
      <c r="I22" s="65">
        <v>0</v>
      </c>
      <c r="J22" s="65">
        <v>0</v>
      </c>
      <c r="K22" s="65" t="s">
        <v>850</v>
      </c>
    </row>
    <row r="23" spans="1:11">
      <c r="A23" s="202" t="s">
        <v>851</v>
      </c>
      <c r="D23" s="66" t="s">
        <v>852</v>
      </c>
      <c r="E23" s="66" t="s">
        <v>829</v>
      </c>
      <c r="F23" s="66" t="s">
        <v>816</v>
      </c>
      <c r="G23" s="66" t="s">
        <v>816</v>
      </c>
      <c r="H23" s="68" t="s">
        <v>613</v>
      </c>
      <c r="I23" s="66">
        <v>0</v>
      </c>
      <c r="J23" s="66">
        <v>0</v>
      </c>
      <c r="K23" s="66" t="s">
        <v>817</v>
      </c>
    </row>
    <row r="24" spans="1:11">
      <c r="A24" s="202" t="s">
        <v>853</v>
      </c>
      <c r="D24" s="65" t="s">
        <v>854</v>
      </c>
      <c r="E24" s="65" t="s">
        <v>825</v>
      </c>
      <c r="F24" s="65" t="s">
        <v>816</v>
      </c>
      <c r="G24" s="65" t="s">
        <v>816</v>
      </c>
      <c r="H24" s="67" t="s">
        <v>613</v>
      </c>
      <c r="I24" s="65">
        <v>0</v>
      </c>
      <c r="J24" s="65">
        <v>0</v>
      </c>
      <c r="K24" s="65" t="s">
        <v>817</v>
      </c>
    </row>
    <row r="25" spans="1:11">
      <c r="A25" s="202" t="s">
        <v>855</v>
      </c>
      <c r="D25" s="66" t="s">
        <v>837</v>
      </c>
      <c r="E25" s="66" t="s">
        <v>815</v>
      </c>
      <c r="F25" s="66" t="s">
        <v>856</v>
      </c>
      <c r="G25" s="66" t="s">
        <v>857</v>
      </c>
      <c r="H25" s="68" t="s">
        <v>613</v>
      </c>
      <c r="I25" s="66">
        <v>1</v>
      </c>
      <c r="J25" s="66">
        <v>1</v>
      </c>
      <c r="K25" s="66" t="s">
        <v>826</v>
      </c>
    </row>
    <row r="26" spans="1:11">
      <c r="A26" s="202" t="s">
        <v>858</v>
      </c>
      <c r="D26" s="65" t="s">
        <v>859</v>
      </c>
      <c r="E26" s="65" t="s">
        <v>860</v>
      </c>
      <c r="F26" s="65" t="s">
        <v>859</v>
      </c>
      <c r="G26" s="65" t="s">
        <v>797</v>
      </c>
      <c r="H26" s="67" t="s">
        <v>613</v>
      </c>
      <c r="I26" s="65">
        <v>1</v>
      </c>
      <c r="J26" s="65">
        <v>1</v>
      </c>
      <c r="K26" s="65" t="s">
        <v>859</v>
      </c>
    </row>
    <row r="27" spans="1:11">
      <c r="A27" s="202" t="s">
        <v>861</v>
      </c>
      <c r="D27" s="66" t="s">
        <v>862</v>
      </c>
      <c r="E27" s="66" t="s">
        <v>787</v>
      </c>
      <c r="F27" s="66" t="s">
        <v>788</v>
      </c>
      <c r="G27" s="66" t="s">
        <v>863</v>
      </c>
      <c r="H27" s="68" t="s">
        <v>613</v>
      </c>
      <c r="I27" s="66">
        <v>0</v>
      </c>
      <c r="J27" s="66">
        <v>0</v>
      </c>
      <c r="K27" s="66" t="s">
        <v>863</v>
      </c>
    </row>
    <row r="28" spans="1:11">
      <c r="A28" s="202" t="s">
        <v>864</v>
      </c>
      <c r="D28" s="65" t="s">
        <v>865</v>
      </c>
      <c r="E28" s="65" t="s">
        <v>820</v>
      </c>
      <c r="F28" s="65" t="s">
        <v>865</v>
      </c>
      <c r="G28" s="65" t="s">
        <v>797</v>
      </c>
      <c r="H28" s="65" t="s">
        <v>865</v>
      </c>
      <c r="I28" s="65">
        <v>1</v>
      </c>
      <c r="J28" s="65">
        <v>1</v>
      </c>
      <c r="K28" s="65" t="s">
        <v>797</v>
      </c>
    </row>
    <row r="29" spans="1:11">
      <c r="A29" s="202" t="s">
        <v>866</v>
      </c>
      <c r="D29" s="66" t="s">
        <v>867</v>
      </c>
      <c r="E29" s="66" t="s">
        <v>815</v>
      </c>
      <c r="F29" s="66" t="s">
        <v>867</v>
      </c>
      <c r="G29" s="66" t="s">
        <v>800</v>
      </c>
      <c r="H29" s="66" t="s">
        <v>868</v>
      </c>
      <c r="I29" s="66">
        <v>1</v>
      </c>
      <c r="J29" s="66">
        <v>3</v>
      </c>
      <c r="K29" s="66" t="s">
        <v>797</v>
      </c>
    </row>
    <row r="30" spans="1:11">
      <c r="A30" s="202" t="s">
        <v>869</v>
      </c>
      <c r="D30" s="65" t="s">
        <v>870</v>
      </c>
      <c r="E30" s="65" t="s">
        <v>807</v>
      </c>
      <c r="F30" s="65" t="s">
        <v>871</v>
      </c>
      <c r="G30" s="65" t="s">
        <v>872</v>
      </c>
      <c r="H30" s="67" t="s">
        <v>613</v>
      </c>
      <c r="I30" s="65">
        <v>0</v>
      </c>
      <c r="J30" s="65">
        <v>2</v>
      </c>
      <c r="K30" s="65" t="s">
        <v>873</v>
      </c>
    </row>
    <row r="31" spans="1:11">
      <c r="A31" s="202" t="s">
        <v>874</v>
      </c>
      <c r="D31" s="66" t="s">
        <v>875</v>
      </c>
      <c r="E31" s="66" t="s">
        <v>815</v>
      </c>
      <c r="F31" s="66" t="s">
        <v>875</v>
      </c>
      <c r="G31" s="66" t="s">
        <v>872</v>
      </c>
      <c r="H31" s="68" t="s">
        <v>613</v>
      </c>
      <c r="I31" s="66">
        <v>0</v>
      </c>
      <c r="J31" s="66">
        <v>1</v>
      </c>
      <c r="K31" s="66" t="s">
        <v>876</v>
      </c>
    </row>
    <row r="32" spans="1:11">
      <c r="A32" s="202" t="s">
        <v>877</v>
      </c>
      <c r="D32" s="65" t="s">
        <v>878</v>
      </c>
      <c r="E32" s="65" t="s">
        <v>815</v>
      </c>
      <c r="F32" s="65" t="s">
        <v>878</v>
      </c>
      <c r="G32" s="65" t="s">
        <v>872</v>
      </c>
      <c r="H32" s="67" t="s">
        <v>613</v>
      </c>
      <c r="I32" s="65">
        <v>0</v>
      </c>
      <c r="J32" s="65">
        <v>1</v>
      </c>
      <c r="K32" s="65" t="s">
        <v>879</v>
      </c>
    </row>
    <row r="33" spans="1:11">
      <c r="A33" s="202" t="s">
        <v>880</v>
      </c>
      <c r="D33" s="66" t="s">
        <v>881</v>
      </c>
      <c r="E33" s="66" t="s">
        <v>840</v>
      </c>
      <c r="F33" s="66" t="s">
        <v>882</v>
      </c>
      <c r="G33" s="66" t="s">
        <v>872</v>
      </c>
      <c r="H33" s="68" t="s">
        <v>613</v>
      </c>
      <c r="I33" s="66">
        <v>0</v>
      </c>
      <c r="J33" s="66">
        <v>1</v>
      </c>
      <c r="K33" s="66" t="s">
        <v>883</v>
      </c>
    </row>
    <row r="34" spans="1:11">
      <c r="A34" s="202" t="s">
        <v>884</v>
      </c>
      <c r="D34" s="65" t="s">
        <v>885</v>
      </c>
      <c r="E34" s="65" t="s">
        <v>815</v>
      </c>
      <c r="F34" s="65" t="s">
        <v>885</v>
      </c>
      <c r="G34" s="65" t="s">
        <v>872</v>
      </c>
      <c r="H34" s="67" t="s">
        <v>613</v>
      </c>
      <c r="I34" s="65">
        <v>1</v>
      </c>
      <c r="J34" s="65">
        <v>1</v>
      </c>
      <c r="K34" s="65" t="s">
        <v>886</v>
      </c>
    </row>
    <row r="35" spans="1:11">
      <c r="A35" s="202" t="s">
        <v>887</v>
      </c>
      <c r="D35" s="66" t="s">
        <v>888</v>
      </c>
      <c r="E35" s="66" t="s">
        <v>787</v>
      </c>
      <c r="F35" s="66" t="s">
        <v>871</v>
      </c>
      <c r="G35" s="66" t="s">
        <v>872</v>
      </c>
      <c r="H35" s="68" t="s">
        <v>613</v>
      </c>
      <c r="I35" s="66">
        <v>0</v>
      </c>
      <c r="J35" s="66">
        <v>0</v>
      </c>
      <c r="K35" s="66" t="s">
        <v>889</v>
      </c>
    </row>
    <row r="36" spans="1:11">
      <c r="A36" s="202" t="s">
        <v>890</v>
      </c>
      <c r="D36" s="65" t="s">
        <v>891</v>
      </c>
      <c r="E36" s="65" t="s">
        <v>815</v>
      </c>
      <c r="F36" s="65" t="s">
        <v>871</v>
      </c>
      <c r="G36" s="65" t="s">
        <v>872</v>
      </c>
      <c r="H36" s="65" t="s">
        <v>892</v>
      </c>
      <c r="I36" s="65">
        <v>0</v>
      </c>
      <c r="J36" s="65">
        <v>3</v>
      </c>
      <c r="K36" s="65" t="s">
        <v>892</v>
      </c>
    </row>
    <row r="37" spans="1:11">
      <c r="A37" s="202" t="s">
        <v>893</v>
      </c>
      <c r="D37" s="66" t="s">
        <v>894</v>
      </c>
      <c r="E37" s="66" t="s">
        <v>815</v>
      </c>
      <c r="F37" s="66" t="s">
        <v>894</v>
      </c>
      <c r="G37" s="66" t="s">
        <v>872</v>
      </c>
      <c r="H37" s="68" t="s">
        <v>613</v>
      </c>
      <c r="I37" s="66">
        <v>1</v>
      </c>
      <c r="J37" s="66">
        <v>1</v>
      </c>
      <c r="K37" s="66" t="s">
        <v>895</v>
      </c>
    </row>
    <row r="38" spans="1:11">
      <c r="A38" s="202" t="s">
        <v>896</v>
      </c>
      <c r="D38" s="65" t="s">
        <v>897</v>
      </c>
      <c r="E38" s="65" t="s">
        <v>815</v>
      </c>
      <c r="F38" s="65" t="s">
        <v>898</v>
      </c>
      <c r="G38" s="65" t="s">
        <v>898</v>
      </c>
      <c r="H38" s="67" t="s">
        <v>613</v>
      </c>
      <c r="I38" s="65">
        <v>0</v>
      </c>
      <c r="J38" s="65">
        <v>0</v>
      </c>
      <c r="K38" s="65" t="s">
        <v>899</v>
      </c>
    </row>
    <row r="39" spans="1:11">
      <c r="A39" s="202" t="s">
        <v>900</v>
      </c>
      <c r="D39" s="66" t="s">
        <v>901</v>
      </c>
      <c r="E39" s="66" t="s">
        <v>820</v>
      </c>
      <c r="F39" s="66" t="s">
        <v>898</v>
      </c>
      <c r="G39" s="66" t="s">
        <v>898</v>
      </c>
      <c r="H39" s="68" t="s">
        <v>613</v>
      </c>
      <c r="I39" s="66">
        <v>0</v>
      </c>
      <c r="J39" s="66">
        <v>0</v>
      </c>
      <c r="K39" s="66" t="s">
        <v>899</v>
      </c>
    </row>
    <row r="40" spans="1:11">
      <c r="A40" s="202" t="s">
        <v>902</v>
      </c>
      <c r="D40" s="65" t="s">
        <v>903</v>
      </c>
      <c r="E40" s="65" t="s">
        <v>820</v>
      </c>
      <c r="F40" s="65" t="s">
        <v>898</v>
      </c>
      <c r="G40" s="65" t="s">
        <v>898</v>
      </c>
      <c r="H40" s="67" t="s">
        <v>613</v>
      </c>
      <c r="I40" s="65">
        <v>0</v>
      </c>
      <c r="J40" s="65">
        <v>0</v>
      </c>
      <c r="K40" s="65" t="s">
        <v>899</v>
      </c>
    </row>
    <row r="41" spans="1:11">
      <c r="A41" s="202" t="s">
        <v>904</v>
      </c>
      <c r="D41" s="66" t="s">
        <v>905</v>
      </c>
      <c r="E41" s="66" t="s">
        <v>825</v>
      </c>
      <c r="F41" s="66" t="s">
        <v>898</v>
      </c>
      <c r="G41" s="66" t="s">
        <v>898</v>
      </c>
      <c r="H41" s="68" t="s">
        <v>613</v>
      </c>
      <c r="I41" s="66">
        <v>0</v>
      </c>
      <c r="J41" s="66">
        <v>0</v>
      </c>
      <c r="K41" s="66" t="s">
        <v>906</v>
      </c>
    </row>
    <row r="42" spans="1:11">
      <c r="A42" s="202" t="s">
        <v>907</v>
      </c>
      <c r="D42" s="65" t="s">
        <v>908</v>
      </c>
      <c r="E42" s="65" t="s">
        <v>829</v>
      </c>
      <c r="F42" s="65" t="s">
        <v>898</v>
      </c>
      <c r="G42" s="65" t="s">
        <v>898</v>
      </c>
      <c r="H42" s="67" t="s">
        <v>613</v>
      </c>
      <c r="I42" s="65">
        <v>0</v>
      </c>
      <c r="J42" s="65">
        <v>0</v>
      </c>
      <c r="K42" s="65" t="s">
        <v>909</v>
      </c>
    </row>
    <row r="43" spans="1:11">
      <c r="A43" s="202" t="s">
        <v>910</v>
      </c>
      <c r="D43" s="66" t="s">
        <v>911</v>
      </c>
      <c r="E43" s="66" t="s">
        <v>829</v>
      </c>
      <c r="F43" s="66" t="s">
        <v>898</v>
      </c>
      <c r="G43" s="66" t="s">
        <v>898</v>
      </c>
      <c r="H43" s="68" t="s">
        <v>613</v>
      </c>
      <c r="I43" s="66">
        <v>0</v>
      </c>
      <c r="J43" s="66">
        <v>0</v>
      </c>
      <c r="K43" s="66" t="s">
        <v>909</v>
      </c>
    </row>
    <row r="44" spans="1:11">
      <c r="A44" s="202" t="s">
        <v>912</v>
      </c>
      <c r="D44" s="65" t="s">
        <v>913</v>
      </c>
      <c r="E44" s="65" t="s">
        <v>787</v>
      </c>
      <c r="F44" s="65" t="s">
        <v>898</v>
      </c>
      <c r="G44" s="65" t="s">
        <v>898</v>
      </c>
      <c r="H44" s="67" t="s">
        <v>613</v>
      </c>
      <c r="I44" s="65">
        <v>0</v>
      </c>
      <c r="J44" s="65">
        <v>0</v>
      </c>
      <c r="K44" s="65" t="s">
        <v>909</v>
      </c>
    </row>
    <row r="45" spans="1:11">
      <c r="A45" s="202" t="s">
        <v>914</v>
      </c>
      <c r="D45" s="66" t="s">
        <v>915</v>
      </c>
      <c r="E45" s="66" t="s">
        <v>840</v>
      </c>
      <c r="F45" s="66" t="s">
        <v>898</v>
      </c>
      <c r="G45" s="66" t="s">
        <v>898</v>
      </c>
      <c r="H45" s="68" t="s">
        <v>613</v>
      </c>
      <c r="I45" s="66">
        <v>0</v>
      </c>
      <c r="J45" s="66">
        <v>0</v>
      </c>
      <c r="K45" s="66" t="s">
        <v>916</v>
      </c>
    </row>
    <row r="46" spans="1:11">
      <c r="A46" s="202" t="s">
        <v>917</v>
      </c>
      <c r="D46" s="65" t="s">
        <v>918</v>
      </c>
      <c r="E46" s="65" t="s">
        <v>840</v>
      </c>
      <c r="F46" s="65" t="s">
        <v>898</v>
      </c>
      <c r="G46" s="65" t="s">
        <v>898</v>
      </c>
      <c r="H46" s="67" t="s">
        <v>613</v>
      </c>
      <c r="I46" s="65">
        <v>0</v>
      </c>
      <c r="J46" s="65">
        <v>0</v>
      </c>
      <c r="K46" s="65" t="s">
        <v>909</v>
      </c>
    </row>
    <row r="47" spans="1:11">
      <c r="A47" t="s">
        <v>919</v>
      </c>
      <c r="D47" s="66" t="s">
        <v>920</v>
      </c>
      <c r="E47" s="66" t="s">
        <v>815</v>
      </c>
      <c r="F47" s="66" t="s">
        <v>898</v>
      </c>
      <c r="G47" s="66" t="s">
        <v>898</v>
      </c>
      <c r="H47" s="68" t="s">
        <v>613</v>
      </c>
      <c r="I47" s="66">
        <v>0</v>
      </c>
      <c r="J47" s="66">
        <v>0</v>
      </c>
      <c r="K47" s="66" t="s">
        <v>920</v>
      </c>
    </row>
    <row r="48" spans="1:11">
      <c r="A48" s="202" t="s">
        <v>921</v>
      </c>
      <c r="D48" s="65" t="s">
        <v>922</v>
      </c>
      <c r="E48" s="65" t="s">
        <v>791</v>
      </c>
      <c r="F48" s="65" t="s">
        <v>898</v>
      </c>
      <c r="G48" s="65" t="s">
        <v>898</v>
      </c>
      <c r="H48" s="67" t="s">
        <v>613</v>
      </c>
      <c r="I48" s="65">
        <v>0</v>
      </c>
      <c r="J48" s="65">
        <v>0</v>
      </c>
      <c r="K48" s="65" t="s">
        <v>922</v>
      </c>
    </row>
    <row r="49" spans="1:11">
      <c r="A49" s="202" t="s">
        <v>923</v>
      </c>
      <c r="D49" s="66" t="s">
        <v>924</v>
      </c>
      <c r="E49" s="66" t="s">
        <v>829</v>
      </c>
      <c r="F49" s="66" t="s">
        <v>898</v>
      </c>
      <c r="G49" s="66" t="s">
        <v>898</v>
      </c>
      <c r="H49" s="68" t="s">
        <v>613</v>
      </c>
      <c r="I49" s="66">
        <v>0</v>
      </c>
      <c r="J49" s="66">
        <v>0</v>
      </c>
      <c r="K49" s="66" t="s">
        <v>899</v>
      </c>
    </row>
    <row r="50" spans="1:11">
      <c r="A50" s="202" t="s">
        <v>925</v>
      </c>
      <c r="D50" s="65" t="s">
        <v>926</v>
      </c>
      <c r="E50" s="65" t="s">
        <v>829</v>
      </c>
      <c r="F50" s="65" t="s">
        <v>898</v>
      </c>
      <c r="G50" s="65" t="s">
        <v>898</v>
      </c>
      <c r="H50" s="67" t="s">
        <v>613</v>
      </c>
      <c r="I50" s="65">
        <v>0</v>
      </c>
      <c r="J50" s="65">
        <v>0</v>
      </c>
      <c r="K50" s="65" t="s">
        <v>909</v>
      </c>
    </row>
    <row r="51" spans="1:11">
      <c r="A51" s="202" t="s">
        <v>927</v>
      </c>
      <c r="D51" s="66" t="s">
        <v>928</v>
      </c>
      <c r="E51" s="66" t="s">
        <v>825</v>
      </c>
      <c r="F51" s="66" t="s">
        <v>898</v>
      </c>
      <c r="G51" s="66" t="s">
        <v>898</v>
      </c>
      <c r="H51" s="68" t="s">
        <v>613</v>
      </c>
      <c r="I51" s="66">
        <v>0</v>
      </c>
      <c r="J51" s="66">
        <v>0</v>
      </c>
      <c r="K51" s="66" t="s">
        <v>899</v>
      </c>
    </row>
    <row r="52" spans="1:11">
      <c r="A52" s="202" t="s">
        <v>929</v>
      </c>
      <c r="D52" s="65" t="s">
        <v>930</v>
      </c>
      <c r="E52" s="66" t="s">
        <v>815</v>
      </c>
      <c r="F52" s="65" t="s">
        <v>898</v>
      </c>
      <c r="G52" s="65" t="s">
        <v>898</v>
      </c>
      <c r="H52" s="67" t="s">
        <v>613</v>
      </c>
      <c r="I52" s="65">
        <v>0</v>
      </c>
      <c r="J52" s="65">
        <v>0</v>
      </c>
      <c r="K52" s="65" t="s">
        <v>906</v>
      </c>
    </row>
    <row r="53" spans="1:11">
      <c r="A53" s="202" t="s">
        <v>931</v>
      </c>
      <c r="D53" s="66" t="s">
        <v>932</v>
      </c>
      <c r="E53" s="66" t="s">
        <v>787</v>
      </c>
      <c r="F53" s="66" t="s">
        <v>788</v>
      </c>
      <c r="G53" s="66" t="s">
        <v>803</v>
      </c>
      <c r="H53" s="68" t="s">
        <v>613</v>
      </c>
      <c r="I53" s="66">
        <v>0</v>
      </c>
      <c r="J53" s="66">
        <v>4</v>
      </c>
      <c r="K53" s="66" t="s">
        <v>803</v>
      </c>
    </row>
    <row r="54" spans="1:11">
      <c r="A54" s="202" t="s">
        <v>933</v>
      </c>
      <c r="D54" s="65" t="s">
        <v>934</v>
      </c>
      <c r="E54" s="65" t="s">
        <v>935</v>
      </c>
      <c r="F54" s="65" t="s">
        <v>788</v>
      </c>
      <c r="G54" s="65" t="s">
        <v>803</v>
      </c>
      <c r="H54" s="67" t="s">
        <v>613</v>
      </c>
      <c r="I54" s="65">
        <v>0</v>
      </c>
      <c r="J54" s="65">
        <v>4</v>
      </c>
      <c r="K54" s="65" t="s">
        <v>800</v>
      </c>
    </row>
    <row r="55" spans="1:11">
      <c r="A55" s="202" t="s">
        <v>936</v>
      </c>
      <c r="D55" s="66" t="s">
        <v>937</v>
      </c>
      <c r="E55" s="66" t="s">
        <v>938</v>
      </c>
      <c r="F55" s="66" t="s">
        <v>939</v>
      </c>
      <c r="G55" s="66" t="s">
        <v>803</v>
      </c>
      <c r="H55" s="68" t="s">
        <v>613</v>
      </c>
      <c r="I55" s="66">
        <v>1</v>
      </c>
      <c r="J55" s="66">
        <v>2</v>
      </c>
      <c r="K55" s="66" t="s">
        <v>800</v>
      </c>
    </row>
    <row r="56" spans="1:11">
      <c r="A56" s="202" t="s">
        <v>940</v>
      </c>
      <c r="D56" s="65" t="s">
        <v>941</v>
      </c>
      <c r="E56" s="65" t="s">
        <v>815</v>
      </c>
      <c r="F56" s="65" t="s">
        <v>942</v>
      </c>
      <c r="G56" s="65" t="s">
        <v>797</v>
      </c>
      <c r="H56" s="65" t="s">
        <v>943</v>
      </c>
      <c r="I56" s="65">
        <v>1</v>
      </c>
      <c r="J56" s="65">
        <v>1</v>
      </c>
      <c r="K56" s="65" t="s">
        <v>797</v>
      </c>
    </row>
    <row r="57" spans="1:11">
      <c r="A57" s="202" t="s">
        <v>944</v>
      </c>
      <c r="D57" s="66" t="s">
        <v>945</v>
      </c>
      <c r="E57" s="66" t="s">
        <v>820</v>
      </c>
      <c r="F57" s="66" t="s">
        <v>946</v>
      </c>
      <c r="G57" s="66" t="s">
        <v>797</v>
      </c>
      <c r="H57" s="66" t="s">
        <v>947</v>
      </c>
      <c r="I57" s="66">
        <v>1</v>
      </c>
      <c r="J57" s="66">
        <v>2</v>
      </c>
      <c r="K57" s="66" t="s">
        <v>797</v>
      </c>
    </row>
    <row r="58" spans="1:11">
      <c r="A58" s="202" t="s">
        <v>948</v>
      </c>
      <c r="D58" s="65" t="s">
        <v>949</v>
      </c>
      <c r="E58" s="65" t="s">
        <v>820</v>
      </c>
      <c r="F58" s="65" t="s">
        <v>946</v>
      </c>
      <c r="G58" s="65" t="s">
        <v>797</v>
      </c>
      <c r="H58" s="65" t="s">
        <v>950</v>
      </c>
      <c r="I58" s="65">
        <v>1</v>
      </c>
      <c r="J58" s="65">
        <v>2</v>
      </c>
      <c r="K58" s="65" t="s">
        <v>797</v>
      </c>
    </row>
    <row r="59" spans="1:11">
      <c r="A59" s="202" t="s">
        <v>951</v>
      </c>
      <c r="D59" s="66" t="s">
        <v>952</v>
      </c>
      <c r="E59" s="66" t="s">
        <v>829</v>
      </c>
      <c r="F59" s="66" t="s">
        <v>953</v>
      </c>
      <c r="G59" s="66" t="s">
        <v>800</v>
      </c>
      <c r="H59" s="66" t="s">
        <v>954</v>
      </c>
      <c r="I59" s="66">
        <v>1</v>
      </c>
      <c r="J59" s="66">
        <v>2</v>
      </c>
      <c r="K59" s="66" t="s">
        <v>800</v>
      </c>
    </row>
    <row r="60" spans="1:11">
      <c r="A60" s="202" t="s">
        <v>955</v>
      </c>
      <c r="D60" s="65" t="s">
        <v>956</v>
      </c>
      <c r="E60" s="65" t="s">
        <v>829</v>
      </c>
      <c r="F60" s="65" t="s">
        <v>788</v>
      </c>
      <c r="G60" s="65" t="s">
        <v>800</v>
      </c>
      <c r="H60" s="67" t="s">
        <v>613</v>
      </c>
      <c r="I60" s="65">
        <v>0</v>
      </c>
      <c r="J60" s="65">
        <v>3</v>
      </c>
      <c r="K60" s="65" t="s">
        <v>800</v>
      </c>
    </row>
    <row r="61" spans="1:11">
      <c r="A61" t="s">
        <v>957</v>
      </c>
      <c r="D61" s="66" t="s">
        <v>958</v>
      </c>
      <c r="E61" s="66" t="s">
        <v>815</v>
      </c>
      <c r="F61" s="66" t="s">
        <v>959</v>
      </c>
      <c r="G61" s="66" t="s">
        <v>800</v>
      </c>
      <c r="H61" s="66" t="s">
        <v>960</v>
      </c>
      <c r="I61" s="66">
        <v>1</v>
      </c>
      <c r="J61" s="66">
        <v>2</v>
      </c>
      <c r="K61" s="66" t="s">
        <v>797</v>
      </c>
    </row>
    <row r="62" spans="1:11">
      <c r="A62" t="s">
        <v>961</v>
      </c>
      <c r="D62" s="65" t="s">
        <v>962</v>
      </c>
      <c r="E62" s="65" t="s">
        <v>840</v>
      </c>
      <c r="F62" s="65" t="s">
        <v>788</v>
      </c>
      <c r="G62" s="65" t="s">
        <v>800</v>
      </c>
      <c r="H62" s="67" t="s">
        <v>613</v>
      </c>
      <c r="I62" s="65">
        <v>0</v>
      </c>
      <c r="J62" s="65">
        <v>3</v>
      </c>
      <c r="K62" s="65" t="s">
        <v>800</v>
      </c>
    </row>
    <row r="63" spans="1:11">
      <c r="A63" t="s">
        <v>963</v>
      </c>
      <c r="D63" s="66" t="s">
        <v>964</v>
      </c>
      <c r="E63" s="66" t="s">
        <v>840</v>
      </c>
      <c r="F63" s="66" t="s">
        <v>965</v>
      </c>
      <c r="G63" s="66" t="s">
        <v>800</v>
      </c>
      <c r="H63" s="66" t="s">
        <v>966</v>
      </c>
      <c r="I63" s="66">
        <v>1</v>
      </c>
      <c r="J63" s="66">
        <v>1</v>
      </c>
      <c r="K63" s="66" t="s">
        <v>800</v>
      </c>
    </row>
    <row r="64" spans="1:11">
      <c r="A64" s="202" t="s">
        <v>967</v>
      </c>
      <c r="D64" s="65" t="s">
        <v>968</v>
      </c>
      <c r="E64" s="65" t="s">
        <v>815</v>
      </c>
      <c r="F64" s="65" t="s">
        <v>969</v>
      </c>
      <c r="G64" s="65" t="s">
        <v>797</v>
      </c>
      <c r="H64" s="67" t="s">
        <v>613</v>
      </c>
      <c r="I64" s="65">
        <v>1</v>
      </c>
      <c r="J64" s="65">
        <v>2</v>
      </c>
      <c r="K64" s="65" t="s">
        <v>800</v>
      </c>
    </row>
    <row r="65" spans="1:11">
      <c r="A65" t="s">
        <v>970</v>
      </c>
      <c r="D65" s="66" t="s">
        <v>971</v>
      </c>
      <c r="E65" s="66" t="s">
        <v>791</v>
      </c>
      <c r="F65" s="66" t="s">
        <v>972</v>
      </c>
      <c r="G65" s="66" t="s">
        <v>797</v>
      </c>
      <c r="H65" s="66" t="s">
        <v>972</v>
      </c>
      <c r="I65" s="66">
        <v>1</v>
      </c>
      <c r="J65" s="66">
        <v>1</v>
      </c>
      <c r="K65" s="66" t="s">
        <v>973</v>
      </c>
    </row>
    <row r="66" spans="1:11">
      <c r="A66" s="202" t="s">
        <v>974</v>
      </c>
      <c r="D66" s="65" t="s">
        <v>975</v>
      </c>
      <c r="E66" s="65" t="s">
        <v>829</v>
      </c>
      <c r="F66" s="65" t="s">
        <v>976</v>
      </c>
      <c r="G66" s="65" t="s">
        <v>797</v>
      </c>
      <c r="H66" s="67" t="s">
        <v>613</v>
      </c>
      <c r="I66" s="65">
        <v>1</v>
      </c>
      <c r="J66" s="65">
        <v>4</v>
      </c>
      <c r="K66" s="65" t="s">
        <v>797</v>
      </c>
    </row>
    <row r="67" spans="1:11">
      <c r="A67" s="202" t="s">
        <v>977</v>
      </c>
      <c r="D67" s="66" t="s">
        <v>978</v>
      </c>
      <c r="E67" s="66" t="s">
        <v>815</v>
      </c>
      <c r="F67" s="66" t="s">
        <v>979</v>
      </c>
      <c r="G67" s="66" t="s">
        <v>797</v>
      </c>
      <c r="H67" s="66" t="s">
        <v>980</v>
      </c>
      <c r="I67" s="66">
        <v>1</v>
      </c>
      <c r="J67" s="66">
        <v>1</v>
      </c>
      <c r="K67" s="66" t="s">
        <v>797</v>
      </c>
    </row>
    <row r="68" spans="1:11">
      <c r="A68" s="202" t="s">
        <v>981</v>
      </c>
      <c r="D68" s="65" t="s">
        <v>982</v>
      </c>
      <c r="E68" s="65" t="s">
        <v>820</v>
      </c>
      <c r="F68" s="65" t="s">
        <v>788</v>
      </c>
      <c r="G68" s="65" t="s">
        <v>800</v>
      </c>
      <c r="H68" s="67" t="s">
        <v>613</v>
      </c>
      <c r="I68" s="65">
        <v>0</v>
      </c>
      <c r="J68" s="65">
        <v>4</v>
      </c>
      <c r="K68" s="65" t="s">
        <v>800</v>
      </c>
    </row>
    <row r="69" spans="1:11">
      <c r="A69" s="202" t="s">
        <v>983</v>
      </c>
      <c r="D69" s="66" t="s">
        <v>984</v>
      </c>
      <c r="E69" s="66" t="s">
        <v>787</v>
      </c>
      <c r="F69" s="66" t="s">
        <v>788</v>
      </c>
      <c r="G69" s="66" t="s">
        <v>800</v>
      </c>
      <c r="H69" s="68" t="s">
        <v>613</v>
      </c>
      <c r="I69" s="66">
        <v>0</v>
      </c>
      <c r="J69" s="66">
        <v>4</v>
      </c>
      <c r="K69" s="66" t="s">
        <v>800</v>
      </c>
    </row>
    <row r="70" spans="1:11">
      <c r="A70" s="202" t="s">
        <v>985</v>
      </c>
      <c r="D70" s="65" t="s">
        <v>856</v>
      </c>
      <c r="E70" s="65" t="s">
        <v>815</v>
      </c>
      <c r="F70" s="65" t="s">
        <v>856</v>
      </c>
      <c r="G70" s="65" t="s">
        <v>857</v>
      </c>
      <c r="H70" s="67" t="s">
        <v>613</v>
      </c>
      <c r="I70" s="65">
        <v>1</v>
      </c>
      <c r="J70" s="65">
        <v>1</v>
      </c>
      <c r="K70" s="65" t="s">
        <v>986</v>
      </c>
    </row>
    <row r="71" spans="1:11">
      <c r="A71" s="202" t="s">
        <v>987</v>
      </c>
      <c r="D71" s="66" t="s">
        <v>988</v>
      </c>
      <c r="E71" s="66" t="s">
        <v>815</v>
      </c>
      <c r="F71" s="66" t="s">
        <v>989</v>
      </c>
      <c r="G71" s="66" t="s">
        <v>857</v>
      </c>
      <c r="H71" s="68" t="s">
        <v>613</v>
      </c>
      <c r="I71" s="66">
        <v>1</v>
      </c>
      <c r="J71" s="66">
        <v>1</v>
      </c>
      <c r="K71" s="66" t="s">
        <v>986</v>
      </c>
    </row>
    <row r="72" spans="1:11">
      <c r="A72" s="202" t="s">
        <v>990</v>
      </c>
      <c r="D72" s="65" t="s">
        <v>991</v>
      </c>
      <c r="E72" s="65" t="s">
        <v>787</v>
      </c>
      <c r="F72" s="65" t="s">
        <v>788</v>
      </c>
      <c r="G72" s="65" t="s">
        <v>863</v>
      </c>
      <c r="H72" s="67" t="s">
        <v>613</v>
      </c>
      <c r="I72" s="65">
        <v>0</v>
      </c>
      <c r="J72" s="65">
        <v>0</v>
      </c>
      <c r="K72" s="65" t="s">
        <v>863</v>
      </c>
    </row>
    <row r="73" spans="1:11">
      <c r="A73" s="202" t="s">
        <v>992</v>
      </c>
      <c r="D73" s="66" t="s">
        <v>993</v>
      </c>
      <c r="E73" s="66" t="s">
        <v>787</v>
      </c>
      <c r="F73" s="66" t="s">
        <v>788</v>
      </c>
      <c r="G73" s="66" t="s">
        <v>808</v>
      </c>
      <c r="H73" s="66" t="s">
        <v>613</v>
      </c>
      <c r="I73" s="66">
        <v>0</v>
      </c>
      <c r="J73" s="66">
        <v>0</v>
      </c>
      <c r="K73" s="66" t="s">
        <v>994</v>
      </c>
    </row>
    <row r="74" spans="1:11">
      <c r="A74" s="202" t="s">
        <v>995</v>
      </c>
      <c r="D74" s="65" t="s">
        <v>996</v>
      </c>
      <c r="E74" s="65" t="s">
        <v>840</v>
      </c>
      <c r="F74" s="65" t="s">
        <v>965</v>
      </c>
      <c r="G74" s="65" t="s">
        <v>800</v>
      </c>
      <c r="H74" s="67" t="s">
        <v>613</v>
      </c>
      <c r="I74" s="65">
        <v>1</v>
      </c>
      <c r="J74" s="65">
        <v>1</v>
      </c>
      <c r="K74" s="65" t="s">
        <v>800</v>
      </c>
    </row>
    <row r="75" spans="1:11">
      <c r="A75" s="202" t="s">
        <v>997</v>
      </c>
      <c r="D75" s="272" t="s">
        <v>998</v>
      </c>
      <c r="E75" s="273" t="s">
        <v>815</v>
      </c>
      <c r="F75" s="273" t="s">
        <v>788</v>
      </c>
      <c r="G75" s="273" t="s">
        <v>797</v>
      </c>
      <c r="H75" s="273" t="s">
        <v>613</v>
      </c>
      <c r="I75" s="273">
        <v>1</v>
      </c>
      <c r="J75" s="274">
        <v>1</v>
      </c>
      <c r="K75" s="275" t="s">
        <v>797</v>
      </c>
    </row>
    <row r="76" spans="1:11">
      <c r="A76" s="202" t="s">
        <v>999</v>
      </c>
      <c r="D76" s="308" t="s">
        <v>1000</v>
      </c>
      <c r="E76" s="309" t="s">
        <v>815</v>
      </c>
      <c r="F76" s="309" t="s">
        <v>788</v>
      </c>
      <c r="G76" s="309" t="s">
        <v>797</v>
      </c>
      <c r="H76" s="309"/>
      <c r="I76" s="309">
        <v>1</v>
      </c>
      <c r="J76" s="314">
        <v>1</v>
      </c>
      <c r="K76" s="315" t="s">
        <v>797</v>
      </c>
    </row>
    <row r="77" spans="1:11">
      <c r="A77" s="202" t="s">
        <v>1001</v>
      </c>
      <c r="D77" s="310" t="s">
        <v>1002</v>
      </c>
      <c r="E77" s="311" t="s">
        <v>787</v>
      </c>
      <c r="F77" s="312" t="s">
        <v>788</v>
      </c>
      <c r="G77" s="312" t="s">
        <v>797</v>
      </c>
      <c r="H77" s="313" t="s">
        <v>1002</v>
      </c>
      <c r="I77" s="313">
        <v>1</v>
      </c>
      <c r="J77" s="314">
        <v>1</v>
      </c>
      <c r="K77" s="275" t="s">
        <v>797</v>
      </c>
    </row>
    <row r="78" spans="1:11">
      <c r="A78" s="202" t="s">
        <v>1003</v>
      </c>
      <c r="D78" s="310" t="s">
        <v>1004</v>
      </c>
      <c r="E78" s="311" t="s">
        <v>787</v>
      </c>
      <c r="F78" s="313" t="s">
        <v>788</v>
      </c>
      <c r="G78" s="313" t="s">
        <v>797</v>
      </c>
      <c r="H78" s="313" t="s">
        <v>1005</v>
      </c>
      <c r="I78" s="313">
        <v>1</v>
      </c>
      <c r="J78" s="314">
        <v>1</v>
      </c>
      <c r="K78" s="315" t="s">
        <v>797</v>
      </c>
    </row>
    <row r="79" spans="1:11">
      <c r="A79" s="202" t="s">
        <v>1006</v>
      </c>
      <c r="D79" s="316" t="s">
        <v>1007</v>
      </c>
      <c r="E79" s="317" t="s">
        <v>787</v>
      </c>
      <c r="F79" s="317" t="s">
        <v>788</v>
      </c>
      <c r="G79" s="318" t="s">
        <v>797</v>
      </c>
      <c r="H79" s="318" t="s">
        <v>607</v>
      </c>
      <c r="I79" s="318">
        <v>0</v>
      </c>
      <c r="J79" s="319">
        <v>0</v>
      </c>
      <c r="K79" s="320" t="s">
        <v>797</v>
      </c>
    </row>
    <row r="80" spans="1:11">
      <c r="A80" s="202" t="s">
        <v>1008</v>
      </c>
      <c r="D80" t="s">
        <v>1009</v>
      </c>
      <c r="E80" t="s">
        <v>815</v>
      </c>
      <c r="F80" t="s">
        <v>871</v>
      </c>
      <c r="G80" t="s">
        <v>1010</v>
      </c>
      <c r="H80" t="s">
        <v>607</v>
      </c>
      <c r="I80">
        <v>1</v>
      </c>
      <c r="J80" s="66">
        <v>0</v>
      </c>
      <c r="K80" t="s">
        <v>1010</v>
      </c>
    </row>
    <row r="81" spans="1:11">
      <c r="A81" s="202" t="s">
        <v>1011</v>
      </c>
      <c r="D81" t="s">
        <v>1012</v>
      </c>
      <c r="E81" t="s">
        <v>815</v>
      </c>
      <c r="F81" s="65" t="s">
        <v>898</v>
      </c>
      <c r="G81" t="s">
        <v>1010</v>
      </c>
      <c r="H81" t="s">
        <v>607</v>
      </c>
      <c r="I81">
        <v>1</v>
      </c>
      <c r="J81" s="66">
        <v>0</v>
      </c>
      <c r="K81" s="66" t="s">
        <v>1010</v>
      </c>
    </row>
    <row r="82" spans="1:11">
      <c r="A82" s="202" t="s">
        <v>1013</v>
      </c>
    </row>
    <row r="83" spans="1:11">
      <c r="A83" t="s">
        <v>1014</v>
      </c>
    </row>
    <row r="84" spans="1:11">
      <c r="A84" s="202" t="s">
        <v>1015</v>
      </c>
    </row>
    <row r="85" spans="1:11">
      <c r="A85" s="202" t="s">
        <v>1016</v>
      </c>
    </row>
    <row r="86" spans="1:11">
      <c r="A86" s="202" t="s">
        <v>1017</v>
      </c>
    </row>
    <row r="87" spans="1:11">
      <c r="A87" s="202" t="s">
        <v>1018</v>
      </c>
    </row>
    <row r="88" spans="1:11">
      <c r="A88" s="202" t="s">
        <v>1019</v>
      </c>
    </row>
    <row r="89" spans="1:11">
      <c r="A89" s="202" t="s">
        <v>1020</v>
      </c>
    </row>
    <row r="90" spans="1:11">
      <c r="A90" s="202" t="s">
        <v>1021</v>
      </c>
    </row>
    <row r="91" spans="1:11">
      <c r="A91" s="202" t="s">
        <v>1022</v>
      </c>
    </row>
    <row r="92" spans="1:11">
      <c r="A92" s="202" t="s">
        <v>1023</v>
      </c>
    </row>
    <row r="93" spans="1:11">
      <c r="A93" s="202" t="s">
        <v>1024</v>
      </c>
    </row>
    <row r="94" spans="1:11">
      <c r="A94" s="202" t="s">
        <v>1025</v>
      </c>
    </row>
    <row r="95" spans="1:11">
      <c r="A95" s="202" t="s">
        <v>1026</v>
      </c>
    </row>
    <row r="96" spans="1:11">
      <c r="A96" s="202" t="s">
        <v>1027</v>
      </c>
    </row>
    <row r="97" spans="1:1">
      <c r="A97" s="202" t="s">
        <v>1028</v>
      </c>
    </row>
    <row r="98" spans="1:1">
      <c r="A98" s="202" t="s">
        <v>1029</v>
      </c>
    </row>
    <row r="99" spans="1:1">
      <c r="A99" s="202" t="s">
        <v>1030</v>
      </c>
    </row>
    <row r="100" spans="1:1">
      <c r="A100" s="202" t="s">
        <v>1031</v>
      </c>
    </row>
    <row r="101" spans="1:1">
      <c r="A101" s="202" t="s">
        <v>1032</v>
      </c>
    </row>
    <row r="102" spans="1:1">
      <c r="A102" s="202" t="s">
        <v>1033</v>
      </c>
    </row>
    <row r="103" spans="1:1">
      <c r="A103" s="202" t="s">
        <v>1034</v>
      </c>
    </row>
    <row r="104" spans="1:1">
      <c r="A104" s="202" t="s">
        <v>1035</v>
      </c>
    </row>
    <row r="105" spans="1:1">
      <c r="A105" s="202" t="s">
        <v>1036</v>
      </c>
    </row>
    <row r="106" spans="1:1">
      <c r="A106" s="202" t="s">
        <v>1037</v>
      </c>
    </row>
    <row r="107" spans="1:1">
      <c r="A107" s="202" t="s">
        <v>1038</v>
      </c>
    </row>
    <row r="108" spans="1:1">
      <c r="A108" s="202" t="s">
        <v>1039</v>
      </c>
    </row>
    <row r="109" spans="1:1">
      <c r="A109" s="202" t="s">
        <v>1040</v>
      </c>
    </row>
    <row r="110" spans="1:1">
      <c r="A110" s="202" t="s">
        <v>932</v>
      </c>
    </row>
    <row r="111" spans="1:1">
      <c r="A111" s="202" t="s">
        <v>1041</v>
      </c>
    </row>
    <row r="112" spans="1:1">
      <c r="A112" s="202" t="s">
        <v>1042</v>
      </c>
    </row>
    <row r="113" spans="1:1">
      <c r="A113" s="202" t="s">
        <v>1043</v>
      </c>
    </row>
    <row r="114" spans="1:1">
      <c r="A114" s="202" t="s">
        <v>1044</v>
      </c>
    </row>
    <row r="115" spans="1:1">
      <c r="A115" s="202" t="s">
        <v>1045</v>
      </c>
    </row>
    <row r="116" spans="1:1">
      <c r="A116" s="202" t="s">
        <v>1046</v>
      </c>
    </row>
    <row r="117" spans="1:1">
      <c r="A117" s="202" t="s">
        <v>1047</v>
      </c>
    </row>
    <row r="118" spans="1:1">
      <c r="A118" s="202" t="s">
        <v>1048</v>
      </c>
    </row>
    <row r="119" spans="1:1">
      <c r="A119" s="202" t="s">
        <v>1049</v>
      </c>
    </row>
    <row r="120" spans="1:1">
      <c r="A120" s="202" t="s">
        <v>1050</v>
      </c>
    </row>
    <row r="121" spans="1:1">
      <c r="A121" s="202" t="s">
        <v>1051</v>
      </c>
    </row>
    <row r="122" spans="1:1">
      <c r="A122" s="202" t="s">
        <v>1052</v>
      </c>
    </row>
    <row r="123" spans="1:1">
      <c r="A123" s="202" t="s">
        <v>1053</v>
      </c>
    </row>
    <row r="124" spans="1:1">
      <c r="A124" s="202" t="s">
        <v>1054</v>
      </c>
    </row>
    <row r="125" spans="1:1">
      <c r="A125" s="202" t="s">
        <v>1055</v>
      </c>
    </row>
    <row r="126" spans="1:1">
      <c r="A126" s="202" t="s">
        <v>1056</v>
      </c>
    </row>
    <row r="127" spans="1:1">
      <c r="A127" s="202" t="s">
        <v>1057</v>
      </c>
    </row>
    <row r="128" spans="1:1">
      <c r="A128" s="202" t="s">
        <v>1058</v>
      </c>
    </row>
    <row r="129" spans="1:1">
      <c r="A129" s="202" t="s">
        <v>1059</v>
      </c>
    </row>
    <row r="130" spans="1:1">
      <c r="A130" s="202" t="s">
        <v>1060</v>
      </c>
    </row>
    <row r="131" spans="1:1">
      <c r="A131" t="s">
        <v>1061</v>
      </c>
    </row>
    <row r="132" spans="1:1">
      <c r="A132" s="202" t="s">
        <v>1062</v>
      </c>
    </row>
    <row r="133" spans="1:1">
      <c r="A133" s="202" t="s">
        <v>1063</v>
      </c>
    </row>
    <row r="134" spans="1:1">
      <c r="A134" s="202" t="s">
        <v>1064</v>
      </c>
    </row>
    <row r="135" spans="1:1">
      <c r="A135" s="202" t="s">
        <v>1065</v>
      </c>
    </row>
    <row r="136" spans="1:1">
      <c r="A136" s="202" t="s">
        <v>1066</v>
      </c>
    </row>
    <row r="137" spans="1:1">
      <c r="A137" s="202" t="s">
        <v>1067</v>
      </c>
    </row>
    <row r="138" spans="1:1">
      <c r="A138" s="202" t="s">
        <v>1068</v>
      </c>
    </row>
    <row r="139" spans="1:1">
      <c r="A139" s="202" t="s">
        <v>1069</v>
      </c>
    </row>
    <row r="140" spans="1:1">
      <c r="A140" s="202" t="s">
        <v>1070</v>
      </c>
    </row>
    <row r="141" spans="1:1">
      <c r="A141" s="202" t="s">
        <v>1071</v>
      </c>
    </row>
    <row r="142" spans="1:1">
      <c r="A142" s="202" t="s">
        <v>1072</v>
      </c>
    </row>
    <row r="143" spans="1:1">
      <c r="A143" s="202" t="s">
        <v>1073</v>
      </c>
    </row>
    <row r="144" spans="1:1">
      <c r="A144" s="202" t="s">
        <v>1074</v>
      </c>
    </row>
    <row r="145" spans="1:1">
      <c r="A145" s="202" t="s">
        <v>1075</v>
      </c>
    </row>
    <row r="146" spans="1:1">
      <c r="A146" s="202" t="s">
        <v>1076</v>
      </c>
    </row>
    <row r="147" spans="1:1">
      <c r="A147" s="202" t="s">
        <v>1077</v>
      </c>
    </row>
    <row r="148" spans="1:1">
      <c r="A148" s="202" t="s">
        <v>1078</v>
      </c>
    </row>
    <row r="149" spans="1:1">
      <c r="A149" s="202" t="s">
        <v>1079</v>
      </c>
    </row>
    <row r="150" spans="1:1">
      <c r="A150" s="202" t="s">
        <v>1080</v>
      </c>
    </row>
    <row r="151" spans="1:1">
      <c r="A151" s="202" t="s">
        <v>1081</v>
      </c>
    </row>
    <row r="152" spans="1:1">
      <c r="A152" s="202" t="s">
        <v>1082</v>
      </c>
    </row>
    <row r="153" spans="1:1">
      <c r="A153" s="202" t="s">
        <v>1083</v>
      </c>
    </row>
    <row r="154" spans="1:1">
      <c r="A154" s="202" t="s">
        <v>1084</v>
      </c>
    </row>
    <row r="155" spans="1:1">
      <c r="A155" s="202" t="s">
        <v>1085</v>
      </c>
    </row>
    <row r="156" spans="1:1">
      <c r="A156" s="202" t="s">
        <v>1086</v>
      </c>
    </row>
    <row r="157" spans="1:1">
      <c r="A157" s="202" t="s">
        <v>1087</v>
      </c>
    </row>
    <row r="158" spans="1:1">
      <c r="A158" s="202" t="s">
        <v>1088</v>
      </c>
    </row>
    <row r="159" spans="1:1">
      <c r="A159" s="202" t="s">
        <v>1089</v>
      </c>
    </row>
    <row r="160" spans="1:1">
      <c r="A160" s="202" t="s">
        <v>1090</v>
      </c>
    </row>
    <row r="161" spans="1:1">
      <c r="A161" s="202" t="s">
        <v>1091</v>
      </c>
    </row>
    <row r="162" spans="1:1">
      <c r="A162" s="202" t="s">
        <v>1092</v>
      </c>
    </row>
    <row r="163" spans="1:1">
      <c r="A163" s="202" t="s">
        <v>1093</v>
      </c>
    </row>
    <row r="164" spans="1:1">
      <c r="A164" s="202" t="s">
        <v>1094</v>
      </c>
    </row>
    <row r="165" spans="1:1">
      <c r="A165" s="202" t="s">
        <v>1095</v>
      </c>
    </row>
    <row r="166" spans="1:1">
      <c r="A166" s="202" t="s">
        <v>1096</v>
      </c>
    </row>
    <row r="167" spans="1:1">
      <c r="A167" s="202" t="s">
        <v>1097</v>
      </c>
    </row>
    <row r="168" spans="1:1">
      <c r="A168" s="202" t="s">
        <v>1098</v>
      </c>
    </row>
    <row r="169" spans="1:1">
      <c r="A169" s="202" t="s">
        <v>1099</v>
      </c>
    </row>
    <row r="170" spans="1:1">
      <c r="A170" s="202" t="s">
        <v>1100</v>
      </c>
    </row>
    <row r="171" spans="1:1">
      <c r="A171" s="202" t="s">
        <v>1101</v>
      </c>
    </row>
    <row r="172" spans="1:1">
      <c r="A172" s="202" t="s">
        <v>1102</v>
      </c>
    </row>
    <row r="173" spans="1:1">
      <c r="A173" s="202" t="s">
        <v>1103</v>
      </c>
    </row>
    <row r="174" spans="1:1">
      <c r="A174" s="202" t="s">
        <v>1104</v>
      </c>
    </row>
    <row r="175" spans="1:1">
      <c r="A175" s="202" t="s">
        <v>1105</v>
      </c>
    </row>
    <row r="176" spans="1:1">
      <c r="A176" s="202" t="s">
        <v>1106</v>
      </c>
    </row>
    <row r="177" spans="1:1">
      <c r="A177" s="202" t="s">
        <v>1107</v>
      </c>
    </row>
    <row r="178" spans="1:1">
      <c r="A178" s="202" t="s">
        <v>1108</v>
      </c>
    </row>
    <row r="179" spans="1:1">
      <c r="A179" s="202" t="s">
        <v>1109</v>
      </c>
    </row>
    <row r="180" spans="1:1">
      <c r="A180" s="202" t="s">
        <v>1110</v>
      </c>
    </row>
    <row r="181" spans="1:1">
      <c r="A181" s="202" t="s">
        <v>1111</v>
      </c>
    </row>
    <row r="182" spans="1:1">
      <c r="A182" t="s">
        <v>1112</v>
      </c>
    </row>
    <row r="183" spans="1:1">
      <c r="A183" s="202" t="s">
        <v>1113</v>
      </c>
    </row>
    <row r="184" spans="1:1">
      <c r="A184" s="202" t="s">
        <v>1114</v>
      </c>
    </row>
    <row r="185" spans="1:1">
      <c r="A185" s="202" t="s">
        <v>1115</v>
      </c>
    </row>
    <row r="186" spans="1:1">
      <c r="A186" s="202" t="s">
        <v>1116</v>
      </c>
    </row>
    <row r="187" spans="1:1">
      <c r="A187" s="202" t="s">
        <v>1117</v>
      </c>
    </row>
    <row r="188" spans="1:1">
      <c r="A188" s="202" t="s">
        <v>1118</v>
      </c>
    </row>
    <row r="189" spans="1:1">
      <c r="A189" s="202" t="s">
        <v>1119</v>
      </c>
    </row>
    <row r="190" spans="1:1">
      <c r="A190" s="202" t="s">
        <v>1120</v>
      </c>
    </row>
    <row r="191" spans="1:1">
      <c r="A191" s="202" t="s">
        <v>1121</v>
      </c>
    </row>
    <row r="192" spans="1:1">
      <c r="A192" s="202" t="s">
        <v>1122</v>
      </c>
    </row>
    <row r="193" spans="1:1">
      <c r="A193" s="202" t="s">
        <v>1123</v>
      </c>
    </row>
    <row r="194" spans="1:1">
      <c r="A194" s="202" t="s">
        <v>1124</v>
      </c>
    </row>
    <row r="195" spans="1:1">
      <c r="A195" s="202" t="s">
        <v>1125</v>
      </c>
    </row>
    <row r="196" spans="1:1">
      <c r="A196" s="202" t="s">
        <v>1126</v>
      </c>
    </row>
    <row r="197" spans="1:1">
      <c r="A197" s="202" t="s">
        <v>1127</v>
      </c>
    </row>
    <row r="198" spans="1:1">
      <c r="A198" s="202" t="s">
        <v>1128</v>
      </c>
    </row>
    <row r="199" spans="1:1">
      <c r="A199" s="202" t="s">
        <v>1129</v>
      </c>
    </row>
    <row r="200" spans="1:1">
      <c r="A200" s="202" t="s">
        <v>1130</v>
      </c>
    </row>
    <row r="201" spans="1:1">
      <c r="A201" s="202" t="s">
        <v>1131</v>
      </c>
    </row>
    <row r="202" spans="1:1">
      <c r="A202" t="s">
        <v>1132</v>
      </c>
    </row>
    <row r="203" spans="1:1">
      <c r="A203" t="s">
        <v>1133</v>
      </c>
    </row>
    <row r="204" spans="1:1">
      <c r="A204" t="s">
        <v>1134</v>
      </c>
    </row>
    <row r="205" spans="1:1">
      <c r="A205" t="s">
        <v>1135</v>
      </c>
    </row>
    <row r="206" spans="1:1">
      <c r="A206" t="s">
        <v>1136</v>
      </c>
    </row>
    <row r="207" spans="1:1">
      <c r="A207" t="s">
        <v>1137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zoomScaleNormal="100" workbookViewId="0">
      <pane xSplit="6" topLeftCell="S1" activePane="topRight" state="frozen"/>
      <selection pane="topRight" activeCell="B510" sqref="B510:B5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938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604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613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613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613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613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992</v>
      </c>
      <c r="E10" s="290">
        <v>5</v>
      </c>
      <c r="F10" s="166" t="s">
        <v>894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609</v>
      </c>
      <c r="Y10" s="153" t="s">
        <v>608</v>
      </c>
      <c r="Z10" s="153"/>
      <c r="AA10" s="83">
        <v>1</v>
      </c>
      <c r="AB10" s="70" t="s">
        <v>605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639</v>
      </c>
      <c r="BN10" s="14" t="s">
        <v>639</v>
      </c>
      <c r="BO10" s="159" t="s">
        <v>639</v>
      </c>
      <c r="BP10" s="16" t="s">
        <v>613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613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1025</v>
      </c>
      <c r="E12" s="289">
        <v>16</v>
      </c>
      <c r="F12" s="166" t="s">
        <v>802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615</v>
      </c>
      <c r="Y12" s="153" t="s">
        <v>608</v>
      </c>
      <c r="Z12" s="153"/>
      <c r="AA12" s="83" t="s">
        <v>1238</v>
      </c>
      <c r="AB12" s="70" t="s">
        <v>605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639</v>
      </c>
      <c r="BN12" s="14" t="s">
        <v>639</v>
      </c>
      <c r="BO12" s="159" t="s">
        <v>639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992</v>
      </c>
      <c r="E13" s="290">
        <v>17</v>
      </c>
      <c r="F13" s="166" t="s">
        <v>894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609</v>
      </c>
      <c r="Y13" s="153" t="s">
        <v>608</v>
      </c>
      <c r="Z13" s="153"/>
      <c r="AA13" s="83">
        <v>1</v>
      </c>
      <c r="AB13" s="70" t="s">
        <v>605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631</v>
      </c>
      <c r="BN13" s="14" t="s">
        <v>651</v>
      </c>
      <c r="BO13" s="159" t="s">
        <v>758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1016</v>
      </c>
      <c r="E14" s="289">
        <v>18</v>
      </c>
      <c r="F14" s="166" t="s">
        <v>952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615</v>
      </c>
      <c r="Y14" s="153" t="s">
        <v>608</v>
      </c>
      <c r="Z14" s="153"/>
      <c r="AA14" s="83" t="s">
        <v>1249</v>
      </c>
      <c r="AB14" s="70" t="s">
        <v>605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639</v>
      </c>
      <c r="BN14" s="14" t="s">
        <v>639</v>
      </c>
      <c r="BO14" s="159" t="s">
        <v>639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957</v>
      </c>
      <c r="E15" s="289">
        <v>22</v>
      </c>
      <c r="F15" s="166" t="s">
        <v>920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615</v>
      </c>
      <c r="Y15" s="153" t="s">
        <v>618</v>
      </c>
      <c r="Z15" s="153"/>
      <c r="AA15" s="83">
        <v>1</v>
      </c>
      <c r="AB15" s="70" t="s">
        <v>605</v>
      </c>
      <c r="AC15" s="70" t="s">
        <v>613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639</v>
      </c>
      <c r="BN15" s="14" t="s">
        <v>639</v>
      </c>
      <c r="BO15" s="159" t="s">
        <v>639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613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936</v>
      </c>
      <c r="E17" s="289">
        <v>24</v>
      </c>
      <c r="F17" s="166" t="s">
        <v>802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613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615</v>
      </c>
      <c r="Y17" s="153" t="s">
        <v>618</v>
      </c>
      <c r="Z17" s="153"/>
      <c r="AA17" s="83" t="s">
        <v>1258</v>
      </c>
      <c r="AB17" s="70" t="s">
        <v>605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639</v>
      </c>
      <c r="BN17" s="14" t="s">
        <v>639</v>
      </c>
      <c r="BO17" s="159" t="s">
        <v>639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613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1025</v>
      </c>
      <c r="E19" s="289">
        <v>34</v>
      </c>
      <c r="F19" s="166" t="s">
        <v>964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615</v>
      </c>
      <c r="Y19" s="153"/>
      <c r="Z19" s="153"/>
      <c r="AA19" s="83" t="s">
        <v>1262</v>
      </c>
      <c r="AB19" s="70" t="s">
        <v>617</v>
      </c>
      <c r="AC19" s="70" t="s">
        <v>599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639</v>
      </c>
      <c r="BN19" s="14" t="s">
        <v>639</v>
      </c>
      <c r="BO19" s="159" t="s">
        <v>639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613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992</v>
      </c>
      <c r="E21" s="289">
        <v>36</v>
      </c>
      <c r="F21" s="166" t="s">
        <v>894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615</v>
      </c>
      <c r="Y21" s="153"/>
      <c r="Z21" s="153"/>
      <c r="AA21" s="83">
        <v>1</v>
      </c>
      <c r="AB21" s="70" t="s">
        <v>605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631</v>
      </c>
      <c r="BN21" s="14" t="s">
        <v>661</v>
      </c>
      <c r="BO21" s="159" t="s">
        <v>719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1016</v>
      </c>
      <c r="E22" s="289">
        <v>37</v>
      </c>
      <c r="F22" s="166" t="s">
        <v>802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615</v>
      </c>
      <c r="Y22" s="153"/>
      <c r="Z22" s="153"/>
      <c r="AA22" s="83" t="s">
        <v>1269</v>
      </c>
      <c r="AB22" s="70" t="s">
        <v>605</v>
      </c>
      <c r="AC22" s="70" t="s">
        <v>612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639</v>
      </c>
      <c r="BN22" s="14" t="s">
        <v>639</v>
      </c>
      <c r="BO22" s="159" t="s">
        <v>639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613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957</v>
      </c>
      <c r="E24" s="289">
        <v>39</v>
      </c>
      <c r="F24" s="166" t="s">
        <v>920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615</v>
      </c>
      <c r="Y24" s="153"/>
      <c r="Z24" s="153"/>
      <c r="AA24" s="83">
        <v>1</v>
      </c>
      <c r="AB24" s="70" t="s">
        <v>605</v>
      </c>
      <c r="AC24" s="70" t="s">
        <v>613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639</v>
      </c>
      <c r="BN24" s="14" t="s">
        <v>639</v>
      </c>
      <c r="BO24" s="159" t="s">
        <v>639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613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992</v>
      </c>
      <c r="E26" s="289">
        <v>46</v>
      </c>
      <c r="F26" s="166" t="s">
        <v>894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615</v>
      </c>
      <c r="Y26" s="153"/>
      <c r="Z26" s="153"/>
      <c r="AA26" s="83">
        <v>1</v>
      </c>
      <c r="AB26" s="70" t="s">
        <v>605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631</v>
      </c>
      <c r="BN26" s="14" t="s">
        <v>661</v>
      </c>
      <c r="BO26" s="159" t="s">
        <v>719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613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613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957</v>
      </c>
      <c r="E29" s="289">
        <v>49</v>
      </c>
      <c r="F29" s="166" t="s">
        <v>920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615</v>
      </c>
      <c r="Y29" s="153"/>
      <c r="Z29" s="153"/>
      <c r="AA29" s="83">
        <v>1</v>
      </c>
      <c r="AB29" s="70" t="s">
        <v>605</v>
      </c>
      <c r="AC29" s="70" t="s">
        <v>613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639</v>
      </c>
      <c r="BN29" s="14" t="s">
        <v>639</v>
      </c>
      <c r="BO29" s="159" t="s">
        <v>639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613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1025</v>
      </c>
      <c r="E31" s="289">
        <v>55</v>
      </c>
      <c r="F31" s="166" t="s">
        <v>802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615</v>
      </c>
      <c r="Y31" s="153"/>
      <c r="Z31" s="153"/>
      <c r="AA31" s="83" t="s">
        <v>1276</v>
      </c>
      <c r="AB31" s="70" t="s">
        <v>611</v>
      </c>
      <c r="AC31" s="70" t="s">
        <v>612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639</v>
      </c>
      <c r="BN31" s="14" t="s">
        <v>639</v>
      </c>
      <c r="BO31" s="159" t="s">
        <v>639</v>
      </c>
      <c r="BP31" s="16" t="s">
        <v>613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992</v>
      </c>
      <c r="E32" s="289">
        <v>56</v>
      </c>
      <c r="F32" s="166" t="s">
        <v>894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613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615</v>
      </c>
      <c r="Y32" s="153"/>
      <c r="Z32" s="153"/>
      <c r="AA32" s="83">
        <v>1</v>
      </c>
      <c r="AB32" s="70" t="s">
        <v>605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639</v>
      </c>
      <c r="BN32" s="14" t="s">
        <v>639</v>
      </c>
      <c r="BO32" s="14" t="s">
        <v>639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1016</v>
      </c>
      <c r="E33" s="289">
        <v>57</v>
      </c>
      <c r="F33" s="166" t="s">
        <v>908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613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1106</v>
      </c>
      <c r="E34" s="289">
        <v>58</v>
      </c>
      <c r="F34" s="166" t="s">
        <v>971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613</v>
      </c>
      <c r="J34" s="204">
        <v>74</v>
      </c>
      <c r="K34" s="204">
        <v>196.119</v>
      </c>
      <c r="L34" s="83" t="s">
        <v>613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609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639</v>
      </c>
      <c r="BN34" s="14" t="s">
        <v>639</v>
      </c>
      <c r="BO34" s="159" t="s">
        <v>639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884</v>
      </c>
      <c r="E35" s="289">
        <v>59</v>
      </c>
      <c r="F35" s="166" t="s">
        <v>810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613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615</v>
      </c>
      <c r="Y35" s="153"/>
      <c r="Z35" s="153"/>
      <c r="AA35" s="83">
        <v>1</v>
      </c>
      <c r="AB35" s="70" t="s">
        <v>605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639</v>
      </c>
      <c r="BN35" s="14" t="s">
        <v>639</v>
      </c>
      <c r="BO35" s="159" t="s">
        <v>639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957</v>
      </c>
      <c r="E36" s="289">
        <v>60</v>
      </c>
      <c r="F36" s="166" t="s">
        <v>920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615</v>
      </c>
      <c r="Y36" s="153"/>
      <c r="Z36" s="153"/>
      <c r="AA36" s="83">
        <v>1</v>
      </c>
      <c r="AB36" s="70" t="s">
        <v>605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639</v>
      </c>
      <c r="BN36" s="14" t="s">
        <v>639</v>
      </c>
      <c r="BO36" s="159" t="s">
        <v>639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613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1025</v>
      </c>
      <c r="E38" s="289">
        <v>64</v>
      </c>
      <c r="F38" s="166" t="s">
        <v>964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609</v>
      </c>
      <c r="Y38" s="153" t="s">
        <v>608</v>
      </c>
      <c r="Z38" s="153"/>
      <c r="AA38" s="83" t="s">
        <v>1299</v>
      </c>
      <c r="AB38" s="70" t="s">
        <v>617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630</v>
      </c>
      <c r="BN38" s="14" t="s">
        <v>660</v>
      </c>
      <c r="BO38" s="159" t="s">
        <v>717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613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613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910</v>
      </c>
      <c r="E40" s="289">
        <v>65</v>
      </c>
      <c r="F40" s="166" t="s">
        <v>810</v>
      </c>
      <c r="G40" s="9" t="s">
        <v>808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807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615</v>
      </c>
      <c r="Y40" s="153" t="s">
        <v>608</v>
      </c>
      <c r="Z40" s="153"/>
      <c r="AA40" s="83">
        <v>1</v>
      </c>
      <c r="AB40" s="70" t="s">
        <v>605</v>
      </c>
      <c r="AC40" s="70"/>
      <c r="AD40" s="167">
        <v>0.29166666666666669</v>
      </c>
      <c r="AE40" s="83"/>
      <c r="AF40" s="83"/>
      <c r="AG40" s="83"/>
      <c r="AH40" s="48"/>
      <c r="AI40" s="166" t="s">
        <v>810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639</v>
      </c>
      <c r="BN40" s="14" t="s">
        <v>639</v>
      </c>
      <c r="BO40" s="159" t="s">
        <v>639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992</v>
      </c>
      <c r="E41" s="289">
        <v>64</v>
      </c>
      <c r="F41" s="166" t="s">
        <v>1000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615</v>
      </c>
      <c r="Y41" s="153" t="s">
        <v>608</v>
      </c>
      <c r="Z41" s="153"/>
      <c r="AA41" s="83">
        <v>1</v>
      </c>
      <c r="AB41" s="70" t="s">
        <v>605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639</v>
      </c>
      <c r="BN41" s="14" t="s">
        <v>639</v>
      </c>
      <c r="BO41" s="159" t="s">
        <v>639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1076</v>
      </c>
      <c r="E43" s="289">
        <v>66</v>
      </c>
      <c r="F43" s="166" t="s">
        <v>971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613</v>
      </c>
      <c r="J43" s="204">
        <v>74</v>
      </c>
      <c r="K43" s="204">
        <v>436.2</v>
      </c>
      <c r="L43" s="83" t="s">
        <v>613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615</v>
      </c>
      <c r="Y43" s="153" t="s">
        <v>608</v>
      </c>
      <c r="Z43" s="153"/>
      <c r="AA43" s="83" t="s">
        <v>613</v>
      </c>
      <c r="AB43" s="70" t="s">
        <v>613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639</v>
      </c>
      <c r="BN43" s="14" t="s">
        <v>639</v>
      </c>
      <c r="BO43" s="159" t="s">
        <v>639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613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1132</v>
      </c>
      <c r="E46" s="289">
        <v>69</v>
      </c>
      <c r="F46" s="166" t="s">
        <v>958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613</v>
      </c>
      <c r="J46" s="204">
        <v>74</v>
      </c>
      <c r="K46" s="204">
        <v>343.33499999999998</v>
      </c>
      <c r="L46" s="83" t="s">
        <v>613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615</v>
      </c>
      <c r="Y46" s="153" t="s">
        <v>608</v>
      </c>
      <c r="Z46" s="153"/>
      <c r="AA46" s="83" t="s">
        <v>613</v>
      </c>
      <c r="AB46" s="70" t="s">
        <v>613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639</v>
      </c>
      <c r="BN46" s="14" t="s">
        <v>639</v>
      </c>
      <c r="BO46" s="14" t="s">
        <v>639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884</v>
      </c>
      <c r="E47" s="289">
        <v>70</v>
      </c>
      <c r="F47" s="166" t="s">
        <v>810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615</v>
      </c>
      <c r="Y47" s="153" t="s">
        <v>608</v>
      </c>
      <c r="Z47" s="153"/>
      <c r="AA47" s="83">
        <v>1</v>
      </c>
      <c r="AB47" s="70" t="s">
        <v>605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639</v>
      </c>
      <c r="BN47" s="14" t="s">
        <v>639</v>
      </c>
      <c r="BO47" s="14" t="s">
        <v>639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936</v>
      </c>
      <c r="E48" s="289">
        <v>67</v>
      </c>
      <c r="F48" s="166" t="s">
        <v>837</v>
      </c>
      <c r="G48" s="9" t="s">
        <v>856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815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609</v>
      </c>
      <c r="Y48" s="153" t="s">
        <v>608</v>
      </c>
      <c r="Z48" s="153"/>
      <c r="AA48" s="83" t="s">
        <v>1269</v>
      </c>
      <c r="AB48" s="70" t="s">
        <v>605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639</v>
      </c>
      <c r="BN48" s="14" t="s">
        <v>639</v>
      </c>
      <c r="BO48" s="159" t="s">
        <v>639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1016</v>
      </c>
      <c r="E49" s="289"/>
      <c r="F49" s="166" t="s">
        <v>911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615</v>
      </c>
      <c r="Y49" s="153" t="s">
        <v>608</v>
      </c>
      <c r="Z49" s="153"/>
      <c r="AA49" s="83">
        <v>2</v>
      </c>
      <c r="AB49" s="70" t="s">
        <v>611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637</v>
      </c>
      <c r="BN49" s="14" t="s">
        <v>664</v>
      </c>
      <c r="BO49" s="159" t="s">
        <v>716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613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957</v>
      </c>
      <c r="E51" s="289">
        <v>74</v>
      </c>
      <c r="F51" s="166" t="s">
        <v>920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615</v>
      </c>
      <c r="Y51" s="153" t="s">
        <v>618</v>
      </c>
      <c r="Z51" s="153"/>
      <c r="AA51" s="83">
        <v>1</v>
      </c>
      <c r="AB51" s="70" t="s">
        <v>605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639</v>
      </c>
      <c r="BN51" s="14" t="s">
        <v>639</v>
      </c>
      <c r="BO51" s="159" t="s">
        <v>639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613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931</v>
      </c>
      <c r="E53" s="289">
        <v>76</v>
      </c>
      <c r="F53" s="166" t="s">
        <v>802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615</v>
      </c>
      <c r="Y53" s="153" t="s">
        <v>618</v>
      </c>
      <c r="Z53" s="153"/>
      <c r="AA53" s="83" t="s">
        <v>1333</v>
      </c>
      <c r="AB53" s="70" t="s">
        <v>617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640</v>
      </c>
      <c r="BN53" s="14" t="s">
        <v>656</v>
      </c>
      <c r="BO53" s="159" t="s">
        <v>729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613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992</v>
      </c>
      <c r="E55" s="289">
        <v>81</v>
      </c>
      <c r="F55" s="166" t="s">
        <v>894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609</v>
      </c>
      <c r="Y55" s="153" t="s">
        <v>608</v>
      </c>
      <c r="Z55" s="153"/>
      <c r="AA55" s="83">
        <v>1</v>
      </c>
      <c r="AB55" s="70" t="s">
        <v>605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639</v>
      </c>
      <c r="BN55" s="14" t="s">
        <v>639</v>
      </c>
      <c r="BO55" s="159" t="s">
        <v>639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910</v>
      </c>
      <c r="E56" s="289">
        <v>82</v>
      </c>
      <c r="F56" s="166" t="s">
        <v>810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615</v>
      </c>
      <c r="Y56" s="153"/>
      <c r="Z56" s="153"/>
      <c r="AA56" s="83">
        <v>1</v>
      </c>
      <c r="AB56" s="70" t="s">
        <v>605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1025</v>
      </c>
      <c r="E57" s="289">
        <v>83</v>
      </c>
      <c r="F57" s="166" t="s">
        <v>962</v>
      </c>
      <c r="G57" s="9" t="str">
        <f>IF(D57="","*",VLOOKUP(F57,BS_ATIVIDADE[#All],3,FALSE))</f>
        <v>OUTROS</v>
      </c>
      <c r="H57" s="167" t="s">
        <v>597</v>
      </c>
      <c r="I57" s="167" t="s">
        <v>613</v>
      </c>
      <c r="J57" s="204">
        <v>98</v>
      </c>
      <c r="K57" s="204">
        <v>502</v>
      </c>
      <c r="L57" s="83" t="s">
        <v>613</v>
      </c>
      <c r="M57" s="193" t="s">
        <v>15</v>
      </c>
      <c r="N57" s="193" t="s">
        <v>16</v>
      </c>
      <c r="O57" s="167">
        <v>0.33333333333333331</v>
      </c>
      <c r="P57" s="167" t="s">
        <v>613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611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1025</v>
      </c>
      <c r="E58" s="289">
        <v>84</v>
      </c>
      <c r="F58" s="166" t="s">
        <v>802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615</v>
      </c>
      <c r="Y58" s="153" t="s">
        <v>608</v>
      </c>
      <c r="Z58" s="153"/>
      <c r="AA58" s="83">
        <v>2</v>
      </c>
      <c r="AB58" s="70" t="s">
        <v>611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639</v>
      </c>
      <c r="BN58" s="14" t="s">
        <v>639</v>
      </c>
      <c r="BO58" s="159" t="s">
        <v>639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613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1076</v>
      </c>
      <c r="E60" s="289">
        <v>86</v>
      </c>
      <c r="F60" s="166" t="s">
        <v>971</v>
      </c>
      <c r="G60" s="9" t="str">
        <f>IF(D60="","*",VLOOKUP(F60,BS_ATIVIDADE[#All],3,FALSE))</f>
        <v>SOLDA</v>
      </c>
      <c r="H60" s="167" t="s">
        <v>575</v>
      </c>
      <c r="I60" s="167" t="s">
        <v>613</v>
      </c>
      <c r="J60" s="204">
        <v>74</v>
      </c>
      <c r="K60" s="204">
        <v>426.1</v>
      </c>
      <c r="L60" s="83" t="s">
        <v>613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609</v>
      </c>
      <c r="Y60" s="153" t="s">
        <v>608</v>
      </c>
      <c r="Z60" s="153"/>
      <c r="AA60" s="83" t="s">
        <v>613</v>
      </c>
      <c r="AB60" s="70" t="s">
        <v>613</v>
      </c>
      <c r="AC60" s="70"/>
      <c r="AD60" s="167" t="s">
        <v>613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635</v>
      </c>
      <c r="BN60" s="14" t="s">
        <v>664</v>
      </c>
      <c r="BO60" s="159" t="s">
        <v>716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613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1132</v>
      </c>
      <c r="E62" s="289">
        <v>88</v>
      </c>
      <c r="F62" s="166" t="s">
        <v>958</v>
      </c>
      <c r="G62" s="9" t="str">
        <f>IF(D62="","*",VLOOKUP(F62,BS_ATIVIDADE[#All],3,FALSE))</f>
        <v>DORMENTE - PONTE</v>
      </c>
      <c r="H62" s="167" t="s">
        <v>549</v>
      </c>
      <c r="I62" s="167" t="s">
        <v>613</v>
      </c>
      <c r="J62" s="204">
        <v>74</v>
      </c>
      <c r="K62" s="204">
        <v>343.3</v>
      </c>
      <c r="L62" s="83" t="s">
        <v>613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615</v>
      </c>
      <c r="Y62" s="153" t="s">
        <v>608</v>
      </c>
      <c r="Z62" s="153"/>
      <c r="AA62" s="83" t="s">
        <v>613</v>
      </c>
      <c r="AB62" s="70" t="s">
        <v>613</v>
      </c>
      <c r="AC62" s="70"/>
      <c r="AD62" s="167" t="s">
        <v>613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635</v>
      </c>
      <c r="BN62" s="14" t="s">
        <v>664</v>
      </c>
      <c r="BO62" s="159" t="s">
        <v>761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613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1106</v>
      </c>
      <c r="E64" s="289">
        <v>90</v>
      </c>
      <c r="F64" s="166" t="s">
        <v>971</v>
      </c>
      <c r="G64" s="9" t="str">
        <f>IF(D64="","*",VLOOKUP(F64,BS_ATIVIDADE[#All],3,FALSE))</f>
        <v>SOLDA</v>
      </c>
      <c r="H64" s="167" t="s">
        <v>191</v>
      </c>
      <c r="I64" s="167" t="s">
        <v>613</v>
      </c>
      <c r="J64" s="204">
        <v>74</v>
      </c>
      <c r="K64" s="204">
        <v>218.6</v>
      </c>
      <c r="L64" s="83" t="s">
        <v>613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609</v>
      </c>
      <c r="Y64" s="153" t="s">
        <v>608</v>
      </c>
      <c r="Z64" s="153"/>
      <c r="AA64" s="83" t="s">
        <v>613</v>
      </c>
      <c r="AB64" s="70" t="s">
        <v>613</v>
      </c>
      <c r="AC64" s="70"/>
      <c r="AD64" s="167" t="s">
        <v>613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639</v>
      </c>
      <c r="BN64" s="14" t="s">
        <v>639</v>
      </c>
      <c r="BO64" s="159" t="s">
        <v>639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613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1016</v>
      </c>
      <c r="E66" s="289">
        <v>92</v>
      </c>
      <c r="F66" s="166" t="s">
        <v>911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609</v>
      </c>
      <c r="Y66" s="153" t="s">
        <v>608</v>
      </c>
      <c r="Z66" s="153"/>
      <c r="AA66" s="83" t="s">
        <v>1269</v>
      </c>
      <c r="AB66" s="70" t="s">
        <v>605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639</v>
      </c>
      <c r="BN66" s="14" t="s">
        <v>639</v>
      </c>
      <c r="BO66" s="159" t="s">
        <v>639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957</v>
      </c>
      <c r="E67" s="289">
        <v>98</v>
      </c>
      <c r="F67" s="166" t="s">
        <v>920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615</v>
      </c>
      <c r="Y67" s="153" t="s">
        <v>618</v>
      </c>
      <c r="Z67" s="153"/>
      <c r="AA67" s="83">
        <v>1</v>
      </c>
      <c r="AB67" s="70" t="s">
        <v>605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639</v>
      </c>
      <c r="BN67" s="14" t="s">
        <v>639</v>
      </c>
      <c r="BO67" s="159" t="s">
        <v>639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931</v>
      </c>
      <c r="E68" s="290">
        <v>101</v>
      </c>
      <c r="F68" s="166" t="s">
        <v>802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615</v>
      </c>
      <c r="Y68" s="153" t="s">
        <v>618</v>
      </c>
      <c r="Z68" s="153"/>
      <c r="AA68" s="83" t="s">
        <v>1356</v>
      </c>
      <c r="AB68" s="70" t="s">
        <v>611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630</v>
      </c>
      <c r="BN68" s="14" t="s">
        <v>650</v>
      </c>
      <c r="BO68" s="159" t="s">
        <v>717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613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613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1025</v>
      </c>
      <c r="E71" s="289">
        <v>108</v>
      </c>
      <c r="F71" s="166" t="s">
        <v>964</v>
      </c>
      <c r="G71" s="9" t="s">
        <v>965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840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609</v>
      </c>
      <c r="Y71" s="153" t="s">
        <v>608</v>
      </c>
      <c r="Z71" s="153"/>
      <c r="AA71" s="83" t="s">
        <v>1238</v>
      </c>
      <c r="AB71" s="70" t="s">
        <v>605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639</v>
      </c>
      <c r="BN71" s="14" t="s">
        <v>639</v>
      </c>
      <c r="BO71" s="159" t="s">
        <v>639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613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992</v>
      </c>
      <c r="E73" s="289">
        <v>106</v>
      </c>
      <c r="F73" s="166" t="s">
        <v>894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609</v>
      </c>
      <c r="Y73" s="153" t="s">
        <v>608</v>
      </c>
      <c r="Z73" s="153"/>
      <c r="AA73" s="83">
        <v>1</v>
      </c>
      <c r="AB73" s="70" t="s">
        <v>605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910</v>
      </c>
      <c r="E74" s="289">
        <v>110</v>
      </c>
      <c r="F74" s="166" t="s">
        <v>810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615</v>
      </c>
      <c r="Y74" s="153" t="s">
        <v>608</v>
      </c>
      <c r="Z74" s="153"/>
      <c r="AA74" s="83">
        <v>1</v>
      </c>
      <c r="AB74" s="70" t="s">
        <v>605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639</v>
      </c>
      <c r="BN74" s="14" t="s">
        <v>639</v>
      </c>
      <c r="BO74" s="159" t="s">
        <v>639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1076</v>
      </c>
      <c r="E75" s="289">
        <v>86</v>
      </c>
      <c r="F75" s="166" t="s">
        <v>971</v>
      </c>
      <c r="G75" s="9" t="s">
        <v>972</v>
      </c>
      <c r="H75" s="167" t="s">
        <v>575</v>
      </c>
      <c r="I75" s="167" t="s">
        <v>613</v>
      </c>
      <c r="J75" s="204">
        <v>74</v>
      </c>
      <c r="K75" s="204">
        <v>426.1</v>
      </c>
      <c r="L75" s="83" t="s">
        <v>613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609</v>
      </c>
      <c r="Y75" s="153" t="s">
        <v>608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639</v>
      </c>
      <c r="BN75" s="14" t="s">
        <v>639</v>
      </c>
      <c r="BO75" s="159" t="s">
        <v>639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967</v>
      </c>
      <c r="E77" s="290">
        <v>115</v>
      </c>
      <c r="F77" s="166" t="s">
        <v>802</v>
      </c>
      <c r="G77" s="9" t="s">
        <v>788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615</v>
      </c>
      <c r="Y77" s="153" t="s">
        <v>608</v>
      </c>
      <c r="Z77" s="153"/>
      <c r="AA77" s="83">
        <v>1</v>
      </c>
      <c r="AB77" s="70" t="s">
        <v>605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639</v>
      </c>
      <c r="BN77" s="14" t="s">
        <v>639</v>
      </c>
      <c r="BO77" s="159" t="s">
        <v>639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613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1132</v>
      </c>
      <c r="E79" s="289">
        <v>88</v>
      </c>
      <c r="F79" s="166" t="s">
        <v>958</v>
      </c>
      <c r="G79" s="9" t="s">
        <v>959</v>
      </c>
      <c r="H79" s="167" t="s">
        <v>549</v>
      </c>
      <c r="I79" s="167" t="s">
        <v>613</v>
      </c>
      <c r="J79" s="204">
        <v>74</v>
      </c>
      <c r="K79" s="204">
        <v>343.3</v>
      </c>
      <c r="L79" s="83" t="s">
        <v>613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615</v>
      </c>
      <c r="Y79" s="153" t="s">
        <v>608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635</v>
      </c>
      <c r="BN79" s="14" t="s">
        <v>664</v>
      </c>
      <c r="BO79" s="159" t="s">
        <v>761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613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936</v>
      </c>
      <c r="E81" s="289">
        <v>113</v>
      </c>
      <c r="F81" s="166" t="s">
        <v>802</v>
      </c>
      <c r="G81" s="9" t="s">
        <v>788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615</v>
      </c>
      <c r="Y81" s="153" t="s">
        <v>608</v>
      </c>
      <c r="Z81" s="153"/>
      <c r="AA81" s="83">
        <v>2</v>
      </c>
      <c r="AB81" s="70" t="s">
        <v>611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634</v>
      </c>
      <c r="BN81" s="14" t="s">
        <v>663</v>
      </c>
      <c r="BO81" s="159" t="s">
        <v>767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1106</v>
      </c>
      <c r="E82" s="289">
        <v>126</v>
      </c>
      <c r="F82" s="166" t="s">
        <v>971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613</v>
      </c>
      <c r="J82" s="204">
        <v>74</v>
      </c>
      <c r="K82" s="204">
        <v>195.8</v>
      </c>
      <c r="L82" s="83" t="s">
        <v>613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609</v>
      </c>
      <c r="Y82" s="153" t="s">
        <v>608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639</v>
      </c>
      <c r="BN82" s="14" t="s">
        <v>639</v>
      </c>
      <c r="BO82" s="159" t="s">
        <v>639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613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1043</v>
      </c>
      <c r="E84" s="289">
        <v>128</v>
      </c>
      <c r="F84" s="166" t="s">
        <v>978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613</v>
      </c>
      <c r="J84" s="204">
        <v>74</v>
      </c>
      <c r="K84" s="204">
        <v>195</v>
      </c>
      <c r="L84" s="83" t="s">
        <v>613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609</v>
      </c>
      <c r="Y84" s="153" t="s">
        <v>608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639</v>
      </c>
      <c r="BN84" s="14" t="s">
        <v>639</v>
      </c>
      <c r="BO84" s="159" t="s">
        <v>639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613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1103</v>
      </c>
      <c r="E86" s="289">
        <v>130</v>
      </c>
      <c r="F86" s="166" t="s">
        <v>971</v>
      </c>
      <c r="G86" s="9" t="str">
        <f>IF(D86="","*",VLOOKUP(F86,BS_ATIVIDADE[#All],3,FALSE))</f>
        <v>SOLDA</v>
      </c>
      <c r="H86" s="167" t="s">
        <v>359</v>
      </c>
      <c r="I86" s="167" t="s">
        <v>613</v>
      </c>
      <c r="J86" s="204">
        <v>103</v>
      </c>
      <c r="K86" s="204">
        <v>2109.6999999999998</v>
      </c>
      <c r="L86" s="83" t="s">
        <v>613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615</v>
      </c>
      <c r="Y86" s="153" t="s">
        <v>618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639</v>
      </c>
      <c r="BN86" s="14" t="s">
        <v>639</v>
      </c>
      <c r="BO86" s="159" t="s">
        <v>639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613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957</v>
      </c>
      <c r="E88" s="289">
        <v>132</v>
      </c>
      <c r="F88" s="166" t="s">
        <v>802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615</v>
      </c>
      <c r="Y88" s="153" t="s">
        <v>618</v>
      </c>
      <c r="Z88" s="153"/>
      <c r="AA88" s="83">
        <v>1</v>
      </c>
      <c r="AB88" s="70" t="s">
        <v>605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639</v>
      </c>
      <c r="BN88" s="14" t="s">
        <v>639</v>
      </c>
      <c r="BO88" s="159" t="s">
        <v>639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613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931</v>
      </c>
      <c r="E90" s="289">
        <v>134</v>
      </c>
      <c r="F90" s="166" t="s">
        <v>802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615</v>
      </c>
      <c r="Y90" s="153" t="s">
        <v>618</v>
      </c>
      <c r="Z90" s="153"/>
      <c r="AA90" s="83" t="s">
        <v>1356</v>
      </c>
      <c r="AB90" s="70" t="s">
        <v>617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639</v>
      </c>
      <c r="BN90" s="14" t="s">
        <v>639</v>
      </c>
      <c r="BO90" s="159" t="s">
        <v>639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613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613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1025</v>
      </c>
      <c r="E93" s="290">
        <v>137</v>
      </c>
      <c r="F93" s="166" t="s">
        <v>802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615</v>
      </c>
      <c r="Y93" s="153" t="s">
        <v>608</v>
      </c>
      <c r="Z93" s="153"/>
      <c r="AA93" s="83" t="s">
        <v>1238</v>
      </c>
      <c r="AB93" s="70" t="s">
        <v>605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639</v>
      </c>
      <c r="BN93" s="14" t="s">
        <v>639</v>
      </c>
      <c r="BO93" s="159" t="s">
        <v>639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613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992</v>
      </c>
      <c r="E95" s="289">
        <v>139</v>
      </c>
      <c r="F95" s="166" t="s">
        <v>894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609</v>
      </c>
      <c r="Y95" s="153" t="s">
        <v>608</v>
      </c>
      <c r="Z95" s="153"/>
      <c r="AA95" s="83">
        <v>1</v>
      </c>
      <c r="AB95" s="70" t="s">
        <v>605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639</v>
      </c>
      <c r="BN95" s="14" t="s">
        <v>639</v>
      </c>
      <c r="BO95" s="159" t="s">
        <v>639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1076</v>
      </c>
      <c r="E96" s="289" t="s">
        <v>1408</v>
      </c>
      <c r="F96" s="166" t="s">
        <v>971</v>
      </c>
      <c r="G96" s="9" t="str">
        <f>IF(D96="","*",VLOOKUP(F96,BS_ATIVIDADE[#All],3,FALSE))</f>
        <v>SOLDA</v>
      </c>
      <c r="H96" s="167" t="s">
        <v>581</v>
      </c>
      <c r="I96" s="167" t="s">
        <v>613</v>
      </c>
      <c r="J96" s="204">
        <v>74</v>
      </c>
      <c r="K96" s="204">
        <v>445.3</v>
      </c>
      <c r="L96" s="83" t="s">
        <v>613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615</v>
      </c>
      <c r="Y96" s="153" t="s">
        <v>618</v>
      </c>
      <c r="Z96" s="153"/>
      <c r="AA96" s="83" t="s">
        <v>613</v>
      </c>
      <c r="AB96" s="70" t="s">
        <v>613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641</v>
      </c>
      <c r="BN96" s="14" t="s">
        <v>657</v>
      </c>
      <c r="BO96" s="159" t="s">
        <v>731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613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613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936</v>
      </c>
      <c r="E100" s="289">
        <v>146</v>
      </c>
      <c r="F100" s="166" t="s">
        <v>802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615</v>
      </c>
      <c r="Y100" s="153" t="s">
        <v>618</v>
      </c>
      <c r="Z100" s="153"/>
      <c r="AA100" s="83">
        <v>2</v>
      </c>
      <c r="AB100" s="70" t="s">
        <v>611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639</v>
      </c>
      <c r="BN100" s="14" t="s">
        <v>639</v>
      </c>
      <c r="BO100" s="159" t="s">
        <v>639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613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1106</v>
      </c>
      <c r="E102" s="289">
        <v>148</v>
      </c>
      <c r="F102" s="166" t="s">
        <v>971</v>
      </c>
      <c r="G102" s="9" t="str">
        <f>IF(D102="","*",VLOOKUP(F102,BS_ATIVIDADE[#All],3,FALSE))</f>
        <v>SOLDA</v>
      </c>
      <c r="H102" s="167" t="s">
        <v>253</v>
      </c>
      <c r="I102" s="167" t="s">
        <v>613</v>
      </c>
      <c r="J102" s="204">
        <v>74</v>
      </c>
      <c r="K102" s="204">
        <v>227.6</v>
      </c>
      <c r="L102" s="83" t="s">
        <v>613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609</v>
      </c>
      <c r="Y102" s="153" t="s">
        <v>608</v>
      </c>
      <c r="Z102" s="153"/>
      <c r="AA102" s="83" t="s">
        <v>613</v>
      </c>
      <c r="AB102" s="70" t="s">
        <v>613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639</v>
      </c>
      <c r="BN102" s="14" t="s">
        <v>639</v>
      </c>
      <c r="BO102" s="159" t="s">
        <v>639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613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608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613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1016</v>
      </c>
      <c r="E105" s="289">
        <v>151</v>
      </c>
      <c r="F105" s="166" t="s">
        <v>911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609</v>
      </c>
      <c r="Y105" s="153" t="s">
        <v>608</v>
      </c>
      <c r="Z105" s="153"/>
      <c r="AA105" s="83" t="s">
        <v>1269</v>
      </c>
      <c r="AB105" s="70" t="s">
        <v>605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639</v>
      </c>
      <c r="BN105" s="14" t="s">
        <v>639</v>
      </c>
      <c r="BO105" s="159" t="s">
        <v>639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613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613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967</v>
      </c>
      <c r="E108" s="289">
        <v>154</v>
      </c>
      <c r="F108" s="166" t="s">
        <v>1012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615</v>
      </c>
      <c r="Y108" s="153" t="s">
        <v>618</v>
      </c>
      <c r="Z108" s="153"/>
      <c r="AA108" s="83">
        <v>1</v>
      </c>
      <c r="AB108" s="70" t="s">
        <v>605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637</v>
      </c>
      <c r="BN108" s="14" t="s">
        <v>664</v>
      </c>
      <c r="BO108" s="159" t="s">
        <v>716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613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613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613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1049</v>
      </c>
      <c r="E112" s="289">
        <v>158</v>
      </c>
      <c r="F112" s="166" t="s">
        <v>978</v>
      </c>
      <c r="G112" s="9" t="str">
        <f>IF(D112="","*",VLOOKUP(F112,BS_ATIVIDADE[#All],3,FALSE))</f>
        <v>TRILHO - SUBSTITUIÇÂO</v>
      </c>
      <c r="H112" s="167" t="s">
        <v>183</v>
      </c>
      <c r="I112" s="167" t="s">
        <v>613</v>
      </c>
      <c r="J112" s="204">
        <v>74</v>
      </c>
      <c r="K112" s="204">
        <v>79.98</v>
      </c>
      <c r="L112" s="83" t="s">
        <v>613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615</v>
      </c>
      <c r="Y112" s="153" t="s">
        <v>618</v>
      </c>
      <c r="Z112" s="153"/>
      <c r="AA112" s="83" t="s">
        <v>613</v>
      </c>
      <c r="AB112" s="70" t="s">
        <v>613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639</v>
      </c>
      <c r="BN112" s="14" t="s">
        <v>639</v>
      </c>
      <c r="BO112" s="159" t="s">
        <v>639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931</v>
      </c>
      <c r="E113" s="289">
        <v>163</v>
      </c>
      <c r="F113" s="166" t="s">
        <v>802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615</v>
      </c>
      <c r="Y113" s="153" t="s">
        <v>618</v>
      </c>
      <c r="Z113" s="153"/>
      <c r="AA113" s="83" t="s">
        <v>1427</v>
      </c>
      <c r="AB113" s="70" t="s">
        <v>617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633</v>
      </c>
      <c r="BN113" s="14" t="s">
        <v>653</v>
      </c>
      <c r="BO113" s="159" t="s">
        <v>759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613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933</v>
      </c>
      <c r="E115" s="289">
        <v>165</v>
      </c>
      <c r="F115" s="166" t="s">
        <v>802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615</v>
      </c>
      <c r="Y115" s="153" t="s">
        <v>618</v>
      </c>
      <c r="Z115" s="153"/>
      <c r="AA115" s="83" t="s">
        <v>1435</v>
      </c>
      <c r="AB115" s="70" t="s">
        <v>605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639</v>
      </c>
      <c r="BN115" s="14" t="s">
        <v>639</v>
      </c>
      <c r="BO115" s="159" t="s">
        <v>639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613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613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613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613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613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613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992</v>
      </c>
      <c r="E122" s="289">
        <v>172</v>
      </c>
      <c r="F122" s="166" t="s">
        <v>894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615</v>
      </c>
      <c r="Y122" s="153" t="s">
        <v>618</v>
      </c>
      <c r="Z122" s="153"/>
      <c r="AA122" s="83">
        <v>1</v>
      </c>
      <c r="AB122" s="70" t="s">
        <v>605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631</v>
      </c>
      <c r="BN122" s="14" t="s">
        <v>651</v>
      </c>
      <c r="BO122" s="159" t="s">
        <v>769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1025</v>
      </c>
      <c r="E123" s="289">
        <v>175</v>
      </c>
      <c r="F123" s="166" t="s">
        <v>962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613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1076</v>
      </c>
      <c r="E124" s="289">
        <v>178</v>
      </c>
      <c r="F124" s="166" t="s">
        <v>971</v>
      </c>
      <c r="G124" s="9" t="str">
        <f>IF(D124="","*",VLOOKUP(F124,BS_ATIVIDADE[#All],3,FALSE))</f>
        <v>SOLDA</v>
      </c>
      <c r="H124" s="167" t="s">
        <v>564</v>
      </c>
      <c r="I124" s="167" t="s">
        <v>613</v>
      </c>
      <c r="J124" s="204">
        <v>74</v>
      </c>
      <c r="K124" s="204">
        <v>399.9</v>
      </c>
      <c r="L124" s="83" t="s">
        <v>613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615</v>
      </c>
      <c r="Y124" s="153" t="s">
        <v>618</v>
      </c>
      <c r="Z124" s="153"/>
      <c r="AA124" s="83" t="s">
        <v>613</v>
      </c>
      <c r="AB124" s="70" t="s">
        <v>613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639</v>
      </c>
      <c r="BN124" s="14" t="s">
        <v>639</v>
      </c>
      <c r="BO124" s="159" t="s">
        <v>639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613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613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1106</v>
      </c>
      <c r="E127" s="289">
        <v>181</v>
      </c>
      <c r="F127" s="166" t="s">
        <v>971</v>
      </c>
      <c r="G127" s="9" t="str">
        <f>IF(D127="","*",VLOOKUP(F127,BS_ATIVIDADE[#All],3,FALSE))</f>
        <v>SOLDA</v>
      </c>
      <c r="H127" s="167" t="s">
        <v>253</v>
      </c>
      <c r="I127" s="167" t="s">
        <v>613</v>
      </c>
      <c r="J127" s="204">
        <v>74</v>
      </c>
      <c r="K127" s="204">
        <v>227.6</v>
      </c>
      <c r="L127" s="83" t="s">
        <v>613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615</v>
      </c>
      <c r="Y127" s="153" t="s">
        <v>618</v>
      </c>
      <c r="Z127" s="153"/>
      <c r="AA127" s="83" t="s">
        <v>613</v>
      </c>
      <c r="AB127" s="70" t="s">
        <v>613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639</v>
      </c>
      <c r="BN127" s="14" t="s">
        <v>639</v>
      </c>
      <c r="BO127" s="159" t="s">
        <v>639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613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927</v>
      </c>
      <c r="E129" s="289">
        <v>183</v>
      </c>
      <c r="F129" s="166" t="s">
        <v>885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613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615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639</v>
      </c>
      <c r="BN129" s="14" t="s">
        <v>639</v>
      </c>
      <c r="BO129" s="159" t="s">
        <v>639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613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992</v>
      </c>
      <c r="E131" s="289">
        <v>189</v>
      </c>
      <c r="F131" s="166" t="s">
        <v>894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815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615</v>
      </c>
      <c r="Y131" s="153" t="s">
        <v>608</v>
      </c>
      <c r="Z131" s="153"/>
      <c r="AA131" s="83">
        <v>1</v>
      </c>
      <c r="AB131" s="70" t="s">
        <v>605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931</v>
      </c>
      <c r="E132" s="289">
        <v>194</v>
      </c>
      <c r="F132" s="166" t="s">
        <v>802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615</v>
      </c>
      <c r="Y132" s="153" t="s">
        <v>618</v>
      </c>
      <c r="Z132" s="153"/>
      <c r="AA132" s="83" t="s">
        <v>1452</v>
      </c>
      <c r="AB132" s="70" t="s">
        <v>617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633</v>
      </c>
      <c r="BN132" s="14" t="s">
        <v>653</v>
      </c>
      <c r="BO132" s="159" t="s">
        <v>759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613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927</v>
      </c>
      <c r="E134" s="289">
        <v>196</v>
      </c>
      <c r="F134" s="166" t="s">
        <v>885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613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615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639</v>
      </c>
      <c r="BN134" s="14" t="s">
        <v>639</v>
      </c>
      <c r="BO134" s="159" t="s">
        <v>639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1016</v>
      </c>
      <c r="E135" s="289">
        <v>205</v>
      </c>
      <c r="F135" s="166" t="s">
        <v>908</v>
      </c>
      <c r="G135" s="9" t="str">
        <f>IF(D135="","*",VLOOKUP(F135,BS_ATIVIDADE[#All],3,FALSE))</f>
        <v>MODERNIZAÇÃO</v>
      </c>
      <c r="H135" s="167" t="s">
        <v>264</v>
      </c>
      <c r="I135" s="167" t="s">
        <v>613</v>
      </c>
      <c r="J135" s="204"/>
      <c r="K135" s="204">
        <v>291</v>
      </c>
      <c r="L135" s="83" t="s">
        <v>613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613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613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992</v>
      </c>
      <c r="E138" s="289"/>
      <c r="F138" s="166" t="s">
        <v>894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815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609</v>
      </c>
      <c r="Y138" s="153" t="s">
        <v>608</v>
      </c>
      <c r="Z138" s="153"/>
      <c r="AA138" s="83">
        <v>1</v>
      </c>
      <c r="AB138" s="70" t="s">
        <v>605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639</v>
      </c>
      <c r="BN138" s="14" t="s">
        <v>639</v>
      </c>
      <c r="BO138" s="159" t="s">
        <v>639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613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1057</v>
      </c>
      <c r="E140" s="289">
        <v>210</v>
      </c>
      <c r="F140" s="166" t="s">
        <v>949</v>
      </c>
      <c r="G140" s="9" t="str">
        <f>IF(D140="","*",VLOOKUP(F140,BS_ATIVIDADE[#All],3,FALSE))</f>
        <v>AMV</v>
      </c>
      <c r="H140" s="167" t="s">
        <v>39</v>
      </c>
      <c r="I140" s="167" t="s">
        <v>613</v>
      </c>
      <c r="J140" s="204">
        <v>98</v>
      </c>
      <c r="K140" s="204">
        <v>596.16200000000003</v>
      </c>
      <c r="L140" s="83" t="s">
        <v>613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615</v>
      </c>
      <c r="Y140" s="153" t="s">
        <v>608</v>
      </c>
      <c r="Z140" s="153"/>
      <c r="AA140" s="83" t="s">
        <v>613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639</v>
      </c>
      <c r="BN140" s="14" t="s">
        <v>639</v>
      </c>
      <c r="BO140" s="159" t="s">
        <v>639</v>
      </c>
      <c r="BP140" s="16" t="s">
        <v>613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1025</v>
      </c>
      <c r="E141" s="289">
        <v>211</v>
      </c>
      <c r="F141" s="166" t="s">
        <v>802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787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615</v>
      </c>
      <c r="Y141" s="153" t="s">
        <v>608</v>
      </c>
      <c r="Z141" s="153"/>
      <c r="AA141" s="83">
        <v>2</v>
      </c>
      <c r="AB141" s="70" t="s">
        <v>611</v>
      </c>
      <c r="AC141" s="70" t="s">
        <v>599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639</v>
      </c>
      <c r="BN141" s="14" t="s">
        <v>639</v>
      </c>
      <c r="BO141" s="159" t="s">
        <v>639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1076</v>
      </c>
      <c r="E142" s="289">
        <v>212</v>
      </c>
      <c r="F142" s="166" t="s">
        <v>971</v>
      </c>
      <c r="G142" s="9" t="str">
        <f>IF(D142="","*",VLOOKUP(F142,BS_ATIVIDADE[#All],3,FALSE))</f>
        <v>SOLDA</v>
      </c>
      <c r="H142" s="167" t="s">
        <v>581</v>
      </c>
      <c r="I142" s="167" t="s">
        <v>613</v>
      </c>
      <c r="J142" s="204">
        <v>74</v>
      </c>
      <c r="K142" s="204">
        <v>445.6</v>
      </c>
      <c r="L142" s="83" t="s">
        <v>613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615</v>
      </c>
      <c r="Y142" s="153" t="s">
        <v>608</v>
      </c>
      <c r="Z142" s="153"/>
      <c r="AA142" s="83" t="s">
        <v>613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635</v>
      </c>
      <c r="BN142" s="14" t="s">
        <v>664</v>
      </c>
      <c r="BO142" s="159" t="s">
        <v>716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884</v>
      </c>
      <c r="E143" s="289">
        <v>213</v>
      </c>
      <c r="F143" s="166" t="s">
        <v>810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615</v>
      </c>
      <c r="Y143" s="153" t="s">
        <v>608</v>
      </c>
      <c r="Z143" s="153"/>
      <c r="AA143" s="83">
        <v>1</v>
      </c>
      <c r="AB143" s="70" t="s">
        <v>605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639</v>
      </c>
      <c r="BN143" s="14" t="s">
        <v>639</v>
      </c>
      <c r="BO143" s="159" t="s">
        <v>639</v>
      </c>
      <c r="BP143" s="16" t="s">
        <v>613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613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971</v>
      </c>
      <c r="G145" s="9" t="s">
        <v>1106</v>
      </c>
      <c r="H145" s="167" t="s">
        <v>253</v>
      </c>
      <c r="I145" s="167" t="s">
        <v>613</v>
      </c>
      <c r="J145" s="204">
        <v>74</v>
      </c>
      <c r="K145" s="204">
        <v>227.6</v>
      </c>
      <c r="L145" s="83" t="s">
        <v>613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791</v>
      </c>
      <c r="V145" s="187" t="s">
        <v>1286</v>
      </c>
      <c r="W145" s="167" t="s">
        <v>1311</v>
      </c>
      <c r="X145" s="205" t="s">
        <v>615</v>
      </c>
      <c r="Y145" s="153" t="s">
        <v>608</v>
      </c>
      <c r="Z145" s="153"/>
      <c r="AA145" s="83" t="s">
        <v>613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639</v>
      </c>
      <c r="BN145" s="14" t="s">
        <v>639</v>
      </c>
      <c r="BO145" s="159" t="s">
        <v>639</v>
      </c>
      <c r="BP145" s="16" t="s">
        <v>613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613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613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967</v>
      </c>
      <c r="E148" s="289">
        <v>218</v>
      </c>
      <c r="F148" s="166" t="s">
        <v>1012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615</v>
      </c>
      <c r="Y148" s="153" t="s">
        <v>608</v>
      </c>
      <c r="Z148" s="153"/>
      <c r="AA148" s="83">
        <v>1</v>
      </c>
      <c r="AB148" s="70" t="s">
        <v>605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637</v>
      </c>
      <c r="BN148" s="14" t="s">
        <v>651</v>
      </c>
      <c r="BO148" s="159" t="s">
        <v>769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613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613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931</v>
      </c>
      <c r="E151" s="290">
        <v>221</v>
      </c>
      <c r="F151" s="166" t="s">
        <v>802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787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615</v>
      </c>
      <c r="Y151" s="153" t="s">
        <v>618</v>
      </c>
      <c r="Z151" s="153"/>
      <c r="AA151" s="83" t="s">
        <v>1478</v>
      </c>
      <c r="AB151" s="70" t="s">
        <v>605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639</v>
      </c>
      <c r="BN151" s="14" t="s">
        <v>639</v>
      </c>
      <c r="BO151" s="159" t="s">
        <v>639</v>
      </c>
      <c r="BP151" s="16" t="s">
        <v>613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1133</v>
      </c>
      <c r="E152" s="289">
        <v>222</v>
      </c>
      <c r="F152" s="166" t="s">
        <v>978</v>
      </c>
      <c r="G152" s="9" t="str">
        <f>IF(D152="","*",VLOOKUP(F152,BS_ATIVIDADE[#All],3,FALSE))</f>
        <v>TRILHO - SUBSTITUIÇÂO</v>
      </c>
      <c r="H152" s="167" t="s">
        <v>139</v>
      </c>
      <c r="I152" s="167" t="s">
        <v>613</v>
      </c>
      <c r="J152" s="204">
        <v>101</v>
      </c>
      <c r="K152" s="204">
        <v>1141.818</v>
      </c>
      <c r="L152" s="83" t="s">
        <v>613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615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639</v>
      </c>
      <c r="BN152" s="14" t="s">
        <v>639</v>
      </c>
      <c r="BO152" s="159" t="s">
        <v>639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613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613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936</v>
      </c>
      <c r="E156" s="289">
        <v>226</v>
      </c>
      <c r="F156" s="166" t="s">
        <v>856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609</v>
      </c>
      <c r="Y156" s="153" t="s">
        <v>608</v>
      </c>
      <c r="Z156" s="153"/>
      <c r="AA156" s="83">
        <v>2</v>
      </c>
      <c r="AB156" s="70" t="s">
        <v>611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639</v>
      </c>
      <c r="BN156" s="14" t="s">
        <v>639</v>
      </c>
      <c r="BO156" s="159" t="s">
        <v>639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613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613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992</v>
      </c>
      <c r="E159" s="289">
        <v>229</v>
      </c>
      <c r="F159" s="166" t="s">
        <v>894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609</v>
      </c>
      <c r="Y159" s="153" t="s">
        <v>608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1025</v>
      </c>
      <c r="E162" s="289">
        <v>232</v>
      </c>
      <c r="F162" s="166" t="s">
        <v>964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609</v>
      </c>
      <c r="Y162" s="153" t="s">
        <v>608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639</v>
      </c>
      <c r="BN162" s="14" t="s">
        <v>639</v>
      </c>
      <c r="BO162" s="159" t="s">
        <v>639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1045</v>
      </c>
      <c r="E163" s="290">
        <v>233</v>
      </c>
      <c r="F163" s="166" t="s">
        <v>945</v>
      </c>
      <c r="G163" s="9" t="str">
        <f>IF(D163="","*",VLOOKUP(F163,BS_ATIVIDADE[#All],3,FALSE))</f>
        <v>AMV</v>
      </c>
      <c r="H163" s="167" t="s">
        <v>596</v>
      </c>
      <c r="I163" s="167" t="s">
        <v>613</v>
      </c>
      <c r="J163" s="204">
        <v>74</v>
      </c>
      <c r="K163" s="204">
        <v>501.21600000000001</v>
      </c>
      <c r="L163" s="83" t="s">
        <v>613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615</v>
      </c>
      <c r="Y163" s="153" t="s">
        <v>608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639</v>
      </c>
      <c r="BN163" s="14" t="s">
        <v>639</v>
      </c>
      <c r="BO163" s="159" t="s">
        <v>639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1076</v>
      </c>
      <c r="E164" s="289">
        <v>234</v>
      </c>
      <c r="F164" s="166" t="s">
        <v>971</v>
      </c>
      <c r="G164" s="9" t="str">
        <f>IF(D164="","*",VLOOKUP(F164,BS_ATIVIDADE[#All],3,FALSE))</f>
        <v>SOLDA</v>
      </c>
      <c r="H164" s="167" t="s">
        <v>581</v>
      </c>
      <c r="I164" s="167" t="s">
        <v>613</v>
      </c>
      <c r="J164" s="204">
        <v>74</v>
      </c>
      <c r="K164" s="204">
        <v>445.6</v>
      </c>
      <c r="L164" s="83" t="s">
        <v>613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615</v>
      </c>
      <c r="Y164" s="153" t="s">
        <v>608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639</v>
      </c>
      <c r="BN164" s="14" t="s">
        <v>639</v>
      </c>
      <c r="BO164" s="159" t="s">
        <v>639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1016</v>
      </c>
      <c r="E165" s="289">
        <v>235</v>
      </c>
      <c r="F165" s="166" t="s">
        <v>911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609</v>
      </c>
      <c r="Y165" s="153" t="s">
        <v>608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637</v>
      </c>
      <c r="BN165" s="14" t="s">
        <v>664</v>
      </c>
      <c r="BO165" s="159" t="s">
        <v>773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613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613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1106</v>
      </c>
      <c r="E168" s="289">
        <v>242</v>
      </c>
      <c r="F168" s="166" t="s">
        <v>971</v>
      </c>
      <c r="G168" s="9" t="str">
        <f>IF(D168="","*",VLOOKUP(F168,BS_ATIVIDADE[#All],3,FALSE))</f>
        <v>SOLDA</v>
      </c>
      <c r="H168" s="167" t="s">
        <v>249</v>
      </c>
      <c r="I168" s="167" t="s">
        <v>613</v>
      </c>
      <c r="J168" s="204">
        <v>74</v>
      </c>
      <c r="K168" s="204">
        <v>189.91</v>
      </c>
      <c r="L168" s="83" t="s">
        <v>613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609</v>
      </c>
      <c r="Y168" s="153" t="s">
        <v>608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635</v>
      </c>
      <c r="BN168" s="14" t="s">
        <v>664</v>
      </c>
      <c r="BO168" s="159" t="s">
        <v>773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613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967</v>
      </c>
      <c r="E170" s="289">
        <v>244</v>
      </c>
      <c r="F170" s="166" t="s">
        <v>1012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615</v>
      </c>
      <c r="Y170" s="153" t="s">
        <v>618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613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884</v>
      </c>
      <c r="E172" s="289">
        <v>246</v>
      </c>
      <c r="F172" s="166" t="s">
        <v>810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639</v>
      </c>
      <c r="BN172" s="14" t="s">
        <v>639</v>
      </c>
      <c r="BO172" s="159" t="s">
        <v>639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613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802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613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615</v>
      </c>
      <c r="Y174" s="153" t="s">
        <v>618</v>
      </c>
      <c r="Z174" s="153"/>
      <c r="AA174" s="83" t="s">
        <v>1515</v>
      </c>
      <c r="AB174" s="70" t="s">
        <v>605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627</v>
      </c>
      <c r="BN174" s="14" t="s">
        <v>0</v>
      </c>
      <c r="BO174" s="159" t="s">
        <v>735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613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613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1134</v>
      </c>
      <c r="E177" s="289">
        <v>236</v>
      </c>
      <c r="F177" s="166" t="s">
        <v>971</v>
      </c>
      <c r="G177" s="9" t="str">
        <f>IF(D177="","*",VLOOKUP(F177,BS_ATIVIDADE[#All],3,FALSE))</f>
        <v>SOLDA</v>
      </c>
      <c r="H177" s="167" t="s">
        <v>179</v>
      </c>
      <c r="I177" s="167" t="s">
        <v>613</v>
      </c>
      <c r="J177" s="204">
        <v>101</v>
      </c>
      <c r="K177" s="204">
        <v>1517.48</v>
      </c>
      <c r="L177" s="83" t="s">
        <v>613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615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639</v>
      </c>
      <c r="BN177" s="14" t="s">
        <v>639</v>
      </c>
      <c r="BO177" s="159" t="s">
        <v>639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613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861</v>
      </c>
      <c r="E179" s="289">
        <v>253</v>
      </c>
      <c r="F179" s="166" t="s">
        <v>862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613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615</v>
      </c>
      <c r="Y179" s="153" t="s">
        <v>618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639</v>
      </c>
      <c r="BN179" s="14" t="s">
        <v>639</v>
      </c>
      <c r="BO179" s="159" t="s">
        <v>639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1133</v>
      </c>
      <c r="E180" s="289"/>
      <c r="F180" s="166" t="s">
        <v>978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613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639</v>
      </c>
      <c r="BN180" s="14" t="s">
        <v>639</v>
      </c>
      <c r="BO180" s="159" t="s">
        <v>639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866</v>
      </c>
      <c r="E181" s="289">
        <v>254</v>
      </c>
      <c r="F181" s="166" t="s">
        <v>862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613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615</v>
      </c>
      <c r="Y181" s="153" t="s">
        <v>618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639</v>
      </c>
      <c r="BN181" s="14" t="s">
        <v>639</v>
      </c>
      <c r="BO181" s="159" t="s">
        <v>639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869</v>
      </c>
      <c r="E182" s="289">
        <v>255</v>
      </c>
      <c r="F182" s="166" t="s">
        <v>862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613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615</v>
      </c>
      <c r="Y182" s="153" t="s">
        <v>618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639</v>
      </c>
      <c r="BN182" s="14" t="s">
        <v>639</v>
      </c>
      <c r="BO182" s="159" t="s">
        <v>639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613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613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992</v>
      </c>
      <c r="E185" s="289">
        <v>262</v>
      </c>
      <c r="F185" s="166" t="s">
        <v>894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609</v>
      </c>
      <c r="Y185" s="153" t="s">
        <v>608</v>
      </c>
      <c r="Z185" s="153"/>
      <c r="AA185" s="83">
        <v>1</v>
      </c>
      <c r="AB185" s="70" t="s">
        <v>605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639</v>
      </c>
      <c r="BN185" s="14" t="s">
        <v>639</v>
      </c>
      <c r="BO185" s="159" t="s">
        <v>639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936</v>
      </c>
      <c r="E186" s="289">
        <v>265</v>
      </c>
      <c r="F186" s="166" t="s">
        <v>802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615</v>
      </c>
      <c r="Y186" s="153" t="s">
        <v>618</v>
      </c>
      <c r="Z186" s="153"/>
      <c r="AA186" s="83">
        <v>2</v>
      </c>
      <c r="AB186" s="70" t="s">
        <v>611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639</v>
      </c>
      <c r="BN186" s="14" t="s">
        <v>639</v>
      </c>
      <c r="BO186" s="159" t="s">
        <v>639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1025</v>
      </c>
      <c r="E187" s="290">
        <v>269</v>
      </c>
      <c r="F187" s="166" t="s">
        <v>802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615</v>
      </c>
      <c r="Y187" s="153" t="s">
        <v>618</v>
      </c>
      <c r="Z187" s="153"/>
      <c r="AA187" s="83" t="s">
        <v>1238</v>
      </c>
      <c r="AB187" s="70" t="s">
        <v>605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613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613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1076</v>
      </c>
      <c r="E190" s="289">
        <v>272</v>
      </c>
      <c r="F190" s="166" t="s">
        <v>971</v>
      </c>
      <c r="G190" s="9" t="str">
        <f>IF(D190="","*",VLOOKUP(F190,BS_ATIVIDADE[#All],3,FALSE))</f>
        <v>SOLDA</v>
      </c>
      <c r="H190" s="167" t="s">
        <v>580</v>
      </c>
      <c r="I190" s="167" t="s">
        <v>613</v>
      </c>
      <c r="J190" s="204">
        <v>74</v>
      </c>
      <c r="K190" s="204">
        <v>435.18</v>
      </c>
      <c r="L190" s="83" t="s">
        <v>613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615</v>
      </c>
      <c r="Y190" s="153" t="s">
        <v>618</v>
      </c>
      <c r="Z190" s="153"/>
      <c r="AA190" s="83" t="s">
        <v>613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639</v>
      </c>
      <c r="BN190" s="14" t="s">
        <v>639</v>
      </c>
      <c r="BO190" s="159" t="s">
        <v>639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613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613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884</v>
      </c>
      <c r="E193" s="289">
        <v>275</v>
      </c>
      <c r="F193" s="166" t="s">
        <v>810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613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807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615</v>
      </c>
      <c r="Y193" s="153" t="s">
        <v>618</v>
      </c>
      <c r="Z193" s="153"/>
      <c r="AA193" s="83">
        <v>1</v>
      </c>
      <c r="AB193" s="70" t="s">
        <v>605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639</v>
      </c>
      <c r="BN193" s="14" t="s">
        <v>639</v>
      </c>
      <c r="BO193" s="159" t="s">
        <v>639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613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967</v>
      </c>
      <c r="E195" s="289">
        <v>277</v>
      </c>
      <c r="F195" s="166" t="s">
        <v>1012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615</v>
      </c>
      <c r="Y195" s="153" t="s">
        <v>618</v>
      </c>
      <c r="Z195" s="153"/>
      <c r="AA195" s="83">
        <v>1</v>
      </c>
      <c r="AB195" s="70" t="s">
        <v>605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639</v>
      </c>
      <c r="BN195" s="14" t="s">
        <v>639</v>
      </c>
      <c r="BO195" s="159" t="s">
        <v>639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1106</v>
      </c>
      <c r="E196" s="289">
        <v>286</v>
      </c>
      <c r="F196" s="166" t="s">
        <v>971</v>
      </c>
      <c r="G196" s="9" t="str">
        <f>IF(D196="","*",VLOOKUP(F196,BS_ATIVIDADE[#All],3,FALSE))</f>
        <v>SOLDA</v>
      </c>
      <c r="H196" s="167" t="s">
        <v>221</v>
      </c>
      <c r="I196" s="167" t="s">
        <v>613</v>
      </c>
      <c r="J196" s="204">
        <v>74</v>
      </c>
      <c r="K196" s="204">
        <v>63.59</v>
      </c>
      <c r="L196" s="83" t="s">
        <v>613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615</v>
      </c>
      <c r="Y196" s="153" t="s">
        <v>618</v>
      </c>
      <c r="Z196" s="153"/>
      <c r="AA196" s="83" t="s">
        <v>613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639</v>
      </c>
      <c r="BN196" s="14" t="s">
        <v>639</v>
      </c>
      <c r="BO196" s="159" t="s">
        <v>639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613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1134</v>
      </c>
      <c r="E198" s="289">
        <v>288</v>
      </c>
      <c r="F198" s="166" t="s">
        <v>971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613</v>
      </c>
      <c r="J198" s="204">
        <v>101</v>
      </c>
      <c r="K198" s="204">
        <v>1517.48</v>
      </c>
      <c r="L198" s="83" t="s">
        <v>613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615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639</v>
      </c>
      <c r="BN198" s="14" t="s">
        <v>639</v>
      </c>
      <c r="BO198" s="159" t="s">
        <v>639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861</v>
      </c>
      <c r="E199" s="289">
        <v>289</v>
      </c>
      <c r="F199" s="166" t="s">
        <v>862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605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639</v>
      </c>
      <c r="BN199" s="14" t="s">
        <v>639</v>
      </c>
      <c r="BO199" s="159" t="s">
        <v>639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927</v>
      </c>
      <c r="E200" s="289">
        <v>290</v>
      </c>
      <c r="F200" s="166" t="s">
        <v>885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615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921</v>
      </c>
      <c r="E201" s="289">
        <v>291</v>
      </c>
      <c r="F201" s="166" t="s">
        <v>968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613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615</v>
      </c>
      <c r="Y201" s="153" t="s">
        <v>618</v>
      </c>
      <c r="Z201" s="153"/>
      <c r="AA201" s="83">
        <v>1</v>
      </c>
      <c r="AB201" s="70" t="s">
        <v>605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639</v>
      </c>
      <c r="BN201" s="14" t="s">
        <v>639</v>
      </c>
      <c r="BO201" s="159" t="s">
        <v>639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613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802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613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787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615</v>
      </c>
      <c r="Y203" s="153" t="s">
        <v>618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613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613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613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992</v>
      </c>
      <c r="E207" s="289">
        <v>297</v>
      </c>
      <c r="F207" s="166" t="s">
        <v>894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613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609</v>
      </c>
      <c r="Y207" s="153" t="s">
        <v>608</v>
      </c>
      <c r="Z207" s="153"/>
      <c r="AA207" s="83">
        <v>1</v>
      </c>
      <c r="AB207" s="70" t="s">
        <v>605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639</v>
      </c>
      <c r="BN207" s="14" t="s">
        <v>639</v>
      </c>
      <c r="BO207" s="159" t="s">
        <v>639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613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613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936</v>
      </c>
      <c r="E210" s="289">
        <v>300</v>
      </c>
      <c r="F210" s="166" t="s">
        <v>856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613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611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613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613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1025</v>
      </c>
      <c r="E213" s="289">
        <v>303</v>
      </c>
      <c r="F213" s="166" t="s">
        <v>802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613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609</v>
      </c>
      <c r="Y213" s="153" t="s">
        <v>608</v>
      </c>
      <c r="Z213" s="153"/>
      <c r="AA213" s="83" t="s">
        <v>1566</v>
      </c>
      <c r="AB213" s="70" t="s">
        <v>605</v>
      </c>
      <c r="AC213" s="70"/>
      <c r="AD213" s="167"/>
      <c r="AE213" s="83"/>
      <c r="AF213" s="83"/>
      <c r="AG213" s="83"/>
      <c r="AH213" s="48"/>
      <c r="AI213" s="141" t="s">
        <v>802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639</v>
      </c>
      <c r="BN213" s="14" t="s">
        <v>639</v>
      </c>
      <c r="BO213" s="159" t="s">
        <v>639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613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884</v>
      </c>
      <c r="E215" s="290">
        <v>305</v>
      </c>
      <c r="F215" s="166" t="s">
        <v>810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613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615</v>
      </c>
      <c r="Y215" s="153" t="s">
        <v>618</v>
      </c>
      <c r="Z215" s="153"/>
      <c r="AA215" s="83">
        <v>1</v>
      </c>
      <c r="AB215" s="70" t="s">
        <v>605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639</v>
      </c>
      <c r="BN215" s="14" t="s">
        <v>639</v>
      </c>
      <c r="BO215" s="159" t="s">
        <v>639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613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1076</v>
      </c>
      <c r="E217" s="289">
        <v>307</v>
      </c>
      <c r="F217" s="166" t="s">
        <v>971</v>
      </c>
      <c r="G217" s="9" t="str">
        <f>IF(D217="","*",VLOOKUP(F217,BS_ATIVIDADE[#All],3,FALSE))</f>
        <v>SOLDA</v>
      </c>
      <c r="H217" s="167" t="s">
        <v>580</v>
      </c>
      <c r="I217" s="167" t="s">
        <v>613</v>
      </c>
      <c r="J217" s="204">
        <v>74</v>
      </c>
      <c r="K217" s="204">
        <v>430.2</v>
      </c>
      <c r="L217" s="83" t="s">
        <v>613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615</v>
      </c>
      <c r="Y217" s="153" t="s">
        <v>618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639</v>
      </c>
      <c r="BN217" s="14" t="s">
        <v>639</v>
      </c>
      <c r="BO217" s="159" t="s">
        <v>639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967</v>
      </c>
      <c r="E218" s="289">
        <v>311</v>
      </c>
      <c r="F218" s="166" t="s">
        <v>1012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613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615</v>
      </c>
      <c r="Y218" s="153" t="s">
        <v>618</v>
      </c>
      <c r="Z218" s="153"/>
      <c r="AA218" s="83">
        <v>1</v>
      </c>
      <c r="AB218" s="70" t="s">
        <v>605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637</v>
      </c>
      <c r="BN218" s="14" t="s">
        <v>655</v>
      </c>
      <c r="BO218" s="159" t="s">
        <v>728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613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613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1106</v>
      </c>
      <c r="E221" s="289">
        <v>314</v>
      </c>
      <c r="F221" s="166" t="s">
        <v>971</v>
      </c>
      <c r="G221" s="9" t="str">
        <f>IF(D221="","*",VLOOKUP(F221,BS_ATIVIDADE[#All],3,FALSE))</f>
        <v>SOLDA</v>
      </c>
      <c r="H221" s="167" t="s">
        <v>183</v>
      </c>
      <c r="I221" s="167" t="s">
        <v>613</v>
      </c>
      <c r="J221" s="204">
        <v>74</v>
      </c>
      <c r="K221" s="204">
        <v>80.3</v>
      </c>
      <c r="L221" s="83" t="s">
        <v>613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615</v>
      </c>
      <c r="Y221" s="153" t="s">
        <v>618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639</v>
      </c>
      <c r="BN221" s="14" t="s">
        <v>639</v>
      </c>
      <c r="BO221" s="159" t="s">
        <v>639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613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927</v>
      </c>
      <c r="E223" s="289">
        <v>320</v>
      </c>
      <c r="F223" s="166" t="s">
        <v>885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815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615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639</v>
      </c>
      <c r="BN223" s="14" t="s">
        <v>639</v>
      </c>
      <c r="BO223" s="159" t="s">
        <v>639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921</v>
      </c>
      <c r="E224" s="289">
        <v>321</v>
      </c>
      <c r="F224" s="166" t="s">
        <v>862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613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615</v>
      </c>
      <c r="Y224" s="153" t="s">
        <v>618</v>
      </c>
      <c r="Z224" s="153"/>
      <c r="AA224" s="83">
        <v>1</v>
      </c>
      <c r="AB224" s="70" t="s">
        <v>605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635</v>
      </c>
      <c r="BN224" s="14" t="s">
        <v>664</v>
      </c>
      <c r="BO224" s="159" t="s">
        <v>716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802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613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787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615</v>
      </c>
      <c r="Y225" s="153" t="s">
        <v>618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639</v>
      </c>
      <c r="BN225" s="14" t="s">
        <v>639</v>
      </c>
      <c r="BO225" s="159" t="s">
        <v>639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613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613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613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613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992</v>
      </c>
      <c r="E230" s="290">
        <v>329</v>
      </c>
      <c r="F230" s="166" t="s">
        <v>894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609</v>
      </c>
      <c r="Y230" s="153" t="s">
        <v>608</v>
      </c>
      <c r="Z230" s="153"/>
      <c r="AA230" s="83">
        <v>1</v>
      </c>
      <c r="AB230" s="70" t="s">
        <v>605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631</v>
      </c>
      <c r="BN230" s="14" t="s">
        <v>651</v>
      </c>
      <c r="BO230" s="159" t="s">
        <v>769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613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1025</v>
      </c>
      <c r="E232" s="289">
        <v>331</v>
      </c>
      <c r="F232" s="166" t="s">
        <v>964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613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609</v>
      </c>
      <c r="Y232" s="153" t="s">
        <v>608</v>
      </c>
      <c r="Z232" s="153"/>
      <c r="AA232" s="83" t="s">
        <v>1590</v>
      </c>
      <c r="AB232" s="70" t="s">
        <v>617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936</v>
      </c>
      <c r="E233" s="289">
        <v>332</v>
      </c>
      <c r="F233" s="166" t="s">
        <v>856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613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615</v>
      </c>
      <c r="Y233" s="153" t="s">
        <v>618</v>
      </c>
      <c r="Z233" s="153"/>
      <c r="AA233" s="83">
        <v>2</v>
      </c>
      <c r="AB233" s="70" t="s">
        <v>611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633</v>
      </c>
      <c r="BN233" s="14" t="s">
        <v>653</v>
      </c>
      <c r="BO233" s="159" t="s">
        <v>759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613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1045</v>
      </c>
      <c r="E235" s="289">
        <v>334</v>
      </c>
      <c r="F235" s="166" t="s">
        <v>949</v>
      </c>
      <c r="G235" s="9" t="str">
        <f>IF(D235="","*",VLOOKUP(F235,BS_ATIVIDADE[#All],3,FALSE))</f>
        <v>AMV</v>
      </c>
      <c r="H235" s="167" t="s">
        <v>566</v>
      </c>
      <c r="I235" s="167" t="s">
        <v>613</v>
      </c>
      <c r="J235" s="204">
        <v>74</v>
      </c>
      <c r="K235" s="204">
        <v>403.12</v>
      </c>
      <c r="L235" s="83" t="s">
        <v>613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615</v>
      </c>
      <c r="Y235" s="153" t="s">
        <v>618</v>
      </c>
      <c r="Z235" s="153"/>
      <c r="AA235" s="83" t="s">
        <v>613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639</v>
      </c>
      <c r="BN235" s="14" t="s">
        <v>639</v>
      </c>
      <c r="BO235" s="159" t="s">
        <v>639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613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1076</v>
      </c>
      <c r="E237" s="289">
        <v>336</v>
      </c>
      <c r="F237" s="166" t="s">
        <v>971</v>
      </c>
      <c r="G237" s="9" t="str">
        <f>IF(D237="","*",VLOOKUP(F237,BS_ATIVIDADE[#All],3,FALSE))</f>
        <v>SOLDA</v>
      </c>
      <c r="H237" s="167" t="s">
        <v>1596</v>
      </c>
      <c r="I237" s="167" t="s">
        <v>613</v>
      </c>
      <c r="J237" s="204">
        <v>74</v>
      </c>
      <c r="K237" s="204">
        <v>300.95600000000002</v>
      </c>
      <c r="L237" s="83" t="s">
        <v>613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615</v>
      </c>
      <c r="Y237" s="153" t="s">
        <v>618</v>
      </c>
      <c r="Z237" s="153"/>
      <c r="AA237" s="83" t="s">
        <v>613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639</v>
      </c>
      <c r="BN237" s="14" t="s">
        <v>639</v>
      </c>
      <c r="BO237" s="159" t="s">
        <v>639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613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613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1016</v>
      </c>
      <c r="E240" s="289">
        <v>339</v>
      </c>
      <c r="F240" s="166" t="s">
        <v>911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613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609</v>
      </c>
      <c r="Y240" s="153" t="s">
        <v>608</v>
      </c>
      <c r="Z240" s="153"/>
      <c r="AA240" s="83" t="s">
        <v>1601</v>
      </c>
      <c r="AB240" s="70" t="s">
        <v>605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637</v>
      </c>
      <c r="BN240" s="14" t="s">
        <v>664</v>
      </c>
      <c r="BO240" s="159" t="s">
        <v>773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613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967</v>
      </c>
      <c r="E242" s="290">
        <v>341</v>
      </c>
      <c r="F242" s="166" t="s">
        <v>1012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613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615</v>
      </c>
      <c r="Y242" s="153"/>
      <c r="Z242" s="153"/>
      <c r="AA242" s="83">
        <v>1</v>
      </c>
      <c r="AB242" s="70" t="s">
        <v>605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613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1106</v>
      </c>
      <c r="E244" s="289">
        <v>343</v>
      </c>
      <c r="F244" s="166" t="s">
        <v>971</v>
      </c>
      <c r="G244" s="9" t="str">
        <f>IF(D244="","*",VLOOKUP(F244,BS_ATIVIDADE[#All],3,FALSE))</f>
        <v>SOLDA</v>
      </c>
      <c r="H244" s="167" t="s">
        <v>229</v>
      </c>
      <c r="I244" s="167" t="s">
        <v>613</v>
      </c>
      <c r="J244" s="204">
        <v>74</v>
      </c>
      <c r="K244" s="204">
        <v>111.3</v>
      </c>
      <c r="L244" s="83" t="s">
        <v>613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615</v>
      </c>
      <c r="Y244" s="153" t="s">
        <v>608</v>
      </c>
      <c r="Z244" s="153"/>
      <c r="AA244" s="83" t="s">
        <v>613</v>
      </c>
      <c r="AB244" s="70" t="s">
        <v>613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639</v>
      </c>
      <c r="BN244" s="14" t="s">
        <v>639</v>
      </c>
      <c r="BO244" s="159" t="s">
        <v>639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613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1049</v>
      </c>
      <c r="E246" s="289">
        <v>345</v>
      </c>
      <c r="F246" s="166" t="s">
        <v>932</v>
      </c>
      <c r="G246" s="9" t="str">
        <f>IF(D246="","*",VLOOKUP(F246,BS_ATIVIDADE[#All],3,FALSE))</f>
        <v>OUTROS</v>
      </c>
      <c r="H246" s="167" t="s">
        <v>203</v>
      </c>
      <c r="I246" s="167" t="s">
        <v>613</v>
      </c>
      <c r="J246" s="204">
        <v>74</v>
      </c>
      <c r="K246" s="204">
        <v>13</v>
      </c>
      <c r="L246" s="83" t="s">
        <v>613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615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639</v>
      </c>
      <c r="BN246" s="14" t="s">
        <v>639</v>
      </c>
      <c r="BO246" s="159" t="s">
        <v>639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613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927</v>
      </c>
      <c r="E248" s="289">
        <v>347</v>
      </c>
      <c r="F248" s="166" t="s">
        <v>885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613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615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639</v>
      </c>
      <c r="BN248" s="14" t="s">
        <v>639</v>
      </c>
      <c r="BO248" s="159" t="s">
        <v>639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1079</v>
      </c>
      <c r="E249" s="289">
        <v>348</v>
      </c>
      <c r="F249" s="166" t="s">
        <v>945</v>
      </c>
      <c r="G249" s="9" t="str">
        <f>IF(D249="","*",VLOOKUP(F249,BS_ATIVIDADE[#All],3,FALSE))</f>
        <v>AMV</v>
      </c>
      <c r="H249" s="167" t="s">
        <v>447</v>
      </c>
      <c r="I249" s="167" t="s">
        <v>613</v>
      </c>
      <c r="J249" s="204">
        <v>78</v>
      </c>
      <c r="K249" s="204">
        <v>208.5</v>
      </c>
      <c r="L249" s="83" t="s">
        <v>613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615</v>
      </c>
      <c r="Y249" s="153" t="s">
        <v>618</v>
      </c>
      <c r="Z249" s="153"/>
      <c r="AA249" s="83" t="s">
        <v>613</v>
      </c>
      <c r="AB249" s="70" t="s">
        <v>613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630</v>
      </c>
      <c r="BN249" s="14" t="s">
        <v>655</v>
      </c>
      <c r="BO249" s="159" t="s">
        <v>743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613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921</v>
      </c>
      <c r="E251" s="289">
        <v>350</v>
      </c>
      <c r="F251" s="166" t="s">
        <v>862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613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615</v>
      </c>
      <c r="Y251" s="153" t="s">
        <v>618</v>
      </c>
      <c r="Z251" s="153"/>
      <c r="AA251" s="83">
        <v>1</v>
      </c>
      <c r="AB251" s="70" t="s">
        <v>605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639</v>
      </c>
      <c r="BN251" s="14" t="s">
        <v>639</v>
      </c>
      <c r="BO251" s="159" t="s">
        <v>639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613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613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613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613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992</v>
      </c>
      <c r="E256" s="289">
        <v>355</v>
      </c>
      <c r="F256" s="166" t="s">
        <v>888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613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615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613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613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1025</v>
      </c>
      <c r="E259" s="289">
        <v>358</v>
      </c>
      <c r="F259" s="166" t="s">
        <v>962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613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615</v>
      </c>
      <c r="Y259" s="153" t="s">
        <v>618</v>
      </c>
      <c r="Z259" s="153"/>
      <c r="AA259" s="83">
        <v>2</v>
      </c>
      <c r="AB259" s="70" t="s">
        <v>611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639</v>
      </c>
      <c r="BN259" s="14" t="s">
        <v>639</v>
      </c>
      <c r="BO259" s="159" t="s">
        <v>639</v>
      </c>
      <c r="BP259" s="16" t="s">
        <v>613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613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613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936</v>
      </c>
      <c r="E262" s="289">
        <v>361</v>
      </c>
      <c r="F262" s="166" t="s">
        <v>856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613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815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615</v>
      </c>
      <c r="Y262" s="153" t="s">
        <v>618</v>
      </c>
      <c r="Z262" s="153"/>
      <c r="AA262" s="83">
        <v>2</v>
      </c>
      <c r="AB262" s="70" t="s">
        <v>611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634</v>
      </c>
      <c r="BN262" s="14" t="s">
        <v>663</v>
      </c>
      <c r="BO262" s="159" t="s">
        <v>725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613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613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1076</v>
      </c>
      <c r="E265" s="289">
        <v>364</v>
      </c>
      <c r="F265" s="166" t="s">
        <v>971</v>
      </c>
      <c r="G265" s="9" t="str">
        <f>IF(D265="","*",VLOOKUP(F265,BS_ATIVIDADE[#All],3,FALSE))</f>
        <v>SOLDA</v>
      </c>
      <c r="H265" s="167" t="s">
        <v>1596</v>
      </c>
      <c r="I265" s="167" t="s">
        <v>613</v>
      </c>
      <c r="J265" s="204">
        <v>74</v>
      </c>
      <c r="K265" s="204">
        <v>300.95999999999998</v>
      </c>
      <c r="L265" s="83" t="s">
        <v>613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615</v>
      </c>
      <c r="Y265" s="153" t="s">
        <v>618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634</v>
      </c>
      <c r="BN265" s="14" t="s">
        <v>663</v>
      </c>
      <c r="BO265" s="159" t="s">
        <v>725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613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613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1106</v>
      </c>
      <c r="E268" s="289">
        <v>367</v>
      </c>
      <c r="F268" s="166" t="s">
        <v>971</v>
      </c>
      <c r="G268" s="9" t="str">
        <f>IF(D268="","*",VLOOKUP(F268,BS_ATIVIDADE[#All],3,FALSE))</f>
        <v>SOLDA</v>
      </c>
      <c r="H268" s="167" t="s">
        <v>230</v>
      </c>
      <c r="I268" s="167" t="s">
        <v>613</v>
      </c>
      <c r="J268" s="204">
        <v>74</v>
      </c>
      <c r="K268" s="204">
        <v>111.3</v>
      </c>
      <c r="L268" s="83" t="s">
        <v>613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615</v>
      </c>
      <c r="Y268" s="153" t="s">
        <v>618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639</v>
      </c>
      <c r="BN268" s="14" t="s">
        <v>639</v>
      </c>
      <c r="BO268" s="159" t="s">
        <v>639</v>
      </c>
      <c r="BP268" s="16" t="s">
        <v>613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613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927</v>
      </c>
      <c r="E270" s="289">
        <v>347</v>
      </c>
      <c r="F270" s="166" t="s">
        <v>885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613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615</v>
      </c>
      <c r="Y270" s="153" t="s">
        <v>618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639</v>
      </c>
      <c r="BN270" s="14" t="s">
        <v>639</v>
      </c>
      <c r="BO270" s="159" t="s">
        <v>639</v>
      </c>
      <c r="BP270" s="16" t="s">
        <v>613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613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992</v>
      </c>
      <c r="E272" s="289">
        <v>374</v>
      </c>
      <c r="F272" s="166" t="s">
        <v>894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615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639</v>
      </c>
      <c r="BN272" s="14" t="s">
        <v>639</v>
      </c>
      <c r="BO272" s="159" t="s">
        <v>639</v>
      </c>
      <c r="BP272" s="16" t="s">
        <v>613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613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1025</v>
      </c>
      <c r="E274" s="289">
        <v>376</v>
      </c>
      <c r="F274" s="166" t="s">
        <v>802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613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787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936</v>
      </c>
      <c r="E275" s="290">
        <v>377</v>
      </c>
      <c r="F275" s="166" t="s">
        <v>856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613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615</v>
      </c>
      <c r="Y275" s="153"/>
      <c r="Z275" s="153"/>
      <c r="AA275" s="83">
        <v>2</v>
      </c>
      <c r="AB275" s="70" t="s">
        <v>611</v>
      </c>
      <c r="AC275" s="70" t="s">
        <v>612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639</v>
      </c>
      <c r="BN275" s="14" t="s">
        <v>639</v>
      </c>
      <c r="BO275" s="159" t="s">
        <v>639</v>
      </c>
      <c r="BP275" s="16" t="s">
        <v>613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927</v>
      </c>
      <c r="E276" s="289">
        <v>347</v>
      </c>
      <c r="F276" s="166" t="s">
        <v>802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613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615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639</v>
      </c>
      <c r="BN276" s="14" t="s">
        <v>639</v>
      </c>
      <c r="BO276" s="159" t="s">
        <v>639</v>
      </c>
      <c r="BP276" s="16" t="s">
        <v>613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613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613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613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613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992</v>
      </c>
      <c r="E281" s="289">
        <v>383</v>
      </c>
      <c r="F281" s="166" t="s">
        <v>894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609</v>
      </c>
      <c r="Y281" s="153" t="s">
        <v>608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631</v>
      </c>
      <c r="BN281" s="14" t="s">
        <v>651</v>
      </c>
      <c r="BO281" s="159" t="s">
        <v>758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613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613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1025</v>
      </c>
      <c r="E284" s="289">
        <v>386</v>
      </c>
      <c r="F284" s="166" t="s">
        <v>964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613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609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613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613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936</v>
      </c>
      <c r="E287" s="290">
        <v>389</v>
      </c>
      <c r="F287" s="166" t="s">
        <v>856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615</v>
      </c>
      <c r="Y287" s="153" t="s">
        <v>618</v>
      </c>
      <c r="Z287" s="153"/>
      <c r="AA287" s="83">
        <v>2</v>
      </c>
      <c r="AB287" s="70" t="s">
        <v>611</v>
      </c>
      <c r="AC287" s="70" t="s">
        <v>612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639</v>
      </c>
      <c r="BN287" s="14" t="s">
        <v>639</v>
      </c>
      <c r="BO287" s="14" t="s">
        <v>639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1025</v>
      </c>
      <c r="E288" s="289">
        <v>376</v>
      </c>
      <c r="F288" s="166" t="s">
        <v>802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613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615</v>
      </c>
      <c r="Y288" s="153" t="s">
        <v>618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639</v>
      </c>
      <c r="BN288" s="14" t="s">
        <v>639</v>
      </c>
      <c r="BO288" s="159" t="s">
        <v>639</v>
      </c>
      <c r="BP288" s="16" t="s">
        <v>613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1076</v>
      </c>
      <c r="E289" s="289">
        <v>391</v>
      </c>
      <c r="F289" s="166" t="s">
        <v>971</v>
      </c>
      <c r="G289" s="9" t="str">
        <f>IF(D289="","*",VLOOKUP(F289,BS_ATIVIDADE[#All],3,FALSE))</f>
        <v>SOLDA</v>
      </c>
      <c r="H289" s="167" t="s">
        <v>1596</v>
      </c>
      <c r="I289" s="167" t="s">
        <v>613</v>
      </c>
      <c r="J289" s="204">
        <v>74</v>
      </c>
      <c r="K289" s="204">
        <v>300.95600000000002</v>
      </c>
      <c r="L289" s="83" t="s">
        <v>613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791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609</v>
      </c>
      <c r="Y289" s="153" t="s">
        <v>608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639</v>
      </c>
      <c r="BN289" s="14" t="s">
        <v>639</v>
      </c>
      <c r="BO289" s="159" t="s">
        <v>639</v>
      </c>
      <c r="BP289" s="16" t="s">
        <v>613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1016</v>
      </c>
      <c r="E290" s="289">
        <v>392</v>
      </c>
      <c r="F290" s="166" t="s">
        <v>908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613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615</v>
      </c>
      <c r="Y290" s="153" t="s">
        <v>618</v>
      </c>
      <c r="Z290" s="153"/>
      <c r="AA290" s="83" t="s">
        <v>1657</v>
      </c>
      <c r="AB290" s="70" t="s">
        <v>605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637</v>
      </c>
      <c r="BN290" s="14" t="s">
        <v>664</v>
      </c>
      <c r="BO290" s="159" t="s">
        <v>727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613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1106</v>
      </c>
      <c r="E292" s="289">
        <v>394</v>
      </c>
      <c r="F292" s="166" t="s">
        <v>971</v>
      </c>
      <c r="G292" s="9" t="str">
        <f>IF(D292="","*",VLOOKUP(F292,BS_ATIVIDADE[#All],3,FALSE))</f>
        <v>SOLDA</v>
      </c>
      <c r="H292" s="167" t="s">
        <v>266</v>
      </c>
      <c r="I292" s="167" t="s">
        <v>613</v>
      </c>
      <c r="J292" s="204">
        <v>74</v>
      </c>
      <c r="K292" s="204">
        <v>290.60000000000002</v>
      </c>
      <c r="L292" s="83" t="s">
        <v>613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609</v>
      </c>
      <c r="Y292" s="153" t="s">
        <v>608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639</v>
      </c>
      <c r="BN292" s="14" t="s">
        <v>639</v>
      </c>
      <c r="BO292" s="159" t="s">
        <v>639</v>
      </c>
      <c r="BP292" s="16" t="s">
        <v>613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613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967</v>
      </c>
      <c r="E294" s="289">
        <v>396</v>
      </c>
      <c r="F294" s="166" t="s">
        <v>1012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613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884</v>
      </c>
      <c r="E295" s="289">
        <v>393</v>
      </c>
      <c r="F295" s="166" t="s">
        <v>810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613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615</v>
      </c>
      <c r="Y295" s="153" t="s">
        <v>618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639</v>
      </c>
      <c r="BN295" s="14" t="s">
        <v>639</v>
      </c>
      <c r="BO295" s="159" t="s">
        <v>639</v>
      </c>
      <c r="BP295" s="16" t="s">
        <v>613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921</v>
      </c>
      <c r="E296" s="289">
        <v>398</v>
      </c>
      <c r="F296" s="166" t="s">
        <v>862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615</v>
      </c>
      <c r="Y296" s="153" t="s">
        <v>618</v>
      </c>
      <c r="Z296" s="153"/>
      <c r="AA296" s="83">
        <v>1</v>
      </c>
      <c r="AB296" s="70" t="s">
        <v>605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639</v>
      </c>
      <c r="BN296" s="14" t="s">
        <v>639</v>
      </c>
      <c r="BO296" s="159" t="s">
        <v>639</v>
      </c>
      <c r="BP296" s="16" t="s">
        <v>613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613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902</v>
      </c>
      <c r="E298" s="289">
        <v>400</v>
      </c>
      <c r="F298" s="166" t="s">
        <v>1002</v>
      </c>
      <c r="G298" s="9" t="str">
        <f>IF(D298="","*",VLOOKUP(F298,BS_ATIVIDADE[#All],3,FALSE))</f>
        <v>OUTROS</v>
      </c>
      <c r="H298" s="167" t="s">
        <v>1666</v>
      </c>
      <c r="I298" s="167" t="s">
        <v>613</v>
      </c>
      <c r="J298" s="204">
        <v>103</v>
      </c>
      <c r="K298" s="204">
        <v>1607.5</v>
      </c>
      <c r="L298" s="83" t="s">
        <v>613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615</v>
      </c>
      <c r="Y298" s="153" t="s">
        <v>618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639</v>
      </c>
      <c r="BN298" s="14" t="s">
        <v>639</v>
      </c>
      <c r="BO298" s="159" t="s">
        <v>639</v>
      </c>
      <c r="BP298" s="16" t="s">
        <v>613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613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613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936</v>
      </c>
      <c r="E301" s="290">
        <v>389</v>
      </c>
      <c r="F301" s="166" t="s">
        <v>856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613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609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992</v>
      </c>
      <c r="E302" s="289">
        <v>404</v>
      </c>
      <c r="F302" s="166" t="s">
        <v>894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815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609</v>
      </c>
      <c r="Y302" s="153"/>
      <c r="Z302" s="153"/>
      <c r="AA302" s="83">
        <v>1</v>
      </c>
      <c r="AB302" s="70" t="s">
        <v>605</v>
      </c>
      <c r="AC302" s="70" t="s">
        <v>599</v>
      </c>
      <c r="AD302" s="167">
        <v>0.39583333333333331</v>
      </c>
      <c r="AE302" s="83">
        <v>6636</v>
      </c>
      <c r="AF302" s="83">
        <v>6221</v>
      </c>
      <c r="AG302" s="83" t="s">
        <v>613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631</v>
      </c>
      <c r="BN302" s="14" t="s">
        <v>651</v>
      </c>
      <c r="BO302" s="159" t="s">
        <v>758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1025</v>
      </c>
      <c r="E303" s="289">
        <v>386</v>
      </c>
      <c r="F303" s="166" t="s">
        <v>802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613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615</v>
      </c>
      <c r="Y303" s="153" t="s">
        <v>618</v>
      </c>
      <c r="Z303" s="153"/>
      <c r="AA303" s="83" t="s">
        <v>1672</v>
      </c>
      <c r="AB303" s="70" t="s">
        <v>605</v>
      </c>
      <c r="AC303" s="70" t="s">
        <v>599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639</v>
      </c>
      <c r="BN303" s="14" t="s">
        <v>639</v>
      </c>
      <c r="BO303" s="159" t="s">
        <v>639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1070</v>
      </c>
      <c r="E304" s="289"/>
      <c r="F304" s="166" t="s">
        <v>945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613</v>
      </c>
      <c r="J304" s="204">
        <v>74</v>
      </c>
      <c r="K304" s="204">
        <v>453.3</v>
      </c>
      <c r="L304" s="83" t="s">
        <v>613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615</v>
      </c>
      <c r="Y304" s="153" t="s">
        <v>618</v>
      </c>
      <c r="Z304" s="153"/>
      <c r="AA304" s="83" t="s">
        <v>613</v>
      </c>
      <c r="AB304" s="70" t="s">
        <v>613</v>
      </c>
      <c r="AC304" s="70" t="s">
        <v>613</v>
      </c>
      <c r="AD304" s="167" t="s">
        <v>613</v>
      </c>
      <c r="AE304" s="83" t="s">
        <v>613</v>
      </c>
      <c r="AF304" s="83" t="s">
        <v>613</v>
      </c>
      <c r="AG304" s="83" t="s">
        <v>613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639</v>
      </c>
      <c r="BN304" s="14" t="s">
        <v>639</v>
      </c>
      <c r="BO304" s="159" t="s">
        <v>639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1076</v>
      </c>
      <c r="E305" s="289">
        <v>391</v>
      </c>
      <c r="F305" s="166" t="s">
        <v>971</v>
      </c>
      <c r="G305" s="9" t="str">
        <f>IF(D305="","*",VLOOKUP(F305,BS_ATIVIDADE[#All],3,FALSE))</f>
        <v>SOLDA</v>
      </c>
      <c r="H305" s="167" t="s">
        <v>540</v>
      </c>
      <c r="I305" s="167" t="s">
        <v>613</v>
      </c>
      <c r="J305" s="204">
        <v>74</v>
      </c>
      <c r="K305" s="204">
        <v>313.7</v>
      </c>
      <c r="L305" s="83" t="s">
        <v>613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615</v>
      </c>
      <c r="Y305" s="153" t="s">
        <v>618</v>
      </c>
      <c r="Z305" s="153"/>
      <c r="AA305" s="83" t="s">
        <v>613</v>
      </c>
      <c r="AB305" s="70" t="s">
        <v>613</v>
      </c>
      <c r="AC305" s="70" t="s">
        <v>613</v>
      </c>
      <c r="AD305" s="167" t="s">
        <v>613</v>
      </c>
      <c r="AE305" s="83" t="s">
        <v>613</v>
      </c>
      <c r="AF305" s="83" t="s">
        <v>613</v>
      </c>
      <c r="AG305" s="83" t="s">
        <v>613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639</v>
      </c>
      <c r="BN305" s="14" t="s">
        <v>639</v>
      </c>
      <c r="BO305" s="159" t="s">
        <v>639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1106</v>
      </c>
      <c r="E306" s="289">
        <v>394</v>
      </c>
      <c r="F306" s="166" t="s">
        <v>971</v>
      </c>
      <c r="G306" s="9" t="str">
        <f>IF(D306="","*",VLOOKUP(F306,BS_ATIVIDADE[#All],3,FALSE))</f>
        <v>SOLDA</v>
      </c>
      <c r="H306" s="167" t="s">
        <v>266</v>
      </c>
      <c r="I306" s="167" t="s">
        <v>613</v>
      </c>
      <c r="J306" s="204">
        <v>74</v>
      </c>
      <c r="K306" s="204">
        <v>289.7</v>
      </c>
      <c r="L306" s="83" t="s">
        <v>613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615</v>
      </c>
      <c r="Y306" s="153" t="s">
        <v>618</v>
      </c>
      <c r="Z306" s="153"/>
      <c r="AA306" s="83" t="s">
        <v>613</v>
      </c>
      <c r="AB306" s="70" t="s">
        <v>613</v>
      </c>
      <c r="AC306" s="70" t="s">
        <v>613</v>
      </c>
      <c r="AD306" s="167" t="s">
        <v>613</v>
      </c>
      <c r="AE306" s="83" t="s">
        <v>613</v>
      </c>
      <c r="AF306" s="83" t="s">
        <v>613</v>
      </c>
      <c r="AG306" s="83" t="s">
        <v>613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639</v>
      </c>
      <c r="BN306" s="14" t="s">
        <v>639</v>
      </c>
      <c r="BO306" s="159" t="s">
        <v>639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884</v>
      </c>
      <c r="E307" s="289">
        <v>408</v>
      </c>
      <c r="F307" s="166" t="s">
        <v>810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613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615</v>
      </c>
      <c r="Y307" s="153" t="s">
        <v>618</v>
      </c>
      <c r="Z307" s="153"/>
      <c r="AA307" s="83">
        <v>1</v>
      </c>
      <c r="AB307" s="70" t="s">
        <v>605</v>
      </c>
      <c r="AC307" s="70" t="s">
        <v>599</v>
      </c>
      <c r="AD307" s="167">
        <v>0.33333333333333331</v>
      </c>
      <c r="AE307" s="83">
        <v>5487</v>
      </c>
      <c r="AF307" s="83" t="s">
        <v>613</v>
      </c>
      <c r="AG307" s="83" t="s">
        <v>613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639</v>
      </c>
      <c r="BN307" s="14" t="s">
        <v>639</v>
      </c>
      <c r="BO307" s="159" t="s">
        <v>639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1016</v>
      </c>
      <c r="E308" s="289">
        <v>408</v>
      </c>
      <c r="F308" s="166" t="s">
        <v>911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615</v>
      </c>
      <c r="Y308" s="153" t="s">
        <v>618</v>
      </c>
      <c r="Z308" s="153"/>
      <c r="AA308" s="83" t="s">
        <v>1694</v>
      </c>
      <c r="AB308" s="70" t="s">
        <v>605</v>
      </c>
      <c r="AC308" s="70" t="s">
        <v>599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637</v>
      </c>
      <c r="BN308" s="14" t="s">
        <v>664</v>
      </c>
      <c r="BO308" s="159" t="s">
        <v>773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921</v>
      </c>
      <c r="E309" s="289">
        <v>410</v>
      </c>
      <c r="F309" s="166" t="s">
        <v>862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613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615</v>
      </c>
      <c r="Y309" s="153" t="s">
        <v>618</v>
      </c>
      <c r="Z309" s="153"/>
      <c r="AA309" s="83">
        <v>1</v>
      </c>
      <c r="AB309" s="70" t="s">
        <v>605</v>
      </c>
      <c r="AC309" s="70" t="s">
        <v>599</v>
      </c>
      <c r="AD309" s="167">
        <v>0.33333333333333331</v>
      </c>
      <c r="AE309" s="83">
        <v>6261</v>
      </c>
      <c r="AF309" s="83" t="s">
        <v>613</v>
      </c>
      <c r="AG309" s="83" t="s">
        <v>613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639</v>
      </c>
      <c r="BN309" s="14" t="s">
        <v>639</v>
      </c>
      <c r="BO309" s="159" t="s">
        <v>639</v>
      </c>
      <c r="BP309" s="16" t="s">
        <v>613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1079</v>
      </c>
      <c r="E310" s="289">
        <v>411</v>
      </c>
      <c r="F310" s="166" t="s">
        <v>945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613</v>
      </c>
      <c r="J310" s="204">
        <v>78</v>
      </c>
      <c r="K310" s="204">
        <v>208.3</v>
      </c>
      <c r="L310" s="83" t="s">
        <v>613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615</v>
      </c>
      <c r="Y310" s="153" t="s">
        <v>618</v>
      </c>
      <c r="Z310" s="153"/>
      <c r="AA310" s="83" t="s">
        <v>613</v>
      </c>
      <c r="AB310" s="70" t="s">
        <v>613</v>
      </c>
      <c r="AC310" s="70" t="s">
        <v>613</v>
      </c>
      <c r="AD310" s="167" t="s">
        <v>613</v>
      </c>
      <c r="AE310" s="83" t="s">
        <v>613</v>
      </c>
      <c r="AF310" s="83" t="s">
        <v>613</v>
      </c>
      <c r="AG310" s="83" t="s">
        <v>613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635</v>
      </c>
      <c r="BN310" s="14" t="s">
        <v>664</v>
      </c>
      <c r="BO310" s="159" t="s">
        <v>771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855</v>
      </c>
      <c r="E311" s="289">
        <v>236</v>
      </c>
      <c r="F311" s="166" t="s">
        <v>971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615</v>
      </c>
      <c r="Y311" s="153" t="s">
        <v>618</v>
      </c>
      <c r="Z311" s="153"/>
      <c r="AA311" s="83" t="s">
        <v>613</v>
      </c>
      <c r="AB311" s="70" t="s">
        <v>613</v>
      </c>
      <c r="AC311" s="70" t="s">
        <v>613</v>
      </c>
      <c r="AD311" s="167" t="s">
        <v>613</v>
      </c>
      <c r="AE311" s="83" t="s">
        <v>613</v>
      </c>
      <c r="AF311" s="83" t="s">
        <v>613</v>
      </c>
      <c r="AG311" s="83" t="s">
        <v>613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641</v>
      </c>
      <c r="BN311" s="14" t="s">
        <v>665</v>
      </c>
      <c r="BO311" s="159" t="s">
        <v>665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927</v>
      </c>
      <c r="E312" s="290">
        <v>413</v>
      </c>
      <c r="F312" s="166" t="s">
        <v>802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615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639</v>
      </c>
      <c r="BN312" s="14" t="s">
        <v>639</v>
      </c>
      <c r="BO312" s="159" t="s">
        <v>639</v>
      </c>
      <c r="BP312" s="16" t="s">
        <v>613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613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992</v>
      </c>
      <c r="E314" s="289">
        <v>415</v>
      </c>
      <c r="F314" s="166" t="s">
        <v>894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613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613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1025</v>
      </c>
      <c r="E316" s="289">
        <v>417</v>
      </c>
      <c r="F316" s="166" t="s">
        <v>964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609</v>
      </c>
      <c r="Y316" s="153" t="s">
        <v>608</v>
      </c>
      <c r="Z316" s="153"/>
      <c r="AA316" s="83" t="s">
        <v>1711</v>
      </c>
      <c r="AB316" s="70" t="s">
        <v>617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630</v>
      </c>
      <c r="BN316" s="14" t="s">
        <v>650</v>
      </c>
      <c r="BO316" s="159" t="s">
        <v>717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613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884</v>
      </c>
      <c r="E318" s="289">
        <v>419</v>
      </c>
      <c r="F318" s="166" t="s">
        <v>810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613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615</v>
      </c>
      <c r="Y318" s="153" t="s">
        <v>618</v>
      </c>
      <c r="Z318" s="153"/>
      <c r="AA318" s="83">
        <v>1</v>
      </c>
      <c r="AB318" s="70" t="s">
        <v>605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639</v>
      </c>
      <c r="BN318" s="14" t="s">
        <v>639</v>
      </c>
      <c r="BO318" s="159" t="s">
        <v>639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613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1076</v>
      </c>
      <c r="E320" s="289">
        <v>421</v>
      </c>
      <c r="F320" s="166" t="s">
        <v>971</v>
      </c>
      <c r="G320" s="9" t="str">
        <f>IF(D320="","*",VLOOKUP(F320,BS_ATIVIDADE[#All],3,FALSE))</f>
        <v>SOLDA</v>
      </c>
      <c r="H320" s="167" t="s">
        <v>1596</v>
      </c>
      <c r="I320" s="167" t="s">
        <v>613</v>
      </c>
      <c r="J320" s="204">
        <v>74</v>
      </c>
      <c r="K320" s="204">
        <v>300.95600000000002</v>
      </c>
      <c r="L320" s="83" t="s">
        <v>613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609</v>
      </c>
      <c r="Y320" s="153" t="s">
        <v>608</v>
      </c>
      <c r="Z320" s="153"/>
      <c r="AA320" s="83" t="s">
        <v>613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639</v>
      </c>
      <c r="BN320" s="14" t="s">
        <v>639</v>
      </c>
      <c r="BO320" s="159" t="s">
        <v>639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613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613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1106</v>
      </c>
      <c r="E323" s="289">
        <v>424</v>
      </c>
      <c r="F323" s="166" t="s">
        <v>971</v>
      </c>
      <c r="G323" s="9" t="str">
        <f>IF(D323="","*",VLOOKUP(F323,BS_ATIVIDADE[#All],3,FALSE))</f>
        <v>SOLDA</v>
      </c>
      <c r="H323" s="167" t="s">
        <v>266</v>
      </c>
      <c r="I323" s="167" t="s">
        <v>613</v>
      </c>
      <c r="J323" s="204">
        <v>74</v>
      </c>
      <c r="K323" s="204">
        <v>289.7</v>
      </c>
      <c r="L323" s="83" t="s">
        <v>613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609</v>
      </c>
      <c r="Y323" s="153" t="s">
        <v>608</v>
      </c>
      <c r="Z323" s="153"/>
      <c r="AA323" s="83" t="s">
        <v>613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635</v>
      </c>
      <c r="BN323" s="14" t="s">
        <v>664</v>
      </c>
      <c r="BO323" s="159" t="s">
        <v>716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613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1016</v>
      </c>
      <c r="E325" s="289">
        <v>426</v>
      </c>
      <c r="F325" s="166" t="s">
        <v>926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609</v>
      </c>
      <c r="Y325" s="153" t="s">
        <v>608</v>
      </c>
      <c r="Z325" s="153"/>
      <c r="AA325" s="83" t="s">
        <v>1601</v>
      </c>
      <c r="AB325" s="70" t="s">
        <v>605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637</v>
      </c>
      <c r="BN325" s="14" t="s">
        <v>655</v>
      </c>
      <c r="BO325" s="159" t="s">
        <v>728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613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613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967</v>
      </c>
      <c r="E328" s="289">
        <v>429</v>
      </c>
      <c r="F328" s="166" t="s">
        <v>1012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615</v>
      </c>
      <c r="Y328" s="153" t="s">
        <v>618</v>
      </c>
      <c r="Z328" s="153"/>
      <c r="AA328" s="83">
        <v>1</v>
      </c>
      <c r="AB328" s="70" t="s">
        <v>605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637</v>
      </c>
      <c r="BN328" s="14" t="s">
        <v>655</v>
      </c>
      <c r="BO328" s="159" t="s">
        <v>728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613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1034</v>
      </c>
      <c r="E330" s="289">
        <v>431</v>
      </c>
      <c r="F330" s="166" t="s">
        <v>802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613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615</v>
      </c>
      <c r="Y330" s="153" t="s">
        <v>618</v>
      </c>
      <c r="Z330" s="153"/>
      <c r="AA330" s="83">
        <v>1</v>
      </c>
      <c r="AB330" s="70" t="s">
        <v>605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639</v>
      </c>
      <c r="BN330" s="14" t="s">
        <v>639</v>
      </c>
      <c r="BO330" s="159" t="s">
        <v>639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927</v>
      </c>
      <c r="E331" s="289"/>
      <c r="F331" s="166" t="s">
        <v>802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613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615</v>
      </c>
      <c r="Y331" s="153" t="s">
        <v>618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639</v>
      </c>
      <c r="BN331" s="14" t="s">
        <v>639</v>
      </c>
      <c r="BO331" s="159" t="s">
        <v>639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902</v>
      </c>
      <c r="E332" s="289">
        <v>433</v>
      </c>
      <c r="F332" s="166" t="s">
        <v>1002</v>
      </c>
      <c r="G332" s="9" t="str">
        <f>IF(D332="","*",VLOOKUP(F332,BS_ATIVIDADE[#All],3,FALSE))</f>
        <v>OUTROS</v>
      </c>
      <c r="H332" s="167" t="s">
        <v>301</v>
      </c>
      <c r="I332" s="167" t="s">
        <v>613</v>
      </c>
      <c r="J332" s="204">
        <v>103</v>
      </c>
      <c r="K332" s="204">
        <v>1688.5</v>
      </c>
      <c r="L332" s="83" t="s">
        <v>613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615</v>
      </c>
      <c r="Y332" s="153" t="s">
        <v>618</v>
      </c>
      <c r="Z332" s="153"/>
      <c r="AA332" s="83">
        <v>1</v>
      </c>
      <c r="AB332" s="70" t="s">
        <v>605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639</v>
      </c>
      <c r="BN332" s="14" t="s">
        <v>639</v>
      </c>
      <c r="BO332" s="159" t="s">
        <v>639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613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1079</v>
      </c>
      <c r="E334" s="289">
        <v>435</v>
      </c>
      <c r="F334" s="166" t="s">
        <v>945</v>
      </c>
      <c r="G334" s="9" t="str">
        <f>IF(D334="","*",VLOOKUP(F334,BS_ATIVIDADE[#All],3,FALSE))</f>
        <v>AMV</v>
      </c>
      <c r="H334" s="167" t="s">
        <v>447</v>
      </c>
      <c r="I334" s="167" t="s">
        <v>613</v>
      </c>
      <c r="J334" s="204">
        <v>78</v>
      </c>
      <c r="K334" s="204">
        <v>208.3</v>
      </c>
      <c r="L334" s="83" t="s">
        <v>613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820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615</v>
      </c>
      <c r="Y334" s="153" t="s">
        <v>618</v>
      </c>
      <c r="Z334" s="153"/>
      <c r="AA334" s="83" t="s">
        <v>613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635</v>
      </c>
      <c r="BN334" s="14" t="s">
        <v>664</v>
      </c>
      <c r="BO334" s="159" t="s">
        <v>768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613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921</v>
      </c>
      <c r="E336" s="290">
        <v>437</v>
      </c>
      <c r="F336" s="166" t="s">
        <v>971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613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615</v>
      </c>
      <c r="Y336" s="153" t="s">
        <v>618</v>
      </c>
      <c r="Z336" s="153"/>
      <c r="AA336" s="83">
        <v>1</v>
      </c>
      <c r="AB336" s="70" t="s">
        <v>605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639</v>
      </c>
      <c r="BN336" s="14" t="s">
        <v>639</v>
      </c>
      <c r="BO336" s="159" t="s">
        <v>639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613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802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613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615</v>
      </c>
      <c r="Y338" s="153" t="s">
        <v>618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613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613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1026</v>
      </c>
      <c r="E341" s="289">
        <v>442</v>
      </c>
      <c r="F341" s="166" t="s">
        <v>964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840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609</v>
      </c>
      <c r="Y341" s="153" t="s">
        <v>608</v>
      </c>
      <c r="Z341" s="153"/>
      <c r="AA341" s="83" t="s">
        <v>1746</v>
      </c>
      <c r="AB341" s="70" t="s">
        <v>605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639</v>
      </c>
      <c r="BN341" s="14" t="s">
        <v>639</v>
      </c>
      <c r="BO341" s="159" t="s">
        <v>639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613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613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992</v>
      </c>
      <c r="E344" s="289">
        <v>445</v>
      </c>
      <c r="F344" s="166" t="s">
        <v>894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615</v>
      </c>
      <c r="Y344" s="153" t="s">
        <v>618</v>
      </c>
      <c r="Z344" s="153"/>
      <c r="AA344" s="83">
        <v>1</v>
      </c>
      <c r="AB344" s="70" t="s">
        <v>605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631</v>
      </c>
      <c r="BN344" s="14" t="s">
        <v>661</v>
      </c>
      <c r="BO344" s="159" t="s">
        <v>719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884</v>
      </c>
      <c r="E346" s="289">
        <v>447</v>
      </c>
      <c r="F346" s="166" t="s">
        <v>810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613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615</v>
      </c>
      <c r="Y346" s="153" t="s">
        <v>618</v>
      </c>
      <c r="Z346" s="153"/>
      <c r="AA346" s="143">
        <v>1</v>
      </c>
      <c r="AB346" s="70" t="s">
        <v>605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639</v>
      </c>
      <c r="BN346" s="14" t="s">
        <v>639</v>
      </c>
      <c r="BO346" s="159" t="s">
        <v>639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802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615</v>
      </c>
      <c r="Y347" s="153" t="s">
        <v>618</v>
      </c>
      <c r="Z347" s="153"/>
      <c r="AA347" s="143">
        <v>1</v>
      </c>
      <c r="AB347" s="70" t="s">
        <v>611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627</v>
      </c>
      <c r="BN347" s="14" t="s">
        <v>0</v>
      </c>
      <c r="BO347" s="159" t="s">
        <v>714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1076</v>
      </c>
      <c r="E348" s="290">
        <v>449</v>
      </c>
      <c r="F348" s="166" t="s">
        <v>971</v>
      </c>
      <c r="G348" s="9" t="str">
        <f>IF(D348="","*",VLOOKUP(F348,BS_ATIVIDADE[#All],3,FALSE))</f>
        <v>SOLDA</v>
      </c>
      <c r="H348" s="142" t="s">
        <v>1596</v>
      </c>
      <c r="I348" s="142" t="s">
        <v>613</v>
      </c>
      <c r="J348" s="37">
        <v>74</v>
      </c>
      <c r="K348" s="37">
        <v>300.95600000000002</v>
      </c>
      <c r="L348" s="83" t="s">
        <v>613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791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615</v>
      </c>
      <c r="Y348" s="153" t="s">
        <v>618</v>
      </c>
      <c r="Z348" s="153"/>
      <c r="AA348" s="143" t="s">
        <v>613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635</v>
      </c>
      <c r="BN348" s="14" t="s">
        <v>664</v>
      </c>
      <c r="BO348" s="159" t="s">
        <v>716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864</v>
      </c>
      <c r="E351" s="289">
        <v>452</v>
      </c>
      <c r="F351" s="166" t="s">
        <v>1007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615</v>
      </c>
      <c r="Y351" s="153" t="s">
        <v>618</v>
      </c>
      <c r="Z351" s="153"/>
      <c r="AA351" s="143">
        <v>1</v>
      </c>
      <c r="AB351" s="70" t="s">
        <v>605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639</v>
      </c>
      <c r="BN351" s="14" t="s">
        <v>639</v>
      </c>
      <c r="BO351" s="159" t="s">
        <v>639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1106</v>
      </c>
      <c r="E354" s="289">
        <v>455</v>
      </c>
      <c r="F354" s="166" t="s">
        <v>971</v>
      </c>
      <c r="G354" s="9" t="str">
        <f>IF(D354="","*",VLOOKUP(F354,BS_ATIVIDADE[#All],3,FALSE))</f>
        <v>SOLDA</v>
      </c>
      <c r="H354" s="142" t="s">
        <v>266</v>
      </c>
      <c r="I354" s="142" t="s">
        <v>613</v>
      </c>
      <c r="J354" s="37">
        <v>74</v>
      </c>
      <c r="K354" s="37">
        <v>289.7</v>
      </c>
      <c r="L354" s="83" t="s">
        <v>613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791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615</v>
      </c>
      <c r="Y354" s="153" t="s">
        <v>618</v>
      </c>
      <c r="Z354" s="153"/>
      <c r="AA354" s="143" t="s">
        <v>613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635</v>
      </c>
      <c r="BN354" s="14" t="s">
        <v>664</v>
      </c>
      <c r="BO354" s="159" t="s">
        <v>773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967</v>
      </c>
      <c r="E360" s="289">
        <v>462</v>
      </c>
      <c r="F360" s="166" t="s">
        <v>1012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815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615</v>
      </c>
      <c r="Y360" s="153" t="s">
        <v>618</v>
      </c>
      <c r="Z360" s="153"/>
      <c r="AA360" s="143">
        <v>1</v>
      </c>
      <c r="AB360" s="70" t="s">
        <v>605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1016</v>
      </c>
      <c r="E363" s="289"/>
      <c r="F363" s="166" t="s">
        <v>926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829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615</v>
      </c>
      <c r="Y363" s="153" t="s">
        <v>618</v>
      </c>
      <c r="Z363" s="153"/>
      <c r="AA363" s="143" t="s">
        <v>1657</v>
      </c>
      <c r="AB363" s="70" t="s">
        <v>605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639</v>
      </c>
      <c r="BN363" s="14" t="s">
        <v>639</v>
      </c>
      <c r="BO363" s="159" t="s">
        <v>639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1034</v>
      </c>
      <c r="E364" s="289">
        <v>465</v>
      </c>
      <c r="F364" s="166" t="s">
        <v>802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613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615</v>
      </c>
      <c r="Y364" s="153" t="s">
        <v>618</v>
      </c>
      <c r="Z364" s="153"/>
      <c r="AA364" s="143">
        <v>1</v>
      </c>
      <c r="AB364" s="70" t="s">
        <v>605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630</v>
      </c>
      <c r="BN364" s="14" t="s">
        <v>650</v>
      </c>
      <c r="BO364" s="159" t="s">
        <v>717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902</v>
      </c>
      <c r="E366" s="289">
        <v>467</v>
      </c>
      <c r="F366" s="166" t="s">
        <v>1002</v>
      </c>
      <c r="G366" s="9" t="str">
        <f>IF(D366="","*",VLOOKUP(F366,BS_ATIVIDADE[#All],3,FALSE))</f>
        <v>OUTROS</v>
      </c>
      <c r="H366" s="142" t="s">
        <v>301</v>
      </c>
      <c r="I366" s="142" t="s">
        <v>613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787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615</v>
      </c>
      <c r="Y366" s="153" t="s">
        <v>618</v>
      </c>
      <c r="Z366" s="153"/>
      <c r="AA366" s="143">
        <v>1</v>
      </c>
      <c r="AB366" s="70" t="s">
        <v>605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639</v>
      </c>
      <c r="BN366" s="14" t="s">
        <v>639</v>
      </c>
      <c r="BO366" s="159" t="s">
        <v>639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855</v>
      </c>
      <c r="E367" s="289">
        <v>468</v>
      </c>
      <c r="F367" s="166" t="s">
        <v>971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613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615</v>
      </c>
      <c r="Y367" s="153" t="s">
        <v>618</v>
      </c>
      <c r="Z367" s="153"/>
      <c r="AA367" s="143">
        <v>1</v>
      </c>
      <c r="AB367" s="70" t="s">
        <v>605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639</v>
      </c>
      <c r="BN367" s="14" t="s">
        <v>639</v>
      </c>
      <c r="BO367" s="159" t="s">
        <v>639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927</v>
      </c>
      <c r="E368" s="289">
        <v>469</v>
      </c>
      <c r="F368" s="166" t="s">
        <v>802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639</v>
      </c>
      <c r="BN368" s="14" t="s">
        <v>639</v>
      </c>
      <c r="BO368" s="14" t="s">
        <v>639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921</v>
      </c>
      <c r="E369" s="289">
        <v>470</v>
      </c>
      <c r="F369" s="166" t="s">
        <v>862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613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615</v>
      </c>
      <c r="Y369" s="153" t="s">
        <v>618</v>
      </c>
      <c r="Z369" s="153"/>
      <c r="AA369" s="143">
        <v>1</v>
      </c>
      <c r="AB369" s="70" t="s">
        <v>605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631</v>
      </c>
      <c r="BN369" s="14" t="s">
        <v>661</v>
      </c>
      <c r="BO369" s="159" t="s">
        <v>739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992</v>
      </c>
      <c r="E373" s="289">
        <v>474</v>
      </c>
      <c r="F373" s="166" t="s">
        <v>894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631</v>
      </c>
      <c r="BN373" s="14" t="s">
        <v>661</v>
      </c>
      <c r="BO373" s="159" t="s">
        <v>719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884</v>
      </c>
      <c r="E374" s="289">
        <v>475</v>
      </c>
      <c r="F374" s="166" t="s">
        <v>810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615</v>
      </c>
      <c r="Y374" s="153" t="s">
        <v>618</v>
      </c>
      <c r="Z374" s="153"/>
      <c r="AA374" s="143">
        <v>1</v>
      </c>
      <c r="AB374" s="70" t="s">
        <v>605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642</v>
      </c>
      <c r="BN374" s="14" t="s">
        <v>651</v>
      </c>
      <c r="BO374" s="159" t="s">
        <v>733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1025</v>
      </c>
      <c r="E375" s="289">
        <v>476</v>
      </c>
      <c r="F375" s="166" t="s">
        <v>964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615</v>
      </c>
      <c r="Y375" s="153" t="s">
        <v>618</v>
      </c>
      <c r="Z375" s="153"/>
      <c r="AA375" s="143">
        <v>2</v>
      </c>
      <c r="AB375" s="70" t="s">
        <v>611</v>
      </c>
      <c r="AC375" s="70"/>
      <c r="AD375" s="167">
        <v>0.29166666666666669</v>
      </c>
      <c r="AE375" s="83"/>
      <c r="AF375" s="83"/>
      <c r="AG375" s="83"/>
      <c r="AH375" s="48"/>
      <c r="AI375" s="141" t="s">
        <v>802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635</v>
      </c>
      <c r="BN375" s="14" t="s">
        <v>664</v>
      </c>
      <c r="BO375" s="159" t="s">
        <v>716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802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787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615</v>
      </c>
      <c r="Y376" s="153" t="s">
        <v>618</v>
      </c>
      <c r="Z376" s="153"/>
      <c r="AA376" s="143">
        <v>1</v>
      </c>
      <c r="AB376" s="70" t="s">
        <v>611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627</v>
      </c>
      <c r="BN376" s="14" t="s">
        <v>0</v>
      </c>
      <c r="BO376" s="159" t="s">
        <v>714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1106</v>
      </c>
      <c r="E377" s="289">
        <v>478</v>
      </c>
      <c r="F377" s="166" t="s">
        <v>971</v>
      </c>
      <c r="G377" s="9" t="str">
        <f>IF(D377="","*",VLOOKUP(F377,BS_ATIVIDADE[#All],3,FALSE))</f>
        <v>SOLDA</v>
      </c>
      <c r="H377" s="142" t="s">
        <v>250</v>
      </c>
      <c r="I377" s="142" t="s">
        <v>613</v>
      </c>
      <c r="J377" s="37">
        <v>74</v>
      </c>
      <c r="K377" s="37">
        <v>189.92</v>
      </c>
      <c r="L377" s="83" t="s">
        <v>613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615</v>
      </c>
      <c r="Y377" s="153" t="s">
        <v>618</v>
      </c>
      <c r="Z377" s="153"/>
      <c r="AA377" s="143" t="s">
        <v>613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635</v>
      </c>
      <c r="BN377" s="14" t="s">
        <v>664</v>
      </c>
      <c r="BO377" s="159" t="s">
        <v>773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1016</v>
      </c>
      <c r="E380" s="289">
        <v>481</v>
      </c>
      <c r="F380" s="166" t="s">
        <v>926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829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609</v>
      </c>
      <c r="Y380" s="153" t="s">
        <v>608</v>
      </c>
      <c r="Z380" s="153"/>
      <c r="AA380" s="143" t="s">
        <v>1657</v>
      </c>
      <c r="AB380" s="70" t="s">
        <v>605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639</v>
      </c>
      <c r="BN380" s="14" t="s">
        <v>639</v>
      </c>
      <c r="BO380" s="159" t="s">
        <v>639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1049</v>
      </c>
      <c r="E383" s="289">
        <v>484</v>
      </c>
      <c r="F383" s="166" t="s">
        <v>945</v>
      </c>
      <c r="G383" s="9" t="str">
        <f>IF(D383="","*",VLOOKUP(F383,BS_ATIVIDADE[#All],3,FALSE))</f>
        <v>AMV</v>
      </c>
      <c r="H383" s="142" t="s">
        <v>1795</v>
      </c>
      <c r="I383" s="142" t="s">
        <v>613</v>
      </c>
      <c r="J383" s="37">
        <v>74</v>
      </c>
      <c r="K383" s="37">
        <v>26.452999999999999</v>
      </c>
      <c r="L383" s="83" t="s">
        <v>613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820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615</v>
      </c>
      <c r="Y383" s="153" t="s">
        <v>618</v>
      </c>
      <c r="Z383" s="153"/>
      <c r="AA383" s="143" t="s">
        <v>613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635</v>
      </c>
      <c r="BN383" s="14" t="s">
        <v>664</v>
      </c>
      <c r="BO383" s="159" t="s">
        <v>773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927</v>
      </c>
      <c r="E384" s="290">
        <v>485</v>
      </c>
      <c r="F384" s="166" t="s">
        <v>802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615</v>
      </c>
      <c r="Y384" s="153" t="s">
        <v>618</v>
      </c>
      <c r="Z384" s="153"/>
      <c r="AA384" s="143">
        <v>1</v>
      </c>
      <c r="AB384" s="70" t="s">
        <v>605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639</v>
      </c>
      <c r="BN384" s="14" t="s">
        <v>639</v>
      </c>
      <c r="BO384" s="159" t="s">
        <v>639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858</v>
      </c>
      <c r="E385" s="289">
        <v>486</v>
      </c>
      <c r="F385" s="166" t="s">
        <v>932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613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615</v>
      </c>
      <c r="Y385" s="153" t="s">
        <v>618</v>
      </c>
      <c r="Z385" s="153"/>
      <c r="AA385" s="143">
        <v>1</v>
      </c>
      <c r="AB385" s="70" t="s">
        <v>605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639</v>
      </c>
      <c r="BN385" s="14" t="s">
        <v>639</v>
      </c>
      <c r="BO385" s="159" t="s">
        <v>639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1034</v>
      </c>
      <c r="E386" s="289">
        <v>487</v>
      </c>
      <c r="F386" s="166" t="s">
        <v>802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613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787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615</v>
      </c>
      <c r="Y386" s="153" t="s">
        <v>618</v>
      </c>
      <c r="Z386" s="153"/>
      <c r="AA386" s="143">
        <v>1</v>
      </c>
      <c r="AB386" s="70" t="s">
        <v>605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628</v>
      </c>
      <c r="BN386" s="14" t="s">
        <v>0</v>
      </c>
      <c r="BO386" s="159" t="s">
        <v>736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921</v>
      </c>
      <c r="E389" s="289">
        <v>490</v>
      </c>
      <c r="F389" s="166" t="s">
        <v>862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613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787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615</v>
      </c>
      <c r="Y389" s="153" t="s">
        <v>618</v>
      </c>
      <c r="Z389" s="153"/>
      <c r="AA389" s="143">
        <v>1</v>
      </c>
      <c r="AB389" s="70" t="s">
        <v>605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639</v>
      </c>
      <c r="BN389" s="14" t="s">
        <v>639</v>
      </c>
      <c r="BO389" s="159" t="s">
        <v>639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1079</v>
      </c>
      <c r="E390" s="289">
        <v>491</v>
      </c>
      <c r="F390" s="166" t="s">
        <v>945</v>
      </c>
      <c r="G390" s="9" t="str">
        <f>IF(D390="","*",VLOOKUP(F390,BS_ATIVIDADE[#All],3,FALSE))</f>
        <v>AMV</v>
      </c>
      <c r="H390" s="142" t="s">
        <v>447</v>
      </c>
      <c r="I390" s="142" t="s">
        <v>613</v>
      </c>
      <c r="J390" s="37">
        <v>78</v>
      </c>
      <c r="K390" s="37">
        <v>208.3</v>
      </c>
      <c r="L390" s="83" t="s">
        <v>613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820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615</v>
      </c>
      <c r="Y390" s="153" t="s">
        <v>618</v>
      </c>
      <c r="Z390" s="153"/>
      <c r="AA390" s="143" t="s">
        <v>613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635</v>
      </c>
      <c r="BN390" s="14" t="s">
        <v>664</v>
      </c>
      <c r="BO390" s="159" t="s">
        <v>761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1026</v>
      </c>
      <c r="E399" s="289">
        <v>500</v>
      </c>
      <c r="F399" s="166" t="s">
        <v>964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615</v>
      </c>
      <c r="Y399" s="153" t="s">
        <v>618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634</v>
      </c>
      <c r="BN399" s="14" t="s">
        <v>663</v>
      </c>
      <c r="BO399" s="159" t="s">
        <v>725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910</v>
      </c>
      <c r="E401" s="289">
        <v>502</v>
      </c>
      <c r="F401" s="166" t="s">
        <v>810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615</v>
      </c>
      <c r="Y401" s="153" t="s">
        <v>618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639</v>
      </c>
      <c r="BN401" s="14" t="s">
        <v>639</v>
      </c>
      <c r="BO401" s="159" t="s">
        <v>639</v>
      </c>
      <c r="BP401" s="17" t="s">
        <v>613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992</v>
      </c>
      <c r="E403" s="289">
        <v>504</v>
      </c>
      <c r="F403" s="166" t="s">
        <v>894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615</v>
      </c>
      <c r="Y403" s="153" t="s">
        <v>618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631</v>
      </c>
      <c r="BN403" s="14" t="s">
        <v>661</v>
      </c>
      <c r="BO403" s="159" t="s">
        <v>719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1025</v>
      </c>
      <c r="E406" s="289">
        <v>507</v>
      </c>
      <c r="F406" s="166" t="s">
        <v>802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1106</v>
      </c>
      <c r="E409" s="289">
        <v>510</v>
      </c>
      <c r="F409" s="166" t="s">
        <v>971</v>
      </c>
      <c r="G409" s="9" t="str">
        <f>IF(D409="","*",VLOOKUP(F409,BS_ATIVIDADE[#All],3,FALSE))</f>
        <v>SOLDA</v>
      </c>
      <c r="H409" s="142" t="s">
        <v>1817</v>
      </c>
      <c r="I409" s="142" t="s">
        <v>613</v>
      </c>
      <c r="J409" s="37">
        <v>74</v>
      </c>
      <c r="K409" s="37">
        <v>288.024</v>
      </c>
      <c r="L409" s="83" t="s">
        <v>613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615</v>
      </c>
      <c r="Y409" s="153" t="s">
        <v>618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634</v>
      </c>
      <c r="BN409" s="14" t="s">
        <v>663</v>
      </c>
      <c r="BO409" s="159" t="s">
        <v>725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927</v>
      </c>
      <c r="E411" s="289">
        <v>512</v>
      </c>
      <c r="F411" s="166" t="s">
        <v>802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615</v>
      </c>
      <c r="Y411" s="153" t="s">
        <v>618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639</v>
      </c>
      <c r="BN411" s="14" t="s">
        <v>639</v>
      </c>
      <c r="BO411" s="159" t="s">
        <v>639</v>
      </c>
      <c r="BP411" s="17" t="s">
        <v>613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1026</v>
      </c>
      <c r="E415" s="289">
        <v>516</v>
      </c>
      <c r="F415" s="215" t="s">
        <v>964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615</v>
      </c>
      <c r="Y415" s="222"/>
      <c r="Z415" s="222"/>
      <c r="AA415" s="223" t="s">
        <v>1825</v>
      </c>
      <c r="AB415" s="220" t="s">
        <v>617</v>
      </c>
      <c r="AC415" s="220" t="s">
        <v>612</v>
      </c>
      <c r="AD415" s="221">
        <v>0.35416666666666669</v>
      </c>
      <c r="AE415" s="218" t="s">
        <v>613</v>
      </c>
      <c r="AF415" s="218" t="s">
        <v>613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634</v>
      </c>
      <c r="BN415" s="173" t="s">
        <v>663</v>
      </c>
      <c r="BO415" s="203" t="s">
        <v>725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992</v>
      </c>
      <c r="E418" s="289">
        <v>519</v>
      </c>
      <c r="F418" s="166" t="s">
        <v>894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615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639</v>
      </c>
      <c r="BN418" s="14" t="s">
        <v>639</v>
      </c>
      <c r="BO418" s="159" t="s">
        <v>639</v>
      </c>
      <c r="BP418" s="17" t="s">
        <v>613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927</v>
      </c>
      <c r="E420" s="290">
        <v>521</v>
      </c>
      <c r="F420" s="166" t="s">
        <v>802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615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639</v>
      </c>
      <c r="BN420" s="14" t="s">
        <v>639</v>
      </c>
      <c r="BO420" s="159" t="s">
        <v>639</v>
      </c>
      <c r="BP420" s="17" t="s">
        <v>613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992</v>
      </c>
      <c r="E424" s="289">
        <v>525</v>
      </c>
      <c r="F424" s="166" t="s">
        <v>894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609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639</v>
      </c>
      <c r="BN424" s="14" t="s">
        <v>639</v>
      </c>
      <c r="BO424" s="159" t="s">
        <v>639</v>
      </c>
      <c r="BP424" s="17" t="s">
        <v>613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1025</v>
      </c>
      <c r="E426" s="289">
        <v>527</v>
      </c>
      <c r="F426" s="166" t="s">
        <v>964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609</v>
      </c>
      <c r="Y426" s="153"/>
      <c r="Z426" s="153"/>
      <c r="AA426" s="143" t="s">
        <v>1837</v>
      </c>
      <c r="AB426" s="70" t="s">
        <v>605</v>
      </c>
      <c r="AC426" s="70" t="s">
        <v>612</v>
      </c>
      <c r="AD426" s="167">
        <v>0.33333333333333331</v>
      </c>
      <c r="AE426" s="83" t="s">
        <v>613</v>
      </c>
      <c r="AF426" s="83" t="s">
        <v>613</v>
      </c>
      <c r="AG426" s="83" t="s">
        <v>613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627</v>
      </c>
      <c r="BN426" s="14" t="s">
        <v>0</v>
      </c>
      <c r="BO426" s="159" t="s">
        <v>735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884</v>
      </c>
      <c r="E429" s="289">
        <v>530</v>
      </c>
      <c r="F429" s="166" t="s">
        <v>810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615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639</v>
      </c>
      <c r="BN429" s="14" t="s">
        <v>639</v>
      </c>
      <c r="BO429" s="159" t="s">
        <v>639</v>
      </c>
      <c r="BP429" s="17" t="s">
        <v>613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1106</v>
      </c>
      <c r="E430" s="289">
        <v>510</v>
      </c>
      <c r="F430" s="166" t="s">
        <v>971</v>
      </c>
      <c r="G430" s="154" t="str">
        <f>IF(D430="","*",VLOOKUP(F430,BS_ATIVIDADE[#All],3,FALSE))</f>
        <v>SOLDA</v>
      </c>
      <c r="H430" s="142" t="s">
        <v>1817</v>
      </c>
      <c r="I430" s="142" t="s">
        <v>613</v>
      </c>
      <c r="J430" s="37">
        <v>74</v>
      </c>
      <c r="K430" s="37">
        <v>288.024</v>
      </c>
      <c r="L430" s="83" t="s">
        <v>613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609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639</v>
      </c>
      <c r="BN430" s="14" t="s">
        <v>639</v>
      </c>
      <c r="BO430" s="159" t="s">
        <v>639</v>
      </c>
      <c r="BP430" s="17" t="s">
        <v>613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904</v>
      </c>
      <c r="E431" s="289">
        <v>532</v>
      </c>
      <c r="F431" s="166" t="s">
        <v>810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1025</v>
      </c>
      <c r="E433" s="289">
        <v>537</v>
      </c>
      <c r="F433" s="166" t="s">
        <v>964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615</v>
      </c>
      <c r="Y433" s="153" t="s">
        <v>618</v>
      </c>
      <c r="Z433" s="153"/>
      <c r="AA433" s="83" t="s">
        <v>1846</v>
      </c>
      <c r="AB433" s="70" t="s">
        <v>605</v>
      </c>
      <c r="AC433" s="70" t="s">
        <v>599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630</v>
      </c>
      <c r="BN433" s="14" t="s">
        <v>660</v>
      </c>
      <c r="BO433" s="159" t="s">
        <v>717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992</v>
      </c>
      <c r="E434" s="289">
        <v>525</v>
      </c>
      <c r="F434" s="166" t="s">
        <v>894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609</v>
      </c>
      <c r="Y434" s="153" t="s">
        <v>608</v>
      </c>
      <c r="Z434" s="153"/>
      <c r="AA434" s="143">
        <v>1</v>
      </c>
      <c r="AB434" s="70" t="s">
        <v>605</v>
      </c>
      <c r="AC434" s="70" t="s">
        <v>599</v>
      </c>
      <c r="AD434" s="167">
        <v>0.39583333333333331</v>
      </c>
      <c r="AE434" s="83">
        <v>6636</v>
      </c>
      <c r="AF434" s="83">
        <v>6221</v>
      </c>
      <c r="AG434" s="83" t="s">
        <v>613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631</v>
      </c>
      <c r="BN434" s="14" t="s">
        <v>651</v>
      </c>
      <c r="BO434" s="159" t="s">
        <v>758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936</v>
      </c>
      <c r="E435" s="289">
        <v>536</v>
      </c>
      <c r="F435" s="166" t="s">
        <v>856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615</v>
      </c>
      <c r="Y435" s="153"/>
      <c r="Z435" s="153"/>
      <c r="AA435" s="83">
        <v>2</v>
      </c>
      <c r="AB435" s="70" t="s">
        <v>611</v>
      </c>
      <c r="AC435" s="70" t="s">
        <v>612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1045</v>
      </c>
      <c r="E437" s="289">
        <v>538</v>
      </c>
      <c r="F437" s="166" t="s">
        <v>945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613</v>
      </c>
      <c r="J437" s="37">
        <v>74</v>
      </c>
      <c r="K437" s="37">
        <v>450.6</v>
      </c>
      <c r="L437" s="83" t="s">
        <v>613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615</v>
      </c>
      <c r="Y437" s="153" t="s">
        <v>618</v>
      </c>
      <c r="Z437" s="153"/>
      <c r="AA437" s="143" t="s">
        <v>613</v>
      </c>
      <c r="AB437" s="70" t="s">
        <v>613</v>
      </c>
      <c r="AC437" s="70" t="s">
        <v>613</v>
      </c>
      <c r="AD437" s="167" t="s">
        <v>613</v>
      </c>
      <c r="AE437" s="83" t="s">
        <v>613</v>
      </c>
      <c r="AF437" s="83" t="s">
        <v>613</v>
      </c>
      <c r="AG437" s="83" t="s">
        <v>613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635</v>
      </c>
      <c r="BN437" s="14" t="s">
        <v>664</v>
      </c>
      <c r="BO437" s="159" t="s">
        <v>773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1016</v>
      </c>
      <c r="E438" s="289">
        <v>539</v>
      </c>
      <c r="F438" s="166" t="s">
        <v>926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615</v>
      </c>
      <c r="Y438" s="153" t="s">
        <v>618</v>
      </c>
      <c r="Z438" s="153"/>
      <c r="AA438" s="143" t="s">
        <v>1694</v>
      </c>
      <c r="AB438" s="70" t="s">
        <v>605</v>
      </c>
      <c r="AC438" s="70" t="s">
        <v>599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639</v>
      </c>
      <c r="BN438" s="14" t="s">
        <v>639</v>
      </c>
      <c r="BO438" s="159" t="s">
        <v>639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1078</v>
      </c>
      <c r="E439" s="289">
        <v>540</v>
      </c>
      <c r="F439" s="166" t="s">
        <v>978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613</v>
      </c>
      <c r="J439" s="37">
        <v>74</v>
      </c>
      <c r="K439" s="37">
        <v>131.1</v>
      </c>
      <c r="L439" s="83" t="s">
        <v>613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615</v>
      </c>
      <c r="Y439" s="153" t="s">
        <v>618</v>
      </c>
      <c r="Z439" s="153"/>
      <c r="AA439" s="143" t="s">
        <v>613</v>
      </c>
      <c r="AB439" s="70" t="s">
        <v>613</v>
      </c>
      <c r="AC439" s="70" t="s">
        <v>613</v>
      </c>
      <c r="AD439" s="167" t="s">
        <v>613</v>
      </c>
      <c r="AE439" s="83" t="s">
        <v>613</v>
      </c>
      <c r="AF439" s="83" t="s">
        <v>613</v>
      </c>
      <c r="AG439" s="83" t="s">
        <v>613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639</v>
      </c>
      <c r="BN439" s="14" t="s">
        <v>639</v>
      </c>
      <c r="BO439" s="159" t="s">
        <v>639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1106</v>
      </c>
      <c r="E440" s="289"/>
      <c r="F440" s="166" t="s">
        <v>971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613</v>
      </c>
      <c r="J440" s="37">
        <v>74</v>
      </c>
      <c r="K440" s="37">
        <v>131.1</v>
      </c>
      <c r="L440" s="83" t="s">
        <v>613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615</v>
      </c>
      <c r="Y440" s="153" t="s">
        <v>618</v>
      </c>
      <c r="Z440" s="153"/>
      <c r="AA440" s="143" t="s">
        <v>613</v>
      </c>
      <c r="AB440" s="70" t="s">
        <v>613</v>
      </c>
      <c r="AC440" s="70" t="s">
        <v>613</v>
      </c>
      <c r="AD440" s="167" t="s">
        <v>613</v>
      </c>
      <c r="AE440" s="83" t="s">
        <v>613</v>
      </c>
      <c r="AF440" s="83" t="s">
        <v>613</v>
      </c>
      <c r="AG440" s="83" t="s">
        <v>613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639</v>
      </c>
      <c r="BN440" s="14" t="s">
        <v>639</v>
      </c>
      <c r="BO440" s="159" t="s">
        <v>639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884</v>
      </c>
      <c r="E441" s="289"/>
      <c r="F441" s="166" t="s">
        <v>810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613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615</v>
      </c>
      <c r="Y441" s="153" t="s">
        <v>618</v>
      </c>
      <c r="Z441" s="153"/>
      <c r="AA441" s="83">
        <v>1</v>
      </c>
      <c r="AB441" s="70" t="s">
        <v>605</v>
      </c>
      <c r="AC441" s="70" t="s">
        <v>599</v>
      </c>
      <c r="AD441" s="167">
        <v>0.3125</v>
      </c>
      <c r="AE441" s="83">
        <v>5487</v>
      </c>
      <c r="AF441" s="83" t="s">
        <v>613</v>
      </c>
      <c r="AG441" s="83" t="s">
        <v>613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639</v>
      </c>
      <c r="BN441" s="14" t="s">
        <v>639</v>
      </c>
      <c r="BO441" s="159" t="s">
        <v>639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907</v>
      </c>
      <c r="E442" s="289">
        <v>541</v>
      </c>
      <c r="F442" s="166" t="s">
        <v>810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613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615</v>
      </c>
      <c r="Y442" s="153" t="s">
        <v>618</v>
      </c>
      <c r="Z442" s="153"/>
      <c r="AA442" s="143">
        <v>1</v>
      </c>
      <c r="AB442" s="70" t="s">
        <v>605</v>
      </c>
      <c r="AC442" s="70" t="s">
        <v>599</v>
      </c>
      <c r="AD442" s="167">
        <v>0.375</v>
      </c>
      <c r="AE442" s="83">
        <v>6294</v>
      </c>
      <c r="AF442" s="83" t="s">
        <v>613</v>
      </c>
      <c r="AG442" s="83" t="s">
        <v>613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639</v>
      </c>
      <c r="BN442" s="14" t="s">
        <v>639</v>
      </c>
      <c r="BO442" s="159" t="s">
        <v>639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921</v>
      </c>
      <c r="E443" s="289">
        <v>541</v>
      </c>
      <c r="F443" s="166" t="s">
        <v>932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613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615</v>
      </c>
      <c r="Y443" s="153" t="s">
        <v>618</v>
      </c>
      <c r="Z443" s="153"/>
      <c r="AA443" s="143">
        <v>1</v>
      </c>
      <c r="AB443" s="70" t="s">
        <v>605</v>
      </c>
      <c r="AC443" s="70" t="s">
        <v>599</v>
      </c>
      <c r="AD443" s="167">
        <v>0.3125</v>
      </c>
      <c r="AE443" s="83">
        <v>6261</v>
      </c>
      <c r="AF443" s="83" t="s">
        <v>613</v>
      </c>
      <c r="AG443" s="83" t="s">
        <v>613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634</v>
      </c>
      <c r="BN443" s="14" t="s">
        <v>663</v>
      </c>
      <c r="BO443" s="159" t="s">
        <v>725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1136</v>
      </c>
      <c r="E444" s="289">
        <v>236</v>
      </c>
      <c r="F444" s="166" t="s">
        <v>802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613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615</v>
      </c>
      <c r="Y444" s="153" t="s">
        <v>618</v>
      </c>
      <c r="Z444" s="153"/>
      <c r="AA444" s="83">
        <v>1</v>
      </c>
      <c r="AB444" s="70" t="s">
        <v>605</v>
      </c>
      <c r="AC444" s="70" t="s">
        <v>599</v>
      </c>
      <c r="AD444" s="167">
        <v>0.33333333333333331</v>
      </c>
      <c r="AE444" s="83">
        <v>6248</v>
      </c>
      <c r="AF444" s="83">
        <v>6249</v>
      </c>
      <c r="AG444" s="83" t="s">
        <v>613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634</v>
      </c>
      <c r="BN444" s="14" t="s">
        <v>663</v>
      </c>
      <c r="BO444" s="159" t="s">
        <v>725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1034</v>
      </c>
      <c r="E445" s="289">
        <v>236</v>
      </c>
      <c r="F445" s="166" t="s">
        <v>962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613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615</v>
      </c>
      <c r="Y445" s="153" t="s">
        <v>618</v>
      </c>
      <c r="Z445" s="153"/>
      <c r="AA445" s="83">
        <v>1</v>
      </c>
      <c r="AB445" s="70" t="s">
        <v>605</v>
      </c>
      <c r="AC445" s="70" t="s">
        <v>599</v>
      </c>
      <c r="AD445" s="167">
        <v>0.33333333333333331</v>
      </c>
      <c r="AE445" s="83">
        <v>9206</v>
      </c>
      <c r="AF445" s="83" t="s">
        <v>613</v>
      </c>
      <c r="AG445" s="83" t="s">
        <v>613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630</v>
      </c>
      <c r="BN445" s="14" t="s">
        <v>650</v>
      </c>
      <c r="BO445" s="159" t="s">
        <v>717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855</v>
      </c>
      <c r="E446" s="289">
        <v>236</v>
      </c>
      <c r="F446" s="166" t="s">
        <v>971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615</v>
      </c>
      <c r="Y446" s="153" t="s">
        <v>618</v>
      </c>
      <c r="Z446" s="173"/>
      <c r="AA446" s="83" t="s">
        <v>613</v>
      </c>
      <c r="AB446" s="70" t="s">
        <v>613</v>
      </c>
      <c r="AC446" s="70" t="s">
        <v>613</v>
      </c>
      <c r="AD446" s="167" t="s">
        <v>613</v>
      </c>
      <c r="AE446" s="83" t="s">
        <v>613</v>
      </c>
      <c r="AF446" s="83" t="s">
        <v>613</v>
      </c>
      <c r="AG446" s="83" t="s">
        <v>613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613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613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613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992</v>
      </c>
      <c r="E450" s="289">
        <v>551</v>
      </c>
      <c r="F450" s="166" t="s">
        <v>894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609</v>
      </c>
      <c r="Y450" s="153" t="s">
        <v>608</v>
      </c>
      <c r="Z450" s="173"/>
      <c r="AA450" s="171">
        <v>1</v>
      </c>
      <c r="AB450" s="70" t="s">
        <v>605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639</v>
      </c>
      <c r="BN450" s="173" t="s">
        <v>639</v>
      </c>
      <c r="BO450" s="203" t="s">
        <v>639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613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613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936</v>
      </c>
      <c r="E453" s="289">
        <v>554</v>
      </c>
      <c r="F453" s="166" t="s">
        <v>856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815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609</v>
      </c>
      <c r="Y453" s="153" t="s">
        <v>608</v>
      </c>
      <c r="Z453" s="173"/>
      <c r="AA453" s="171">
        <v>2</v>
      </c>
      <c r="AB453" s="70" t="s">
        <v>611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633</v>
      </c>
      <c r="BN453" s="173" t="s">
        <v>653</v>
      </c>
      <c r="BO453" s="203" t="s">
        <v>759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1025</v>
      </c>
      <c r="E454" s="289">
        <v>555</v>
      </c>
      <c r="F454" s="166" t="s">
        <v>962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613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1076</v>
      </c>
      <c r="E455" s="289">
        <v>556</v>
      </c>
      <c r="F455" s="166" t="s">
        <v>971</v>
      </c>
      <c r="G455" s="154" t="str">
        <f>IF(D455="","*",VLOOKUP(F455,BS_ATIVIDADE[#All],3,FALSE))</f>
        <v>SOLDA</v>
      </c>
      <c r="H455" s="158" t="s">
        <v>566</v>
      </c>
      <c r="I455" s="158" t="s">
        <v>613</v>
      </c>
      <c r="J455" s="219">
        <v>74</v>
      </c>
      <c r="K455" s="219">
        <v>403.13200000000001</v>
      </c>
      <c r="L455" s="171" t="s">
        <v>613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615</v>
      </c>
      <c r="Y455" s="153" t="s">
        <v>618</v>
      </c>
      <c r="Z455" s="173"/>
      <c r="AA455" s="171" t="s">
        <v>613</v>
      </c>
      <c r="AB455" s="70" t="s">
        <v>613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639</v>
      </c>
      <c r="BN455" s="173" t="s">
        <v>639</v>
      </c>
      <c r="BO455" s="203" t="s">
        <v>639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613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884</v>
      </c>
      <c r="E457" s="289">
        <v>558</v>
      </c>
      <c r="F457" s="166" t="s">
        <v>810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615</v>
      </c>
      <c r="Y457" s="153" t="s">
        <v>618</v>
      </c>
      <c r="Z457" s="173"/>
      <c r="AA457" s="171">
        <v>1</v>
      </c>
      <c r="AB457" s="70" t="s">
        <v>605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639</v>
      </c>
      <c r="BN457" s="173" t="s">
        <v>639</v>
      </c>
      <c r="BO457" s="203" t="s">
        <v>639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1016</v>
      </c>
      <c r="E458" s="289">
        <v>559</v>
      </c>
      <c r="F458" s="166" t="s">
        <v>926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609</v>
      </c>
      <c r="Y458" s="153" t="s">
        <v>608</v>
      </c>
      <c r="Z458" s="173"/>
      <c r="AA458" s="171" t="s">
        <v>1657</v>
      </c>
      <c r="AB458" s="70" t="s">
        <v>605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639</v>
      </c>
      <c r="BN458" s="173" t="s">
        <v>639</v>
      </c>
      <c r="BO458" s="203" t="s">
        <v>639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1106</v>
      </c>
      <c r="E459" s="289">
        <v>560</v>
      </c>
      <c r="F459" s="166" t="s">
        <v>971</v>
      </c>
      <c r="G459" s="154" t="str">
        <f>IF(D459="","*",VLOOKUP(F459,BS_ATIVIDADE[#All],3,FALSE))</f>
        <v>SOLDA</v>
      </c>
      <c r="H459" s="158" t="s">
        <v>264</v>
      </c>
      <c r="I459" s="158" t="s">
        <v>613</v>
      </c>
      <c r="J459" s="219">
        <v>74</v>
      </c>
      <c r="K459" s="219">
        <v>289.7</v>
      </c>
      <c r="L459" s="171" t="s">
        <v>613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613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639</v>
      </c>
      <c r="BN459" s="173" t="s">
        <v>639</v>
      </c>
      <c r="BO459" s="203" t="s">
        <v>639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1034</v>
      </c>
      <c r="E460" s="289">
        <v>561</v>
      </c>
      <c r="F460" s="166" t="s">
        <v>962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613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840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615</v>
      </c>
      <c r="Y460" s="153" t="s">
        <v>618</v>
      </c>
      <c r="Z460" s="173"/>
      <c r="AA460" s="171">
        <v>1</v>
      </c>
      <c r="AB460" s="70" t="s">
        <v>605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630</v>
      </c>
      <c r="BN460" s="173" t="s">
        <v>650</v>
      </c>
      <c r="BO460" s="203" t="s">
        <v>717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613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869</v>
      </c>
      <c r="E462" s="289">
        <v>563</v>
      </c>
      <c r="F462" s="166" t="s">
        <v>862</v>
      </c>
      <c r="G462" s="154" t="str">
        <f>IF(D462="","*",VLOOKUP(F462,BS_ATIVIDADE[#All],3,FALSE))</f>
        <v>OUTROS</v>
      </c>
      <c r="H462" s="158" t="s">
        <v>311</v>
      </c>
      <c r="I462" s="158" t="s">
        <v>613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615</v>
      </c>
      <c r="Y462" s="153" t="s">
        <v>618</v>
      </c>
      <c r="Z462" s="173"/>
      <c r="AA462" s="171">
        <v>1</v>
      </c>
      <c r="AB462" s="70" t="s">
        <v>605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639</v>
      </c>
      <c r="BN462" s="173" t="s">
        <v>639</v>
      </c>
      <c r="BO462" s="203" t="s">
        <v>639</v>
      </c>
      <c r="BP462" s="179" t="s">
        <v>613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902</v>
      </c>
      <c r="E464" s="289">
        <v>565</v>
      </c>
      <c r="F464" s="166" t="s">
        <v>932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615</v>
      </c>
      <c r="Y464" s="153" t="s">
        <v>618</v>
      </c>
      <c r="Z464" s="173"/>
      <c r="AA464" s="171">
        <v>1</v>
      </c>
      <c r="AB464" s="70" t="s">
        <v>605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639</v>
      </c>
      <c r="BN464" s="173" t="s">
        <v>639</v>
      </c>
      <c r="BO464" s="203" t="s">
        <v>639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1136</v>
      </c>
      <c r="E465" s="289">
        <v>566</v>
      </c>
      <c r="F465" s="166" t="s">
        <v>802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613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787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615</v>
      </c>
      <c r="Y465" s="153" t="s">
        <v>618</v>
      </c>
      <c r="Z465" s="173"/>
      <c r="AA465" s="171">
        <v>1</v>
      </c>
      <c r="AB465" s="70" t="s">
        <v>605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639</v>
      </c>
      <c r="BN465" s="173" t="s">
        <v>639</v>
      </c>
      <c r="BO465" s="203" t="s">
        <v>639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921</v>
      </c>
      <c r="E466" s="289">
        <v>567</v>
      </c>
      <c r="F466" s="166" t="s">
        <v>975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615</v>
      </c>
      <c r="Y466" s="153" t="s">
        <v>618</v>
      </c>
      <c r="Z466" s="173"/>
      <c r="AA466" s="171">
        <v>1</v>
      </c>
      <c r="AB466" s="70" t="s">
        <v>605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631</v>
      </c>
      <c r="BN466" s="173" t="s">
        <v>661</v>
      </c>
      <c r="BO466" s="203" t="s">
        <v>739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910</v>
      </c>
      <c r="E469" s="289">
        <v>570</v>
      </c>
      <c r="F469" s="166" t="s">
        <v>810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615</v>
      </c>
      <c r="Y469" s="153" t="s">
        <v>618</v>
      </c>
      <c r="Z469" s="173"/>
      <c r="AA469" s="171">
        <v>1</v>
      </c>
      <c r="AB469" s="156" t="s">
        <v>605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631</v>
      </c>
      <c r="BN469" s="173" t="s">
        <v>661</v>
      </c>
      <c r="BO469" s="203" t="s">
        <v>739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992</v>
      </c>
      <c r="E470" s="289">
        <v>572</v>
      </c>
      <c r="F470" s="166" t="s">
        <v>894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615</v>
      </c>
      <c r="Y470" s="153" t="s">
        <v>618</v>
      </c>
      <c r="Z470" s="173"/>
      <c r="AA470" s="171">
        <v>1</v>
      </c>
      <c r="AB470" s="156" t="s">
        <v>605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639</v>
      </c>
      <c r="BN470" s="173" t="s">
        <v>639</v>
      </c>
      <c r="BO470" s="203" t="s">
        <v>639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1025</v>
      </c>
      <c r="E471" s="289">
        <v>573</v>
      </c>
      <c r="F471" s="166" t="s">
        <v>964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615</v>
      </c>
      <c r="Y471" s="153" t="s">
        <v>618</v>
      </c>
      <c r="Z471" s="173"/>
      <c r="AA471" s="171" t="s">
        <v>1926</v>
      </c>
      <c r="AB471" s="156" t="s">
        <v>605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962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635</v>
      </c>
      <c r="BN471" s="173" t="s">
        <v>664</v>
      </c>
      <c r="BO471" s="203" t="s">
        <v>776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936</v>
      </c>
      <c r="E472" s="289">
        <v>575</v>
      </c>
      <c r="F472" s="156" t="s">
        <v>856</v>
      </c>
      <c r="G472" s="154" t="s">
        <v>856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815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615</v>
      </c>
      <c r="Y472" s="153" t="s">
        <v>618</v>
      </c>
      <c r="Z472" s="173"/>
      <c r="AA472" s="171">
        <v>2</v>
      </c>
      <c r="AB472" s="156" t="s">
        <v>611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639</v>
      </c>
      <c r="BN472" s="173" t="s">
        <v>639</v>
      </c>
      <c r="BO472" s="203" t="s">
        <v>639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1076</v>
      </c>
      <c r="E473" s="289">
        <v>576</v>
      </c>
      <c r="F473" s="166" t="s">
        <v>971</v>
      </c>
      <c r="G473" s="154" t="str">
        <f>IF(D473="","*",VLOOKUP(F473,BS_ATIVIDADE[#All],3,FALSE))</f>
        <v>SOLDA</v>
      </c>
      <c r="H473" s="158" t="s">
        <v>566</v>
      </c>
      <c r="I473" s="158" t="s">
        <v>613</v>
      </c>
      <c r="J473" s="219">
        <v>74</v>
      </c>
      <c r="K473" s="219">
        <v>403.13</v>
      </c>
      <c r="L473" s="171" t="s">
        <v>613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615</v>
      </c>
      <c r="Y473" s="153" t="s">
        <v>618</v>
      </c>
      <c r="Z473" s="173"/>
      <c r="AA473" s="171" t="s">
        <v>613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639</v>
      </c>
      <c r="BN473" s="173" t="s">
        <v>639</v>
      </c>
      <c r="BO473" s="203" t="s">
        <v>639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1016</v>
      </c>
      <c r="E476" s="289">
        <v>579</v>
      </c>
      <c r="F476" s="166" t="s">
        <v>926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615</v>
      </c>
      <c r="Y476" s="153" t="s">
        <v>618</v>
      </c>
      <c r="Z476" s="173"/>
      <c r="AA476" s="171" t="s">
        <v>1934</v>
      </c>
      <c r="AB476" s="156" t="s">
        <v>605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637</v>
      </c>
      <c r="BN476" s="173" t="s">
        <v>664</v>
      </c>
      <c r="BO476" s="203" t="s">
        <v>773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887</v>
      </c>
      <c r="E477" s="290">
        <v>581</v>
      </c>
      <c r="F477" s="166" t="s">
        <v>862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615</v>
      </c>
      <c r="Y477" s="153" t="s">
        <v>618</v>
      </c>
      <c r="Z477" s="173"/>
      <c r="AA477" s="171">
        <v>1</v>
      </c>
      <c r="AB477" s="156" t="s">
        <v>605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639</v>
      </c>
      <c r="BN477" s="173" t="s">
        <v>639</v>
      </c>
      <c r="BO477" s="203" t="s">
        <v>639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1034</v>
      </c>
      <c r="E478" s="289">
        <v>561</v>
      </c>
      <c r="F478" s="156" t="s">
        <v>802</v>
      </c>
      <c r="G478" s="154" t="s">
        <v>788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613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615</v>
      </c>
      <c r="Y478" s="153" t="s">
        <v>618</v>
      </c>
      <c r="Z478" s="173"/>
      <c r="AA478" s="171">
        <v>1</v>
      </c>
      <c r="AB478" s="156" t="s">
        <v>605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630</v>
      </c>
      <c r="BN478" s="173" t="s">
        <v>650</v>
      </c>
      <c r="BO478" s="203" t="s">
        <v>717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921</v>
      </c>
      <c r="E479" s="289">
        <v>584</v>
      </c>
      <c r="F479" s="166" t="s">
        <v>932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615</v>
      </c>
      <c r="Y479" s="153" t="s">
        <v>618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639</v>
      </c>
      <c r="BN479" s="173" t="s">
        <v>639</v>
      </c>
      <c r="BO479" s="203" t="s">
        <v>639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940</v>
      </c>
      <c r="E480" s="289">
        <v>586</v>
      </c>
      <c r="F480" s="156" t="s">
        <v>802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613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615</v>
      </c>
      <c r="Y480" s="153" t="s">
        <v>618</v>
      </c>
      <c r="Z480" s="173"/>
      <c r="AA480" s="171" t="s">
        <v>1258</v>
      </c>
      <c r="AB480" s="156" t="s">
        <v>605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639</v>
      </c>
      <c r="BN480" s="173" t="s">
        <v>639</v>
      </c>
      <c r="BO480" s="203" t="s">
        <v>639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910</v>
      </c>
      <c r="E484" s="289">
        <v>570</v>
      </c>
      <c r="F484" s="156" t="s">
        <v>810</v>
      </c>
      <c r="G484" s="154" t="s">
        <v>808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807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615</v>
      </c>
      <c r="Y484" s="153" t="s">
        <v>618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631</v>
      </c>
      <c r="BN484" s="173" t="s">
        <v>661</v>
      </c>
      <c r="BO484" s="203" t="s">
        <v>739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992</v>
      </c>
      <c r="E486" s="289">
        <v>592</v>
      </c>
      <c r="F486" s="156" t="s">
        <v>894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615</v>
      </c>
      <c r="Y486" s="153" t="s">
        <v>618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0.39930555555555558</v>
      </c>
      <c r="AS486" s="284">
        <v>0</v>
      </c>
      <c r="AT486" s="284">
        <v>0</v>
      </c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634</v>
      </c>
      <c r="BN486" s="173" t="s">
        <v>663</v>
      </c>
      <c r="BO486" s="203" t="s">
        <v>725</v>
      </c>
      <c r="BP486" s="179" t="s">
        <v>613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1025</v>
      </c>
      <c r="E487" s="289">
        <v>594</v>
      </c>
      <c r="F487" s="166" t="s">
        <v>964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615</v>
      </c>
      <c r="Y487" s="153" t="s">
        <v>618</v>
      </c>
      <c r="Z487" s="173"/>
      <c r="AA487" s="171" t="s">
        <v>1238</v>
      </c>
      <c r="AB487" s="70" t="s">
        <v>605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>
        <v>0.43402777777777779</v>
      </c>
      <c r="AS487" s="284">
        <v>0</v>
      </c>
      <c r="AT487" s="284">
        <v>0</v>
      </c>
      <c r="AU487" s="285"/>
      <c r="AV487" s="285"/>
      <c r="AW487" s="285"/>
      <c r="AX487" s="175"/>
      <c r="AY487" s="288">
        <f t="shared" si="10"/>
        <v>0</v>
      </c>
      <c r="AZ487" s="156"/>
      <c r="BA487" s="176">
        <v>0</v>
      </c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725</v>
      </c>
      <c r="BL487" s="177"/>
      <c r="BM487" s="173" t="s">
        <v>634</v>
      </c>
      <c r="BN487" s="173" t="s">
        <v>663</v>
      </c>
      <c r="BO487" s="203" t="s">
        <v>725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1137</v>
      </c>
      <c r="E488" s="289">
        <v>595</v>
      </c>
      <c r="F488" s="166" t="s">
        <v>945</v>
      </c>
      <c r="G488" s="154" t="str">
        <f>IF(D488="","*",VLOOKUP(F488,BS_ATIVIDADE[#All],3,FALSE))</f>
        <v>AMV</v>
      </c>
      <c r="H488" s="158" t="s">
        <v>1949</v>
      </c>
      <c r="I488" s="158" t="s">
        <v>613</v>
      </c>
      <c r="J488" s="219">
        <v>98</v>
      </c>
      <c r="K488" s="219">
        <v>617.88800000000003</v>
      </c>
      <c r="L488" s="171" t="s">
        <v>613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615</v>
      </c>
      <c r="Y488" s="153" t="s">
        <v>618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639</v>
      </c>
      <c r="BN488" s="173" t="s">
        <v>639</v>
      </c>
      <c r="BO488" s="203" t="s">
        <v>639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>
      <c r="A489" s="161" t="s">
        <v>1953</v>
      </c>
      <c r="B489" s="162">
        <v>46052</v>
      </c>
      <c r="C489" s="8">
        <v>5</v>
      </c>
      <c r="D489" s="51" t="s">
        <v>1053</v>
      </c>
      <c r="E489" s="338">
        <v>593</v>
      </c>
      <c r="F489" s="166" t="s">
        <v>971</v>
      </c>
      <c r="G489" s="154" t="s">
        <v>946</v>
      </c>
      <c r="H489" s="158" t="s">
        <v>24</v>
      </c>
      <c r="I489" s="158" t="s">
        <v>613</v>
      </c>
      <c r="J489" s="219">
        <v>98</v>
      </c>
      <c r="K489" s="219">
        <v>538.24</v>
      </c>
      <c r="L489" s="171" t="s">
        <v>613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615</v>
      </c>
      <c r="Y489" s="153" t="s">
        <v>618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639</v>
      </c>
      <c r="BN489" s="173" t="s">
        <v>639</v>
      </c>
      <c r="BO489" s="203" t="s">
        <v>639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1076</v>
      </c>
      <c r="E491" s="338"/>
      <c r="F491" s="166" t="s">
        <v>971</v>
      </c>
      <c r="G491" s="154" t="str">
        <f>IF(D491="","*",VLOOKUP(F491,BS_ATIVIDADE[#All],3,FALSE))</f>
        <v>SOLDA</v>
      </c>
      <c r="H491" s="158" t="s">
        <v>594</v>
      </c>
      <c r="I491" s="158" t="s">
        <v>613</v>
      </c>
      <c r="J491" s="219">
        <v>74</v>
      </c>
      <c r="K491" s="219">
        <v>498.9</v>
      </c>
      <c r="L491" s="171" t="s">
        <v>613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615</v>
      </c>
      <c r="Y491" s="153" t="s">
        <v>618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725</v>
      </c>
      <c r="BL491" s="177"/>
      <c r="BM491" s="173" t="s">
        <v>634</v>
      </c>
      <c r="BN491" s="173" t="s">
        <v>663</v>
      </c>
      <c r="BO491" s="203" t="s">
        <v>725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1016</v>
      </c>
      <c r="E494" s="338"/>
      <c r="F494" s="166" t="s">
        <v>926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615</v>
      </c>
      <c r="Y494" s="153" t="s">
        <v>618</v>
      </c>
      <c r="Z494" s="173"/>
      <c r="AA494" s="171" t="s">
        <v>1657</v>
      </c>
      <c r="AB494" s="70" t="s">
        <v>605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str">
        <f>IF(D494="","*",VLOOKUP(AI494,BS_ATIVIDADE[#Data],3,FALSE))</f>
        <v>MODERNIZAÇÃO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725</v>
      </c>
      <c r="BL494" s="177"/>
      <c r="BM494" s="173" t="s">
        <v>634</v>
      </c>
      <c r="BN494" s="173" t="s">
        <v>663</v>
      </c>
      <c r="BO494" s="203" t="s">
        <v>725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1106</v>
      </c>
      <c r="E496" s="338"/>
      <c r="F496" s="166" t="s">
        <v>971</v>
      </c>
      <c r="G496" s="154" t="str">
        <f>IF(D496="","*",VLOOKUP(F496,BS_ATIVIDADE[#All],3,FALSE))</f>
        <v>SOLDA</v>
      </c>
      <c r="H496" s="158" t="s">
        <v>256</v>
      </c>
      <c r="I496" s="158" t="s">
        <v>613</v>
      </c>
      <c r="J496" s="219">
        <v>74</v>
      </c>
      <c r="K496" s="219">
        <v>234.5</v>
      </c>
      <c r="L496" s="171" t="s">
        <v>613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615</v>
      </c>
      <c r="Y496" s="153" t="s">
        <v>618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725</v>
      </c>
      <c r="BL496" s="177"/>
      <c r="BM496" s="173" t="s">
        <v>634</v>
      </c>
      <c r="BN496" s="173" t="s">
        <v>663</v>
      </c>
      <c r="BO496" s="203" t="s">
        <v>725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1078</v>
      </c>
      <c r="E497" s="338"/>
      <c r="F497" s="166" t="s">
        <v>978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613</v>
      </c>
      <c r="J497" s="219">
        <v>74</v>
      </c>
      <c r="K497" s="219">
        <v>234.5</v>
      </c>
      <c r="L497" s="171" t="s">
        <v>613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615</v>
      </c>
      <c r="Y497" s="153" t="s">
        <v>618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725</v>
      </c>
      <c r="BL497" s="177"/>
      <c r="BM497" s="173" t="s">
        <v>634</v>
      </c>
      <c r="BN497" s="173" t="s">
        <v>663</v>
      </c>
      <c r="BO497" s="203" t="s">
        <v>725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967</v>
      </c>
      <c r="E499" s="338"/>
      <c r="F499" s="166" t="s">
        <v>1012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615</v>
      </c>
      <c r="Y499" s="153" t="s">
        <v>618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str">
        <f>IF(D499="","*",VLOOKUP(AI499,BS_ATIVIDADE[#Data],3,FALSE))</f>
        <v>MODERNIZAÇÃO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637</v>
      </c>
      <c r="BN499" s="173" t="s">
        <v>655</v>
      </c>
      <c r="BO499" s="203" t="s">
        <v>728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936</v>
      </c>
      <c r="E501" s="338"/>
      <c r="F501" s="166" t="s">
        <v>802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615</v>
      </c>
      <c r="Y501" s="153" t="s">
        <v>618</v>
      </c>
      <c r="Z501" s="173"/>
      <c r="AA501" s="171">
        <v>1</v>
      </c>
      <c r="AB501" s="70" t="s">
        <v>611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630</v>
      </c>
      <c r="BN501" s="173" t="s">
        <v>650</v>
      </c>
      <c r="BO501" s="203" t="s">
        <v>717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921</v>
      </c>
      <c r="E504" s="338"/>
      <c r="F504" s="166" t="s">
        <v>932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615</v>
      </c>
      <c r="Y504" s="153" t="s">
        <v>618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725</v>
      </c>
      <c r="BK504" s="179" t="s">
        <v>1966</v>
      </c>
      <c r="BL504" s="177"/>
      <c r="BM504" s="173" t="s">
        <v>634</v>
      </c>
      <c r="BN504" s="173" t="s">
        <v>663</v>
      </c>
      <c r="BO504" s="203" t="s">
        <v>725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1025</v>
      </c>
      <c r="E510" s="338"/>
      <c r="F510" s="166" t="s">
        <v>964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615</v>
      </c>
      <c r="Y510" s="153" t="s">
        <v>618</v>
      </c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/>
      <c r="AS510" s="284"/>
      <c r="AT510" s="284"/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/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/>
      </c>
    </row>
    <row r="511" spans="1:72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53" t="s">
        <v>618</v>
      </c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1053</v>
      </c>
      <c r="E512" s="338"/>
      <c r="F512" s="166" t="s">
        <v>971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613</v>
      </c>
      <c r="J512" s="219">
        <v>98</v>
      </c>
      <c r="K512" s="219">
        <v>548.14499999999998</v>
      </c>
      <c r="L512" s="171" t="s">
        <v>613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615</v>
      </c>
      <c r="Y512" s="153" t="s">
        <v>618</v>
      </c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/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/>
      </c>
    </row>
    <row r="513" spans="1:72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1076</v>
      </c>
      <c r="E514" s="338"/>
      <c r="F514" s="166" t="s">
        <v>971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613</v>
      </c>
      <c r="J514" s="219">
        <v>74</v>
      </c>
      <c r="K514" s="219">
        <v>403.13200000000001</v>
      </c>
      <c r="L514" s="171" t="s">
        <v>613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615</v>
      </c>
      <c r="Y514" s="153" t="s">
        <v>618</v>
      </c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/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/>
      </c>
    </row>
    <row r="515" spans="1:72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1106</v>
      </c>
      <c r="E516" s="338"/>
      <c r="F516" s="166" t="s">
        <v>971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613</v>
      </c>
      <c r="J516" s="219">
        <v>74</v>
      </c>
      <c r="K516" s="219">
        <v>234.5</v>
      </c>
      <c r="L516" s="171" t="s">
        <v>613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615</v>
      </c>
      <c r="Y516" s="153" t="s">
        <v>618</v>
      </c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/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/>
      </c>
    </row>
    <row r="517" spans="1:72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1967</v>
      </c>
      <c r="E518" s="338"/>
      <c r="F518" s="166" t="s">
        <v>862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1968</v>
      </c>
      <c r="N518" s="193" t="s">
        <v>1969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1970</v>
      </c>
      <c r="X518" s="205" t="s">
        <v>615</v>
      </c>
      <c r="Y518" s="153" t="s">
        <v>618</v>
      </c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/>
      <c r="AS518" s="284"/>
      <c r="AT518" s="284"/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/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/>
      </c>
    </row>
    <row r="519" spans="1:72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>
      <c r="A522" s="161" t="str">
        <f t="shared" si="36"/>
        <v/>
      </c>
      <c r="B522" s="162"/>
      <c r="C522" s="342" t="str">
        <f>IF(BS_CONTROLE[[#This Row],[DATA]]="","",WEEKNUM(BS_CONTROLE[[#This Row],[DATA]]))</f>
        <v/>
      </c>
      <c r="D522" s="51"/>
      <c r="E522" s="338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>IF(D522="","*",IFERROR(IF(ISODD(COUNT(AS522:AX522)),"ERRO",SUM((AT522-AS522),(AV522-AU522),(AX522-AW522))),"ERRO"))</f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12" t="str">
        <f>IF(BN522="","",SUBSTITUTE(BM522," ","")&amp;SUBSTITUTE(BN522," ",""))</f>
        <v/>
      </c>
    </row>
    <row r="523" spans="1:72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>
      <c r="A524" s="161" t="str">
        <f t="shared" si="36"/>
        <v/>
      </c>
      <c r="B524" s="162"/>
      <c r="C524" s="342" t="str">
        <f>IF(BS_CONTROLE[[#This Row],[DATA]]="","",WEEKNUM(BS_CONTROLE[[#This Row],[DATA]]))</f>
        <v/>
      </c>
      <c r="D524" s="51"/>
      <c r="E524" s="338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>IF(D524="","*",IFERROR(IF(ISODD(COUNT(AS524:AX524)),"ERRO",SUM((AT524-AS524),(AV524-AU524),(AX524-AW524))),"ERRO"))</f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12" t="str">
        <f>IF(BN524="","",SUBSTITUTE(BM524," ","")&amp;SUBSTITUTE(BN524," ",""))</f>
        <v/>
      </c>
    </row>
    <row r="525" spans="1:72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>
      <c r="A526" s="161" t="str">
        <f t="shared" si="36"/>
        <v/>
      </c>
      <c r="B526" s="162"/>
      <c r="C526" s="342" t="str">
        <f>IF(BS_CONTROLE[[#This Row],[DATA]]="","",WEEKNUM(BS_CONTROLE[[#This Row],[DATA]]))</f>
        <v/>
      </c>
      <c r="D526" s="51"/>
      <c r="E526" s="338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>IF(D526="","*",IFERROR(IF(ISODD(COUNT(AS526:AX526)),"ERRO",SUM((AT526-AS526),(AV526-AU526),(AX526-AW526))),"ERRO"))</f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12" t="str">
        <f>IF(BN526="","",SUBSTITUTE(BM526," ","")&amp;SUBSTITUTE(BN526," ",""))</f>
        <v/>
      </c>
    </row>
    <row r="527" spans="1:72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>
      <c r="A528" s="161" t="str">
        <f t="shared" si="36"/>
        <v/>
      </c>
      <c r="B528" s="162"/>
      <c r="C528" s="342" t="str">
        <f>IF(BS_CONTROLE[[#This Row],[DATA]]="","",WEEKNUM(BS_CONTROLE[[#This Row],[DATA]]))</f>
        <v/>
      </c>
      <c r="D528" s="51"/>
      <c r="E528" s="338"/>
      <c r="F528" s="166"/>
      <c r="G528" s="154" t="str">
        <f>IF(D528="","*",VLOOKUP(F528,BS_ATIVIDADE[#All],3,FALSE))</f>
        <v>*</v>
      </c>
      <c r="H528" s="193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>IF(D528="","*",IFERROR(IF(ISODD(COUNT(AS528:AX528)),"ERRO",SUM((AT528-AS528),(AV528-AU528),(AX528-AW528))),"ERRO"))</f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12" t="str">
        <f>IF(BN528="","",SUBSTITUTE(BM528," ","")&amp;SUBSTITUTE(BN528," ",""))</f>
        <v/>
      </c>
    </row>
    <row r="529" spans="1:72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>
      <c r="A530" s="161" t="str">
        <f t="shared" si="36"/>
        <v/>
      </c>
      <c r="B530" s="162"/>
      <c r="C530" s="342" t="str">
        <f>IF(BS_CONTROLE[[#This Row],[DATA]]="","",WEEKNUM(BS_CONTROLE[[#This Row],[DATA]]))</f>
        <v/>
      </c>
      <c r="D530" s="51"/>
      <c r="E530" s="338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>IF(D530="","*",IFERROR(IF(ISODD(COUNT(AS530:AX530)),"ERRO",SUM((AT530-AS530),(AV530-AU530),(AX530-AW530))),"ERRO"))</f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12" t="str">
        <f>IF(BN530="","",SUBSTITUTE(BM530," ","")&amp;SUBSTITUTE(BN530," ",""))</f>
        <v/>
      </c>
    </row>
    <row r="531" spans="1:72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>
      <c r="A532" s="161" t="str">
        <f t="shared" si="36"/>
        <v/>
      </c>
      <c r="B532" s="162"/>
      <c r="C532" s="342" t="str">
        <f>IF(BS_CONTROLE[[#This Row],[DATA]]="","",WEEKNUM(BS_CONTROLE[[#This Row],[DATA]]))</f>
        <v/>
      </c>
      <c r="D532" s="205"/>
      <c r="E532" s="343"/>
      <c r="F532" s="166"/>
      <c r="G532" s="154" t="str">
        <f>IF(D532="","*",VLOOKUP(F532,BS_ATIVIDADE[#All],3,FALSE))</f>
        <v>*</v>
      </c>
      <c r="H532" s="158"/>
      <c r="I532" s="158"/>
      <c r="J532" s="219"/>
      <c r="K532" s="219"/>
      <c r="L532" s="171"/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8"/>
      <c r="P532" s="158"/>
      <c r="Q532" s="171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5" t="str">
        <f>IFERROR(_xlfn.XLOOKUP(J532, BASE_MAPA!$E$2:$E$359, BASE_MAPA!$J$2:$J$359), "ERRO")</f>
        <v>ERRO</v>
      </c>
      <c r="V532" s="282"/>
      <c r="W532" s="335"/>
      <c r="X532" s="205"/>
      <c r="Y532" s="173"/>
      <c r="Z532" s="173"/>
      <c r="AA532" s="171">
        <v>1</v>
      </c>
      <c r="AB532" s="70" t="s">
        <v>611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3" t="str">
        <f>IF(BS_CONTROLE[[#This Row],[Local - Partida]]=0, "-", BS_CONTROLE[[#This Row],[Local - Partida]])</f>
        <v>-</v>
      </c>
      <c r="AL532" s="283" t="str">
        <f>IF(BS_CONTROLE[[#This Row],[Local - Encerramento]]=0, "-", BS_CONTROLE[[#This Row],[Local - Encerramento]])</f>
        <v>-</v>
      </c>
      <c r="AM532" s="283" t="str">
        <f>IF(BS_CONTROLE[[#This Row],[Entre - Estações]]=0, "-", BS_CONTROLE[[#This Row],[Entre - Estações]])</f>
        <v>-</v>
      </c>
      <c r="AN532" s="283" t="str">
        <f>IF(BS_CONTROLE[[#This Row],[SB]]=0, "-", BS_CONTROLE[[#This Row],[SB]])</f>
        <v>-</v>
      </c>
      <c r="AO532" s="267" t="str">
        <f>IF(BS_CONTROLE[[#This Row],[SUB]]=0, "-", BS_CONTROLE[[#This Row],[SUB]])</f>
        <v>-</v>
      </c>
      <c r="AP532" s="268" t="str">
        <f>IF(BS_CONTROLE[[#This Row],[KM - Inicio]]=0, "-", BS_CONTROLE[[#This Row],[KM - Inicio]])</f>
        <v>-</v>
      </c>
      <c r="AQ532" s="268" t="str">
        <f>IF(BS_CONTROLE[[#This Row],[KM - Fim]]=0, "-", BS_CONTROLE[[#This Row],[KM - Fim]])</f>
        <v>-</v>
      </c>
      <c r="AR532" s="284"/>
      <c r="AS532" s="284"/>
      <c r="AT532" s="284"/>
      <c r="AU532" s="344"/>
      <c r="AV532" s="344"/>
      <c r="AW532" s="344"/>
      <c r="AX532" s="345"/>
      <c r="AY532" s="288" t="str">
        <f>IF(D532="","*",IFERROR(IF(ISODD(COUNT(AS532:AX532)),"ERRO",SUM((AT532-AS532),(AV532-AU532),(AX532-AW532))),"ERRO"))</f>
        <v>*</v>
      </c>
      <c r="AZ532" s="156"/>
      <c r="BA532" s="340"/>
      <c r="BB532" s="172" t="str">
        <f>IFERROR(_xlfn.XLOOKUP(AI532, BS_ATIVIDADE[ATIVIDADE],BS_ATIVIDADE[UNIDADE] ), "*")</f>
        <v>*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7" t="str">
        <f>IFERROR(_xlfn.XLOOKUP(AO532, BASE_MAPA!$E$2:$E$359, BASE_MAPA!$J$2:$J$359), "ERRO")</f>
        <v>ERRO</v>
      </c>
      <c r="BF532" s="269" t="str">
        <f>IF(BS_CONTROLE[[#This Row],[Responsavel pelo boletim]]=0, "-", BS_CONTROLE[[#This Row],[Responsavel pelo boletim]])</f>
        <v>-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12" t="str">
        <f>IF(BN532="","",SUBSTITUTE(BM532," ","")&amp;SUBSTITUTE(BN532," ",""))</f>
        <v/>
      </c>
    </row>
    <row r="533" spans="1:72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>
      <c r="A534" s="161" t="str">
        <f t="shared" si="36"/>
        <v/>
      </c>
      <c r="B534" s="162"/>
      <c r="C534" s="342" t="str">
        <f>IF(BS_CONTROLE[[#This Row],[DATA]]="","",WEEKNUM(BS_CONTROLE[[#This Row],[DATA]]))</f>
        <v/>
      </c>
      <c r="D534" s="205"/>
      <c r="E534" s="343"/>
      <c r="F534" s="166"/>
      <c r="G534" s="154" t="str">
        <f>IF(D534="","*",VLOOKUP(F534,BS_ATIVIDADE[#All],3,FALSE))</f>
        <v>*</v>
      </c>
      <c r="H534" s="193"/>
      <c r="I534" s="158"/>
      <c r="J534" s="219"/>
      <c r="K534" s="219"/>
      <c r="L534" s="171"/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8"/>
      <c r="P534" s="158"/>
      <c r="Q534" s="171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5" t="str">
        <f>IFERROR(_xlfn.XLOOKUP(J534, BASE_MAPA!$E$2:$E$359, BASE_MAPA!$J$2:$J$359), "ERRO")</f>
        <v>ERRO</v>
      </c>
      <c r="V534" s="282"/>
      <c r="W534" s="335"/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3" t="str">
        <f>IF(BS_CONTROLE[[#This Row],[Local - Partida]]=0, "-", BS_CONTROLE[[#This Row],[Local - Partida]])</f>
        <v>-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-</v>
      </c>
      <c r="AN534" s="283" t="str">
        <f>IF(BS_CONTROLE[[#This Row],[SB]]=0, "-", BS_CONTROLE[[#This Row],[SB]])</f>
        <v>-</v>
      </c>
      <c r="AO534" s="267" t="str">
        <f>IF(BS_CONTROLE[[#This Row],[SUB]]=0, "-", BS_CONTROLE[[#This Row],[SUB]])</f>
        <v>-</v>
      </c>
      <c r="AP534" s="268" t="str">
        <f>IF(BS_CONTROLE[[#This Row],[KM - Inicio]]=0, "-", BS_CONTROLE[[#This Row],[KM - Inicio]])</f>
        <v>-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 t="str">
        <f>IF(D534="","*",IFERROR(IF(ISODD(COUNT(AS534:AX534)),"ERRO",SUM((AT534-AS534),(AV534-AU534),(AX534-AW534))),"ERRO"))</f>
        <v>*</v>
      </c>
      <c r="AZ534" s="156"/>
      <c r="BA534" s="340"/>
      <c r="BB534" s="172" t="str">
        <f>IFERROR(_xlfn.XLOOKUP(AI534, BS_ATIVIDADE[ATIVIDADE],BS_ATIVIDADE[UNIDADE] ), "*")</f>
        <v>*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7" t="str">
        <f>IFERROR(_xlfn.XLOOKUP(AO534, BASE_MAPA!$E$2:$E$359, BASE_MAPA!$J$2:$J$359), "ERRO")</f>
        <v>ERRO</v>
      </c>
      <c r="BF534" s="269" t="str">
        <f>IF(BS_CONTROLE[[#This Row],[Responsavel pelo boletim]]=0, "-", BS_CONTROLE[[#This Row],[Responsavel pelo boletim]])</f>
        <v>-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12" t="str">
        <f>IF(BN534="","",SUBSTITUTE(BM534," ","")&amp;SUBSTITUTE(BN534," ",""))</f>
        <v/>
      </c>
    </row>
    <row r="535" spans="1:72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75" priority="18483" operator="equal">
      <formula>"ERRO"</formula>
    </cfRule>
  </conditionalFormatting>
  <conditionalFormatting sqref="X4 Y1:Z368 Y369:Y446">
    <cfRule type="cellIs" dxfId="174" priority="18472" operator="equal">
      <formula>"OPORTUNIDADE"</formula>
    </cfRule>
  </conditionalFormatting>
  <conditionalFormatting sqref="AZ6:AZ416">
    <cfRule type="expression" dxfId="173" priority="18467">
      <formula>$BU6=1</formula>
    </cfRule>
  </conditionalFormatting>
  <conditionalFormatting sqref="BQ6:BQ650">
    <cfRule type="cellIs" dxfId="172" priority="18478" operator="equal">
      <formula>"Produção e Intervalo"</formula>
    </cfRule>
    <cfRule type="cellIs" dxfId="171" priority="18479" operator="equal">
      <formula>"Aderente"</formula>
    </cfRule>
    <cfRule type="cellIs" dxfId="170" priority="18480" operator="equal">
      <formula>"Intervalo"</formula>
    </cfRule>
    <cfRule type="cellIs" dxfId="169" priority="18481" operator="equal">
      <formula>"Produção"</formula>
    </cfRule>
    <cfRule type="cellIs" dxfId="168" priority="18482" operator="equal">
      <formula>"ERRO"</formula>
    </cfRule>
  </conditionalFormatting>
  <conditionalFormatting sqref="BR6:BS650">
    <cfRule type="cellIs" dxfId="167" priority="18460" operator="equal">
      <formula>"*"</formula>
    </cfRule>
    <cfRule type="cellIs" dxfId="166" priority="18461" operator="greaterThanOrEqual">
      <formula>1</formula>
    </cfRule>
    <cfRule type="cellIs" dxfId="165" priority="18462" operator="lessThan">
      <formula>1</formula>
    </cfRule>
  </conditionalFormatting>
  <conditionalFormatting sqref="Y6:Z368 X370:X416 X418 X420 Y369:Y446">
    <cfRule type="cellIs" dxfId="164" priority="18408" operator="equal">
      <formula>"NÃO"</formula>
    </cfRule>
    <cfRule type="cellIs" dxfId="163" priority="18409" operator="equal">
      <formula>"SIM"</formula>
    </cfRule>
  </conditionalFormatting>
  <conditionalFormatting sqref="X370:X416 X418 X420">
    <cfRule type="cellIs" dxfId="162" priority="18407" operator="equal">
      <formula>"OPORTUNIDADE"</formula>
    </cfRule>
  </conditionalFormatting>
  <conditionalFormatting sqref="Z369:Z416">
    <cfRule type="cellIs" dxfId="161" priority="18405" operator="equal">
      <formula>"NÃO"</formula>
    </cfRule>
    <cfRule type="cellIs" dxfId="160" priority="18406" operator="equal">
      <formula>"SIM"</formula>
    </cfRule>
  </conditionalFormatting>
  <conditionalFormatting sqref="Z369:Z416">
    <cfRule type="cellIs" dxfId="159" priority="18404" operator="equal">
      <formula>"OPORTUNIDADE"</formula>
    </cfRule>
  </conditionalFormatting>
  <conditionalFormatting sqref="Y1048507:Y1048576">
    <cfRule type="cellIs" dxfId="158" priority="18289" operator="equal">
      <formula>"OPORTUNIDADE"</formula>
    </cfRule>
  </conditionalFormatting>
  <conditionalFormatting sqref="Y1048507:Y1048576">
    <cfRule type="cellIs" dxfId="157" priority="18287" operator="equal">
      <formula>"NÃO"</formula>
    </cfRule>
    <cfRule type="cellIs" dxfId="156" priority="18288" operator="equal">
      <formula>"SIM"</formula>
    </cfRule>
  </conditionalFormatting>
  <conditionalFormatting sqref="Z417:Z444">
    <cfRule type="cellIs" dxfId="155" priority="18024" operator="equal">
      <formula>"OPORTUNIDADE"</formula>
    </cfRule>
  </conditionalFormatting>
  <conditionalFormatting sqref="Z417:Z444">
    <cfRule type="cellIs" dxfId="154" priority="18022" operator="equal">
      <formula>"NÃO"</formula>
    </cfRule>
    <cfRule type="cellIs" dxfId="153" priority="18023" operator="equal">
      <formula>"SIM"</formula>
    </cfRule>
  </conditionalFormatting>
  <conditionalFormatting sqref="Z443">
    <cfRule type="cellIs" dxfId="152" priority="18007" operator="equal">
      <formula>"NÃO"</formula>
    </cfRule>
    <cfRule type="cellIs" dxfId="151" priority="18008" operator="equal">
      <formula>"SIM"</formula>
    </cfRule>
  </conditionalFormatting>
  <conditionalFormatting sqref="Z443">
    <cfRule type="cellIs" dxfId="150" priority="18006" operator="equal">
      <formula>"OPORTUNIDADE"</formula>
    </cfRule>
  </conditionalFormatting>
  <conditionalFormatting sqref="BI443">
    <cfRule type="iconSet" priority="18015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18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49" priority="18626">
      <formula>$BU386=1</formula>
    </cfRule>
  </conditionalFormatting>
  <conditionalFormatting sqref="AZ419:AZ443">
    <cfRule type="expression" dxfId="148" priority="18786">
      <formula>$BU391=1</formula>
    </cfRule>
  </conditionalFormatting>
  <conditionalFormatting sqref="BI417:BI442">
    <cfRule type="iconSet" priority="18787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89">
      <iconSet showValue="0">
        <cfvo type="percent" val="0"/>
        <cfvo type="num" val="1"/>
        <cfvo type="num" val="1" gte="0"/>
      </iconSet>
    </cfRule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9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20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22">
      <iconSet showValue="0">
        <cfvo type="percent" val="0"/>
        <cfvo type="num" val="1"/>
        <cfvo type="num" val="1" gte="0"/>
      </iconSet>
    </cfRule>
    <cfRule type="iconSet" priority="2072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47" priority="46" operator="equal">
      <formula>"OPORTUNIDADE"</formula>
    </cfRule>
  </conditionalFormatting>
  <conditionalFormatting sqref="Y464:Y466">
    <cfRule type="cellIs" dxfId="146" priority="44" operator="equal">
      <formula>"NÃO"</formula>
    </cfRule>
    <cfRule type="cellIs" dxfId="145" priority="45" operator="equal">
      <formula>"SIM"</formula>
    </cfRule>
  </conditionalFormatting>
  <conditionalFormatting sqref="Y450">
    <cfRule type="cellIs" dxfId="144" priority="43" operator="equal">
      <formula>"OPORTUNIDADE"</formula>
    </cfRule>
  </conditionalFormatting>
  <conditionalFormatting sqref="Y450">
    <cfRule type="cellIs" dxfId="143" priority="41" operator="equal">
      <formula>"NÃO"</formula>
    </cfRule>
    <cfRule type="cellIs" dxfId="142" priority="42" operator="equal">
      <formula>"SIM"</formula>
    </cfRule>
  </conditionalFormatting>
  <conditionalFormatting sqref="Y453">
    <cfRule type="cellIs" dxfId="141" priority="40" operator="equal">
      <formula>"OPORTUNIDADE"</formula>
    </cfRule>
  </conditionalFormatting>
  <conditionalFormatting sqref="Y453">
    <cfRule type="cellIs" dxfId="140" priority="38" operator="equal">
      <formula>"NÃO"</formula>
    </cfRule>
    <cfRule type="cellIs" dxfId="139" priority="39" operator="equal">
      <formula>"SIM"</formula>
    </cfRule>
  </conditionalFormatting>
  <conditionalFormatting sqref="Y458">
    <cfRule type="cellIs" dxfId="138" priority="37" operator="equal">
      <formula>"OPORTUNIDADE"</formula>
    </cfRule>
  </conditionalFormatting>
  <conditionalFormatting sqref="Y458">
    <cfRule type="cellIs" dxfId="137" priority="35" operator="equal">
      <formula>"NÃO"</formula>
    </cfRule>
    <cfRule type="cellIs" dxfId="136" priority="36" operator="equal">
      <formula>"SIM"</formula>
    </cfRule>
  </conditionalFormatting>
  <conditionalFormatting sqref="Y457 Y455">
    <cfRule type="cellIs" dxfId="135" priority="34" operator="equal">
      <formula>"OPORTUNIDADE"</formula>
    </cfRule>
  </conditionalFormatting>
  <conditionalFormatting sqref="Y457 Y455">
    <cfRule type="cellIs" dxfId="134" priority="32" operator="equal">
      <formula>"NÃO"</formula>
    </cfRule>
    <cfRule type="cellIs" dxfId="133" priority="33" operator="equal">
      <formula>"SIM"</formula>
    </cfRule>
  </conditionalFormatting>
  <conditionalFormatting sqref="Y462 Y460">
    <cfRule type="cellIs" dxfId="132" priority="31" operator="equal">
      <formula>"OPORTUNIDADE"</formula>
    </cfRule>
  </conditionalFormatting>
  <conditionalFormatting sqref="Y462 Y460">
    <cfRule type="cellIs" dxfId="131" priority="29" operator="equal">
      <formula>"NÃO"</formula>
    </cfRule>
    <cfRule type="cellIs" dxfId="130" priority="30" operator="equal">
      <formula>"SIM"</formula>
    </cfRule>
  </conditionalFormatting>
  <conditionalFormatting sqref="Y469">
    <cfRule type="cellIs" dxfId="129" priority="25" operator="equal">
      <formula>"OPORTUNIDADE"</formula>
    </cfRule>
  </conditionalFormatting>
  <conditionalFormatting sqref="Y469">
    <cfRule type="cellIs" dxfId="128" priority="23" operator="equal">
      <formula>"NÃO"</formula>
    </cfRule>
    <cfRule type="cellIs" dxfId="127" priority="24" operator="equal">
      <formula>"SIM"</formula>
    </cfRule>
  </conditionalFormatting>
  <conditionalFormatting sqref="Y476:Y480 Y470:Y473">
    <cfRule type="cellIs" dxfId="126" priority="22" operator="equal">
      <formula>"OPORTUNIDADE"</formula>
    </cfRule>
  </conditionalFormatting>
  <conditionalFormatting sqref="Y476:Y480 Y470:Y473">
    <cfRule type="cellIs" dxfId="125" priority="20" operator="equal">
      <formula>"NÃO"</formula>
    </cfRule>
    <cfRule type="cellIs" dxfId="124" priority="21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84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650 BK487:BK498">
    <cfRule type="iconSet" priority="21621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84">
      <iconSet showValue="0">
        <cfvo type="percent" val="0"/>
        <cfvo type="num" val="1"/>
        <cfvo type="num" val="1" gte="0"/>
      </iconSet>
    </cfRule>
    <cfRule type="iconSet" priority="2168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650">
    <cfRule type="iconSet" priority="21688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23" priority="19" operator="equal">
      <formula>"OPORTUNIDADE"</formula>
    </cfRule>
  </conditionalFormatting>
  <conditionalFormatting sqref="Y484">
    <cfRule type="cellIs" dxfId="122" priority="17" operator="equal">
      <formula>"NÃO"</formula>
    </cfRule>
    <cfRule type="cellIs" dxfId="121" priority="18" operator="equal">
      <formula>"SIM"</formula>
    </cfRule>
  </conditionalFormatting>
  <conditionalFormatting sqref="Y504 Y501 Y499 Y496:Y497 Y494 Y491 Y486:Y489">
    <cfRule type="cellIs" dxfId="120" priority="16" operator="equal">
      <formula>"OPORTUNIDADE"</formula>
    </cfRule>
  </conditionalFormatting>
  <conditionalFormatting sqref="Y504 Y501 Y499 Y496:Y497 Y494 Y491 Y486:Y489">
    <cfRule type="cellIs" dxfId="119" priority="14" operator="equal">
      <formula>"NÃO"</formula>
    </cfRule>
    <cfRule type="cellIs" dxfId="118" priority="15" operator="equal">
      <formula>"SIM"</formula>
    </cfRule>
  </conditionalFormatting>
  <conditionalFormatting sqref="BK4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Y510:Y512">
    <cfRule type="cellIs" dxfId="117" priority="12" operator="equal">
      <formula>"OPORTUNIDADE"</formula>
    </cfRule>
  </conditionalFormatting>
  <conditionalFormatting sqref="Y510:Y512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514">
    <cfRule type="cellIs" dxfId="114" priority="9" operator="equal">
      <formula>"OPORTUNIDADE"</formula>
    </cfRule>
  </conditionalFormatting>
  <conditionalFormatting sqref="Y514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516">
    <cfRule type="cellIs" dxfId="111" priority="6" operator="equal">
      <formula>"OPORTUNIDADE"</formula>
    </cfRule>
  </conditionalFormatting>
  <conditionalFormatting sqref="Y516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518">
    <cfRule type="cellIs" dxfId="108" priority="3" operator="equal">
      <formula>"OPORTUNIDADE"</formula>
    </cfRule>
  </conditionalFormatting>
  <conditionalFormatting sqref="Y518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1971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882</v>
      </c>
      <c r="D3" s="291" t="s">
        <v>1972</v>
      </c>
      <c r="E3" s="291" t="s">
        <v>1973</v>
      </c>
      <c r="F3" s="291" t="s">
        <v>1974</v>
      </c>
      <c r="G3" s="291" t="s">
        <v>1975</v>
      </c>
      <c r="H3" s="291" t="s">
        <v>1976</v>
      </c>
    </row>
    <row r="4" spans="3:8">
      <c r="C4" s="292" t="s">
        <v>1016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1016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1016</v>
      </c>
      <c r="D6" s="292">
        <v>7672</v>
      </c>
      <c r="E6" s="293">
        <v>46000</v>
      </c>
      <c r="F6" s="294" t="s">
        <v>1977</v>
      </c>
      <c r="G6" s="292"/>
      <c r="H6" s="292"/>
    </row>
    <row r="7" spans="3:8">
      <c r="C7" s="292" t="s">
        <v>1025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1025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1978</v>
      </c>
      <c r="G10" s="292" t="s">
        <v>1979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1980</v>
      </c>
      <c r="G11" s="292" t="s">
        <v>1981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1982</v>
      </c>
      <c r="G12" s="292" t="s">
        <v>1981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1983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1984</v>
      </c>
      <c r="C4" s="296" t="s">
        <v>1985</v>
      </c>
      <c r="D4" s="296" t="s">
        <v>1986</v>
      </c>
      <c r="E4" s="296" t="s">
        <v>1987</v>
      </c>
      <c r="F4" s="296" t="s">
        <v>7</v>
      </c>
      <c r="G4" s="296" t="s">
        <v>1988</v>
      </c>
      <c r="H4" s="181"/>
    </row>
    <row r="5" spans="1:8">
      <c r="A5" s="181"/>
      <c r="B5" s="297" t="s">
        <v>1989</v>
      </c>
      <c r="C5" s="297">
        <v>309525</v>
      </c>
      <c r="D5" s="297" t="s">
        <v>1990</v>
      </c>
      <c r="E5" s="297" t="s">
        <v>1025</v>
      </c>
      <c r="F5" s="297" t="s">
        <v>1377</v>
      </c>
      <c r="G5" s="298">
        <v>46296</v>
      </c>
      <c r="H5" s="181"/>
    </row>
    <row r="6" spans="1:8">
      <c r="A6" s="181"/>
      <c r="B6" s="297" t="s">
        <v>1991</v>
      </c>
      <c r="C6" s="297">
        <v>257410</v>
      </c>
      <c r="D6" s="297" t="s">
        <v>1992</v>
      </c>
      <c r="E6" s="297" t="s">
        <v>1025</v>
      </c>
      <c r="F6" s="297" t="s">
        <v>1377</v>
      </c>
      <c r="G6" s="298"/>
      <c r="H6" s="181"/>
    </row>
    <row r="7" spans="1:8">
      <c r="A7" s="181"/>
      <c r="B7" s="297" t="s">
        <v>1993</v>
      </c>
      <c r="C7" s="297">
        <v>256875</v>
      </c>
      <c r="D7" s="297" t="s">
        <v>1994</v>
      </c>
      <c r="E7" s="297" t="s">
        <v>1025</v>
      </c>
      <c r="F7" s="297" t="s">
        <v>1377</v>
      </c>
      <c r="G7" s="298">
        <v>46296</v>
      </c>
      <c r="H7" s="181"/>
    </row>
    <row r="8" spans="1:8">
      <c r="A8" s="181"/>
      <c r="B8" s="297" t="s">
        <v>1995</v>
      </c>
      <c r="C8" s="297">
        <v>257278</v>
      </c>
      <c r="D8" s="297" t="s">
        <v>1996</v>
      </c>
      <c r="E8" s="297" t="s">
        <v>1016</v>
      </c>
      <c r="F8" s="297" t="s">
        <v>1469</v>
      </c>
      <c r="G8" s="298">
        <v>46235</v>
      </c>
      <c r="H8" s="181"/>
    </row>
    <row r="9" spans="1:8">
      <c r="A9" s="181"/>
      <c r="B9" s="297" t="s">
        <v>1997</v>
      </c>
      <c r="C9" s="297">
        <v>261794</v>
      </c>
      <c r="D9" s="297" t="s">
        <v>1998</v>
      </c>
      <c r="E9" s="297" t="s">
        <v>1016</v>
      </c>
      <c r="F9" s="297" t="s">
        <v>1469</v>
      </c>
      <c r="G9" s="298">
        <v>46082</v>
      </c>
      <c r="H9" s="181"/>
    </row>
    <row r="10" spans="1:8">
      <c r="A10" s="181"/>
      <c r="B10" s="297" t="s">
        <v>1999</v>
      </c>
      <c r="C10" s="297">
        <v>257033</v>
      </c>
      <c r="D10" s="297" t="s">
        <v>2000</v>
      </c>
      <c r="E10" s="297" t="s">
        <v>1016</v>
      </c>
      <c r="F10" s="297" t="s">
        <v>194</v>
      </c>
      <c r="G10" s="297" t="s">
        <v>2001</v>
      </c>
      <c r="H10" s="181"/>
    </row>
    <row r="11" spans="1:8">
      <c r="A11" s="181"/>
      <c r="B11" s="297" t="s">
        <v>2002</v>
      </c>
      <c r="C11" s="297">
        <v>396578</v>
      </c>
      <c r="D11" s="297" t="s">
        <v>2003</v>
      </c>
      <c r="E11" s="297" t="s">
        <v>1016</v>
      </c>
      <c r="F11" s="297" t="s">
        <v>194</v>
      </c>
      <c r="G11" s="297" t="s">
        <v>2001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activeCell="D6" sqref="D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2004</v>
      </c>
      <c r="W1" s="385"/>
      <c r="X1" s="385"/>
      <c r="Y1" s="103"/>
    </row>
    <row r="2" spans="1:25" s="100" customFormat="1" ht="11.25" customHeight="1">
      <c r="A2" s="104" t="s">
        <v>2005</v>
      </c>
      <c r="B2" s="104" t="s">
        <v>2006</v>
      </c>
      <c r="C2" s="104" t="s">
        <v>604</v>
      </c>
      <c r="D2" s="105" t="s">
        <v>1179</v>
      </c>
      <c r="E2" s="105" t="s">
        <v>1180</v>
      </c>
      <c r="F2" s="105" t="s">
        <v>2007</v>
      </c>
      <c r="G2" s="105" t="s">
        <v>666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2008</v>
      </c>
      <c r="U2" s="107" t="s">
        <v>1182</v>
      </c>
      <c r="V2" s="102">
        <f ca="1">TODAY()-1</f>
        <v>46051</v>
      </c>
      <c r="W2" s="102">
        <f ca="1">V2-1</f>
        <v>46050</v>
      </c>
      <c r="X2" s="102">
        <f ca="1">W2-1</f>
        <v>46049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3168</v>
      </c>
      <c r="W7" s="111">
        <f ca="1">_xlfn.XLOOKUP(G7&amp;$W$2,BS_CONTROLE[CHAVE],BS_CONTROLE[Quantidade_11],"-")</f>
        <v>3200</v>
      </c>
      <c r="X7" s="111">
        <f ca="1">_xlfn.XLOOKUP(G7&amp;$X$2,BS_CONTROLE[CHAVE],BS_CONTROLE[Quantidade_11],"-")</f>
        <v>800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28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27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3168</v>
      </c>
      <c r="W10" s="111">
        <f ca="1">_xlfn.XLOOKUP(G10&amp;$W$2,BS_CONTROLE[CHAVE],BS_CONTROLE[Quantidade_11],"-")</f>
        <v>3200</v>
      </c>
      <c r="X10" s="111">
        <f ca="1">_xlfn.XLOOKUP(G10&amp;$X$2,BS_CONTROLE[CHAVE],BS_CONTROLE[Quantidade_11],"-")</f>
        <v>800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351</v>
      </c>
      <c r="W11" s="111">
        <f ca="1">_xlfn.XLOOKUP(G11&amp;$W$2,BS_CONTROLE[CHAVE],BS_CONTROLE[Quantidade_11],"-")</f>
        <v>655</v>
      </c>
      <c r="X11" s="111">
        <f ca="1">_xlfn.XLOOKUP(G11&amp;$X$2,BS_CONTROLE[CHAVE],BS_CONTROLE[Quantidade_11],"-")</f>
        <v>624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0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28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27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3168</v>
      </c>
      <c r="W18" s="111">
        <f ca="1">_xlfn.XLOOKUP(G18&amp;$W$2,BS_CONTROLE[CHAVE],BS_CONTROLE[Quantidade_11],"-")</f>
        <v>3200</v>
      </c>
      <c r="X18" s="111">
        <f ca="1">_xlfn.XLOOKUP(G18&amp;$X$2,BS_CONTROLE[CHAVE],BS_CONTROLE[Quantidade_11],"-")</f>
        <v>800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351</v>
      </c>
      <c r="W19" s="111">
        <f ca="1">_xlfn.XLOOKUP(G19&amp;$W$2,BS_CONTROLE[CHAVE],BS_CONTROLE[Quantidade_11],"-")</f>
        <v>655</v>
      </c>
      <c r="X19" s="111">
        <f ca="1">_xlfn.XLOOKUP(G19&amp;$X$2,BS_CONTROLE[CHAVE],BS_CONTROLE[Quantidade_11],"-")</f>
        <v>624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3168</v>
      </c>
      <c r="W23" s="111">
        <f ca="1">_xlfn.XLOOKUP(G23&amp;$W$2,BS_CONTROLE[CHAVE],BS_CONTROLE[Quantidade_11],"-")</f>
        <v>3200</v>
      </c>
      <c r="X23" s="111">
        <f ca="1">_xlfn.XLOOKUP(G23&amp;$X$2,BS_CONTROLE[CHAVE],BS_CONTROLE[Quantidade_11],"-")</f>
        <v>800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28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27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3168</v>
      </c>
      <c r="W29" s="111">
        <f ca="1">_xlfn.XLOOKUP(G29&amp;$W$2,BS_CONTROLE[CHAVE],BS_CONTROLE[Quantidade_11],"-")</f>
        <v>3200</v>
      </c>
      <c r="X29" s="111">
        <f ca="1">_xlfn.XLOOKUP(G29&amp;$X$2,BS_CONTROLE[CHAVE],BS_CONTROLE[Quantidade_11],"-")</f>
        <v>800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351</v>
      </c>
      <c r="W30" s="111">
        <f ca="1">_xlfn.XLOOKUP(G30&amp;$W$2,BS_CONTROLE[CHAVE],BS_CONTROLE[Quantidade_11],"-")</f>
        <v>655</v>
      </c>
      <c r="X30" s="111">
        <f ca="1">_xlfn.XLOOKUP(G30&amp;$X$2,BS_CONTROLE[CHAVE],BS_CONTROLE[Quantidade_11],"-")</f>
        <v>624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80</v>
      </c>
      <c r="X32" s="111">
        <f ca="1">_xlfn.XLOOKUP(G32&amp;$X$2,BS_CONTROLE[CHAVE],BS_CONTROLE[Quantidade_11],"-")</f>
        <v>128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28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27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3168</v>
      </c>
      <c r="W38" s="111">
        <f ca="1">_xlfn.XLOOKUP(G38&amp;$W$2,BS_CONTROLE[CHAVE],BS_CONTROLE[Quantidade_11],"-")</f>
        <v>3200</v>
      </c>
      <c r="X38" s="111">
        <f ca="1">_xlfn.XLOOKUP(G38&amp;$X$2,BS_CONTROLE[CHAVE],BS_CONTROLE[Quantidade_11],"-")</f>
        <v>800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2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80</v>
      </c>
      <c r="X44" s="111">
        <f ca="1">_xlfn.XLOOKUP(G44&amp;$X$2,BS_CONTROLE[CHAVE],BS_CONTROLE[Quantidade_11],"-")</f>
        <v>128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0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351</v>
      </c>
      <c r="W46" s="111">
        <f ca="1">_xlfn.XLOOKUP(G46&amp;$W$2,BS_CONTROLE[CHAVE],BS_CONTROLE[Quantidade_11],"-")</f>
        <v>655</v>
      </c>
      <c r="X46" s="111">
        <f ca="1">_xlfn.XLOOKUP(G46&amp;$X$2,BS_CONTROLE[CHAVE],BS_CONTROLE[Quantidade_11],"-")</f>
        <v>624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3168</v>
      </c>
      <c r="W52" s="111">
        <f ca="1">_xlfn.XLOOKUP(G52&amp;$W$2,BS_CONTROLE[CHAVE],BS_CONTROLE[Quantidade_11],"-")</f>
        <v>3200</v>
      </c>
      <c r="X52" s="111">
        <f ca="1">_xlfn.XLOOKUP(G52&amp;$X$2,BS_CONTROLE[CHAVE],BS_CONTROLE[Quantidade_11],"-")</f>
        <v>800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28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27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28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27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2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351</v>
      </c>
      <c r="W63" s="111">
        <f ca="1">_xlfn.XLOOKUP(G63&amp;$W$2,BS_CONTROLE[CHAVE],BS_CONTROLE[Quantidade_11],"-")</f>
        <v>655</v>
      </c>
      <c r="X63" s="111">
        <f ca="1">_xlfn.XLOOKUP(G63&amp;$X$2,BS_CONTROLE[CHAVE],BS_CONTROLE[Quantidade_11],"-")</f>
        <v>624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28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27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3168</v>
      </c>
      <c r="W70" s="111">
        <f ca="1">_xlfn.XLOOKUP(G70&amp;$W$2,BS_CONTROLE[CHAVE],BS_CONTROLE[Quantidade_11],"-")</f>
        <v>3200</v>
      </c>
      <c r="X70" s="111">
        <f ca="1">_xlfn.XLOOKUP(G70&amp;$X$2,BS_CONTROLE[CHAVE],BS_CONTROLE[Quantidade_11],"-")</f>
        <v>800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2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0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28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27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3168</v>
      </c>
      <c r="W92" s="111">
        <f ca="1">_xlfn.XLOOKUP(G92&amp;$W$2,BS_CONTROLE[CHAVE],BS_CONTROLE[Quantidade_11],"-")</f>
        <v>3200</v>
      </c>
      <c r="X92" s="111">
        <f ca="1">_xlfn.XLOOKUP(G92&amp;$X$2,BS_CONTROLE[CHAVE],BS_CONTROLE[Quantidade_11],"-")</f>
        <v>800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2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0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351</v>
      </c>
      <c r="W102" s="111">
        <f ca="1">_xlfn.XLOOKUP(G102&amp;$W$2,BS_CONTROLE[CHAVE],BS_CONTROLE[Quantidade_11],"-")</f>
        <v>655</v>
      </c>
      <c r="X102" s="111">
        <f ca="1">_xlfn.XLOOKUP(G102&amp;$X$2,BS_CONTROLE[CHAVE],BS_CONTROLE[Quantidade_11],"-")</f>
        <v>624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3168</v>
      </c>
      <c r="W119" s="111">
        <f ca="1">_xlfn.XLOOKUP(G119&amp;$W$2,BS_CONTROLE[CHAVE],BS_CONTROLE[Quantidade_11],"-")</f>
        <v>3200</v>
      </c>
      <c r="X119" s="111">
        <f ca="1">_xlfn.XLOOKUP(G119&amp;$X$2,BS_CONTROLE[CHAVE],BS_CONTROLE[Quantidade_11],"-")</f>
        <v>800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28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27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2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3168</v>
      </c>
      <c r="W128" s="111">
        <f ca="1">_xlfn.XLOOKUP(G128&amp;$W$2,BS_CONTROLE[CHAVE],BS_CONTROLE[Quantidade_11],"-")</f>
        <v>3200</v>
      </c>
      <c r="X128" s="111">
        <f ca="1">_xlfn.XLOOKUP(G128&amp;$X$2,BS_CONTROLE[CHAVE],BS_CONTROLE[Quantidade_11],"-")</f>
        <v>800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351</v>
      </c>
      <c r="W132" s="111">
        <f ca="1">_xlfn.XLOOKUP(G132&amp;$W$2,BS_CONTROLE[CHAVE],BS_CONTROLE[Quantidade_11],"-")</f>
        <v>655</v>
      </c>
      <c r="X132" s="111">
        <f ca="1">_xlfn.XLOOKUP(G132&amp;$X$2,BS_CONTROLE[CHAVE],BS_CONTROLE[Quantidade_11],"-")</f>
        <v>624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3168</v>
      </c>
      <c r="W135" s="111">
        <f ca="1">_xlfn.XLOOKUP(G135&amp;$W$2,BS_CONTROLE[CHAVE],BS_CONTROLE[Quantidade_11],"-")</f>
        <v>3200</v>
      </c>
      <c r="X135" s="111">
        <f ca="1">_xlfn.XLOOKUP(G135&amp;$X$2,BS_CONTROLE[CHAVE],BS_CONTROLE[Quantidade_11],"-")</f>
        <v>800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28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27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2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80</v>
      </c>
      <c r="X140" s="111">
        <f ca="1">_xlfn.XLOOKUP(G140&amp;$X$2,BS_CONTROLE[CHAVE],BS_CONTROLE[Quantidade_11],"-")</f>
        <v>128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3168</v>
      </c>
      <c r="W156" s="111">
        <f ca="1">_xlfn.XLOOKUP(G156&amp;$W$2,BS_CONTROLE[CHAVE],BS_CONTROLE[Quantidade_11],"-")</f>
        <v>3200</v>
      </c>
      <c r="X156" s="111">
        <f ca="1">_xlfn.XLOOKUP(G156&amp;$X$2,BS_CONTROLE[CHAVE],BS_CONTROLE[Quantidade_11],"-")</f>
        <v>800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28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27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>
        <f ca="1">_xlfn.XLOOKUP(G160&amp;$X$2,BS_CONTROLE[CHAVE],BS_CONTROLE[Quantidade_11],"-")</f>
        <v>1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2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351</v>
      </c>
      <c r="W162" s="111">
        <f ca="1">_xlfn.XLOOKUP(G162&amp;$W$2,BS_CONTROLE[CHAVE],BS_CONTROLE[Quantidade_11],"-")</f>
        <v>655</v>
      </c>
      <c r="X162" s="111">
        <f ca="1">_xlfn.XLOOKUP(G162&amp;$X$2,BS_CONTROLE[CHAVE],BS_CONTROLE[Quantidade_11],"-")</f>
        <v>624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80</v>
      </c>
      <c r="X169" s="111">
        <f ca="1">_xlfn.XLOOKUP(G169&amp;$X$2,BS_CONTROLE[CHAVE],BS_CONTROLE[Quantidade_11],"-")</f>
        <v>128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>
        <f ca="1">_xlfn.XLOOKUP(G179&amp;$W$2,BS_CONTROLE[CHAVE],BS_CONTROLE[Quantidade_11],"-")</f>
        <v>1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3168</v>
      </c>
      <c r="W182" s="111">
        <f ca="1">_xlfn.XLOOKUP(G182&amp;$W$2,BS_CONTROLE[CHAVE],BS_CONTROLE[Quantidade_11],"-")</f>
        <v>3200</v>
      </c>
      <c r="X182" s="111">
        <f ca="1">_xlfn.XLOOKUP(G182&amp;$X$2,BS_CONTROLE[CHAVE],BS_CONTROLE[Quantidade_11],"-")</f>
        <v>800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0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28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27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2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80</v>
      </c>
      <c r="X190" s="111">
        <f ca="1">_xlfn.XLOOKUP(G190&amp;$X$2,BS_CONTROLE[CHAVE],BS_CONTROLE[Quantidade_11],"-")</f>
        <v>128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3168</v>
      </c>
      <c r="W204" s="111">
        <f ca="1">_xlfn.XLOOKUP(G204&amp;$W$2,BS_CONTROLE[CHAVE],BS_CONTROLE[Quantidade_11],"-")</f>
        <v>3200</v>
      </c>
      <c r="X204" s="111">
        <f ca="1">_xlfn.XLOOKUP(G204&amp;$X$2,BS_CONTROLE[CHAVE],BS_CONTROLE[Quantidade_11],"-")</f>
        <v>800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0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28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27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80</v>
      </c>
      <c r="X212" s="111">
        <f ca="1">_xlfn.XLOOKUP(G212&amp;$X$2,BS_CONTROLE[CHAVE],BS_CONTROLE[Quantidade_11],"-")</f>
        <v>128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3168</v>
      </c>
      <c r="W227" s="111">
        <f ca="1">_xlfn.XLOOKUP(G227&amp;$W$2,BS_CONTROLE[CHAVE],BS_CONTROLE[Quantidade_11],"-")</f>
        <v>3200</v>
      </c>
      <c r="X227" s="111">
        <f ca="1">_xlfn.XLOOKUP(G227&amp;$X$2,BS_CONTROLE[CHAVE],BS_CONTROLE[Quantidade_11],"-")</f>
        <v>800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28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27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0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2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351</v>
      </c>
      <c r="W237" s="111">
        <f ca="1">_xlfn.XLOOKUP(G237&amp;$W$2,BS_CONTROLE[CHAVE],BS_CONTROLE[Quantidade_11],"-")</f>
        <v>655</v>
      </c>
      <c r="X237" s="111">
        <f ca="1">_xlfn.XLOOKUP(G237&amp;$X$2,BS_CONTROLE[CHAVE],BS_CONTROLE[Quantidade_11],"-")</f>
        <v>624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3168</v>
      </c>
      <c r="W253" s="111">
        <f ca="1">_xlfn.XLOOKUP(G253&amp;$W$2,BS_CONTROLE[CHAVE],BS_CONTROLE[Quantidade_11],"-")</f>
        <v>3200</v>
      </c>
      <c r="X253" s="111">
        <f ca="1">_xlfn.XLOOKUP(G253&amp;$X$2,BS_CONTROLE[CHAVE],BS_CONTROLE[Quantidade_11],"-")</f>
        <v>800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28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27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0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2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3168</v>
      </c>
      <c r="W269" s="111">
        <f ca="1">_xlfn.XLOOKUP(G269&amp;$W$2,BS_CONTROLE[CHAVE],BS_CONTROLE[Quantidade_11],"-")</f>
        <v>3200</v>
      </c>
      <c r="X269" s="111">
        <f ca="1">_xlfn.XLOOKUP(G269&amp;$X$2,BS_CONTROLE[CHAVE],BS_CONTROLE[Quantidade_11],"-")</f>
        <v>800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28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27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0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3168</v>
      </c>
      <c r="W278" s="111">
        <f ca="1">_xlfn.XLOOKUP(G278&amp;$W$2,BS_CONTROLE[CHAVE],BS_CONTROLE[Quantidade_11],"-")</f>
        <v>3200</v>
      </c>
      <c r="X278" s="111">
        <f ca="1">_xlfn.XLOOKUP(G278&amp;$X$2,BS_CONTROLE[CHAVE],BS_CONTROLE[Quantidade_11],"-")</f>
        <v>800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28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27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0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28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27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2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351</v>
      </c>
      <c r="W287" s="111">
        <f ca="1">_xlfn.XLOOKUP(G287&amp;$W$2,BS_CONTROLE[CHAVE],BS_CONTROLE[Quantidade_11],"-")</f>
        <v>655</v>
      </c>
      <c r="X287" s="111">
        <f ca="1">_xlfn.XLOOKUP(G287&amp;$X$2,BS_CONTROLE[CHAVE],BS_CONTROLE[Quantidade_11],"-")</f>
        <v>624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80</v>
      </c>
      <c r="X292" s="111">
        <f ca="1">_xlfn.XLOOKUP(G292&amp;$X$2,BS_CONTROLE[CHAVE],BS_CONTROLE[Quantidade_11],"-")</f>
        <v>128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0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3168</v>
      </c>
      <c r="W299" s="111">
        <f ca="1">_xlfn.XLOOKUP(G299&amp;$W$2,BS_CONTROLE[CHAVE],BS_CONTROLE[Quantidade_11],"-")</f>
        <v>3200</v>
      </c>
      <c r="X299" s="111">
        <f ca="1">_xlfn.XLOOKUP(G299&amp;$X$2,BS_CONTROLE[CHAVE],BS_CONTROLE[Quantidade_11],"-")</f>
        <v>800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28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27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2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80</v>
      </c>
      <c r="X304" s="111">
        <f ca="1">_xlfn.XLOOKUP(G304&amp;$X$2,BS_CONTROLE[CHAVE],BS_CONTROLE[Quantidade_11],"-")</f>
        <v>128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351</v>
      </c>
      <c r="W305" s="111">
        <f ca="1">_xlfn.XLOOKUP(G305&amp;$W$2,BS_CONTROLE[CHAVE],BS_CONTROLE[Quantidade_11],"-")</f>
        <v>655</v>
      </c>
      <c r="X305" s="111">
        <f ca="1">_xlfn.XLOOKUP(G305&amp;$X$2,BS_CONTROLE[CHAVE],BS_CONTROLE[Quantidade_11],"-")</f>
        <v>624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3168</v>
      </c>
      <c r="W311" s="111">
        <f ca="1">_xlfn.XLOOKUP(G311&amp;$W$2,BS_CONTROLE[CHAVE],BS_CONTROLE[Quantidade_11],"-")</f>
        <v>3200</v>
      </c>
      <c r="X311" s="111">
        <f ca="1">_xlfn.XLOOKUP(G311&amp;$X$2,BS_CONTROLE[CHAVE],BS_CONTROLE[Quantidade_11],"-")</f>
        <v>800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28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27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80</v>
      </c>
      <c r="X315" s="111">
        <f ca="1">_xlfn.XLOOKUP(G315&amp;$X$2,BS_CONTROLE[CHAVE],BS_CONTROLE[Quantidade_11],"-")</f>
        <v>128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2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351</v>
      </c>
      <c r="W322" s="111">
        <f ca="1">_xlfn.XLOOKUP(G322&amp;$W$2,BS_CONTROLE[CHAVE],BS_CONTROLE[Quantidade_11],"-")</f>
        <v>655</v>
      </c>
      <c r="X322" s="111">
        <f ca="1">_xlfn.XLOOKUP(G322&amp;$X$2,BS_CONTROLE[CHAVE],BS_CONTROLE[Quantidade_11],"-")</f>
        <v>624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3168</v>
      </c>
      <c r="W341" s="111">
        <f ca="1">_xlfn.XLOOKUP(G341&amp;$W$2,BS_CONTROLE[CHAVE],BS_CONTROLE[Quantidade_11],"-")</f>
        <v>3200</v>
      </c>
      <c r="X341" s="111">
        <f ca="1">_xlfn.XLOOKUP(G341&amp;$X$2,BS_CONTROLE[CHAVE],BS_CONTROLE[Quantidade_11],"-")</f>
        <v>800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80</v>
      </c>
      <c r="X343" s="111">
        <f ca="1">_xlfn.XLOOKUP(G343&amp;$X$2,BS_CONTROLE[CHAVE],BS_CONTROLE[Quantidade_11],"-")</f>
        <v>128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2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351</v>
      </c>
      <c r="W360" s="111">
        <f ca="1">_xlfn.XLOOKUP(G360&amp;$W$2,BS_CONTROLE[CHAVE],BS_CONTROLE[Quantidade_11],"-")</f>
        <v>655</v>
      </c>
      <c r="X360" s="111">
        <f ca="1">_xlfn.XLOOKUP(G360&amp;$X$2,BS_CONTROLE[CHAVE],BS_CONTROLE[Quantidade_11],"-")</f>
        <v>624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3168</v>
      </c>
      <c r="W370" s="111">
        <f ca="1">_xlfn.XLOOKUP(G370&amp;$W$2,BS_CONTROLE[CHAVE],BS_CONTROLE[Quantidade_11],"-")</f>
        <v>3200</v>
      </c>
      <c r="X370" s="111">
        <f ca="1">_xlfn.XLOOKUP(G370&amp;$X$2,BS_CONTROLE[CHAVE],BS_CONTROLE[Quantidade_11],"-")</f>
        <v>800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80</v>
      </c>
      <c r="X371" s="111">
        <f ca="1">_xlfn.XLOOKUP(G371&amp;$X$2,BS_CONTROLE[CHAVE],BS_CONTROLE[Quantidade_11],"-")</f>
        <v>128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28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27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351</v>
      </c>
      <c r="W377" s="111">
        <f ca="1">_xlfn.XLOOKUP(G377&amp;$W$2,BS_CONTROLE[CHAVE],BS_CONTROLE[Quantidade_11],"-")</f>
        <v>655</v>
      </c>
      <c r="X377" s="111">
        <f ca="1">_xlfn.XLOOKUP(G377&amp;$X$2,BS_CONTROLE[CHAVE],BS_CONTROLE[Quantidade_11],"-")</f>
        <v>624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3168</v>
      </c>
      <c r="W400" s="111">
        <f ca="1">_xlfn.XLOOKUP(G400&amp;$W$2,BS_CONTROLE[CHAVE],BS_CONTROLE[Quantidade_11],"-")</f>
        <v>3200</v>
      </c>
      <c r="X400" s="111">
        <f ca="1">_xlfn.XLOOKUP(G400&amp;$X$2,BS_CONTROLE[CHAVE],BS_CONTROLE[Quantidade_11],"-")</f>
        <v>800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28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27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3168</v>
      </c>
      <c r="W415" s="111">
        <f ca="1">_xlfn.XLOOKUP(G415&amp;$W$2,BS_CONTROLE[CHAVE],BS_CONTROLE[Quantidade_11],"-")</f>
        <v>3200</v>
      </c>
      <c r="X415" s="111">
        <f ca="1">_xlfn.XLOOKUP(G415&amp;$X$2,BS_CONTROLE[CHAVE],BS_CONTROLE[Quantidade_11],"-")</f>
        <v>800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3168</v>
      </c>
      <c r="W421" s="111">
        <f ca="1">_xlfn.XLOOKUP(G421&amp;$W$2,BS_CONTROLE[CHAVE],BS_CONTROLE[Quantidade_11],"-")</f>
        <v>3200</v>
      </c>
      <c r="X421" s="111">
        <f ca="1">_xlfn.XLOOKUP(G421&amp;$X$2,BS_CONTROLE[CHAVE],BS_CONTROLE[Quantidade_11],"-")</f>
        <v>800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28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27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80</v>
      </c>
      <c r="X426" s="111">
        <f ca="1">_xlfn.XLOOKUP(G426&amp;$X$2,BS_CONTROLE[CHAVE],BS_CONTROLE[Quantidade_11],"-")</f>
        <v>128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28</v>
      </c>
      <c r="W430" s="111" t="str">
        <f ca="1">_xlfn.XLOOKUP(G430&amp;$W$2,BS_CONTROLE[CHAVE],BS_CONTROLE[Quantidade_11],"-")</f>
        <v>-</v>
      </c>
      <c r="X430" s="111">
        <f ca="1">_xlfn.XLOOKUP(G430&amp;$X$2,BS_CONTROLE[CHAVE],BS_CONTROLE[Quantidade_11],"-")</f>
        <v>27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3168</v>
      </c>
      <c r="W431" s="111">
        <f ca="1">_xlfn.XLOOKUP(G431&amp;$W$2,BS_CONTROLE[CHAVE],BS_CONTROLE[Quantidade_11],"-")</f>
        <v>3200</v>
      </c>
      <c r="X431" s="111">
        <f ca="1">_xlfn.XLOOKUP(G431&amp;$X$2,BS_CONTROLE[CHAVE],BS_CONTROLE[Quantidade_11],"-")</f>
        <v>800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1248</v>
      </c>
      <c r="W432" s="111">
        <f ca="1">_xlfn.XLOOKUP(G432&amp;$W$2,BS_CONTROLE[CHAVE],BS_CONTROLE[Quantidade_11],"-")</f>
        <v>0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>
        <f ca="1">_xlfn.XLOOKUP(G434&amp;$X$2,BS_CONTROLE[CHAVE],BS_CONTROLE[Quantidade_11],"-")</f>
        <v>1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351</v>
      </c>
      <c r="W435" s="111">
        <f ca="1">_xlfn.XLOOKUP(G435&amp;$W$2,BS_CONTROLE[CHAVE],BS_CONTROLE[Quantidade_11],"-")</f>
        <v>655</v>
      </c>
      <c r="X435" s="111">
        <f ca="1">_xlfn.XLOOKUP(G435&amp;$X$2,BS_CONTROLE[CHAVE],BS_CONTROLE[Quantidade_11],"-")</f>
        <v>624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>
        <f ca="1">_xlfn.XLOOKUP(G436&amp;$X$2,BS_CONTROLE[CHAVE],BS_CONTROLE[Quantidade_11],"-")</f>
        <v>8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>
        <f ca="1">_xlfn.XLOOKUP(G438&amp;$W$2,BS_CONTROLE[CHAVE],BS_CONTROLE[Quantidade_11],"-")</f>
        <v>80</v>
      </c>
      <c r="X438" s="111">
        <f ca="1">_xlfn.XLOOKUP(G438&amp;$X$2,BS_CONTROLE[CHAVE],BS_CONTROLE[Quantidade_11],"-")</f>
        <v>128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32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1</v>
      </c>
      <c r="W440" s="111">
        <f ca="1">_xlfn.XLOOKUP(G440&amp;$W$2,BS_CONTROLE[CHAVE],BS_CONTROLE[Quantidade_11],"-")</f>
        <v>0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>
        <f ca="1">_xlfn.XLOOKUP(G441&amp;$W$2,BS_CONTROLE[CHAVE],BS_CONTROLE[Quantidade_11],"-")</f>
        <v>1</v>
      </c>
      <c r="X441" s="111">
        <f ca="1">_xlfn.XLOOKUP(G441&amp;$X$2,BS_CONTROLE[CHAVE],BS_CONTROLE[Quantidade_11],"-")</f>
        <v>0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1</v>
      </c>
      <c r="W442" s="111">
        <f ca="1">_xlfn.XLOOKUP(G442&amp;$W$2,BS_CONTROLE[CHAVE],BS_CONTROLE[Quantidade_11],"-")</f>
        <v>0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3168</v>
      </c>
      <c r="W447" s="111">
        <f ca="1">_xlfn.XLOOKUP(G447&amp;$W$2,BS_CONTROLE[CHAVE],BS_CONTROLE[Quantidade_11],"-")</f>
        <v>3200</v>
      </c>
      <c r="X447" s="111">
        <f ca="1">_xlfn.XLOOKUP(G447&amp;$X$2,BS_CONTROLE[CHAVE],BS_CONTROLE[Quantidade_11],"-")</f>
        <v>800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1248</v>
      </c>
      <c r="W450" s="111">
        <f ca="1">_xlfn.XLOOKUP(G450&amp;$W$2,BS_CONTROLE[CHAVE],BS_CONTROLE[Quantidade_11],"-")</f>
        <v>0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28</v>
      </c>
      <c r="W451" s="111" t="str">
        <f ca="1">_xlfn.XLOOKUP(G451&amp;$W$2,BS_CONTROLE[CHAVE],BS_CONTROLE[Quantidade_11],"-")</f>
        <v>-</v>
      </c>
      <c r="X451" s="111">
        <f ca="1">_xlfn.XLOOKUP(G451&amp;$X$2,BS_CONTROLE[CHAVE],BS_CONTROLE[Quantidade_11],"-")</f>
        <v>27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>
        <f ca="1">_xlfn.XLOOKUP(G452&amp;$W$2,BS_CONTROLE[CHAVE],BS_CONTROLE[Quantidade_11],"-")</f>
        <v>2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>
        <f ca="1">_xlfn.XLOOKUP(G454&amp;$W$2,BS_CONTROLE[CHAVE],BS_CONTROLE[Quantidade_11],"-")</f>
        <v>80</v>
      </c>
      <c r="X454" s="111">
        <f ca="1">_xlfn.XLOOKUP(G454&amp;$X$2,BS_CONTROLE[CHAVE],BS_CONTROLE[Quantidade_11],"-")</f>
        <v>128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351</v>
      </c>
      <c r="W455" s="111">
        <f ca="1">_xlfn.XLOOKUP(G455&amp;$W$2,BS_CONTROLE[CHAVE],BS_CONTROLE[Quantidade_11],"-")</f>
        <v>655</v>
      </c>
      <c r="X455" s="111">
        <f ca="1">_xlfn.XLOOKUP(G455&amp;$X$2,BS_CONTROLE[CHAVE],BS_CONTROLE[Quantidade_11],"-")</f>
        <v>624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 t="str">
        <f ca="1">_xlfn.XLOOKUP(G456&amp;$V$2,BS_CONTROLE[CHAVE],BS_CONTROLE[Quantidade_11],"-")</f>
        <v>-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2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1</v>
      </c>
      <c r="W457" s="111">
        <f ca="1">_xlfn.XLOOKUP(G457&amp;$W$2,BS_CONTROLE[CHAVE],BS_CONTROLE[Quantidade_11],"-")</f>
        <v>0</v>
      </c>
      <c r="X457" s="111">
        <f ca="1">_xlfn.XLOOKUP(G457&amp;$X$2,BS_CONTROLE[CHAVE],BS_CONTROLE[Quantidade_11],"-")</f>
        <v>0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>
        <f ca="1">_xlfn.XLOOKUP(G459&amp;$W$2,BS_CONTROLE[CHAVE],BS_CONTROLE[Quantidade_11],"-")</f>
        <v>1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>
        <f ca="1">_xlfn.XLOOKUP(G461&amp;$W$2,BS_CONTROLE[CHAVE],BS_CONTROLE[Quantidade_11],"-")</f>
        <v>1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>
        <f ca="1">_xlfn.XLOOKUP(G462&amp;$W$2,BS_CONTROLE[CHAVE],BS_CONTROLE[Quantidade_11],"-")</f>
        <v>1</v>
      </c>
      <c r="X462" s="111">
        <f ca="1">_xlfn.XLOOKUP(G462&amp;$X$2,BS_CONTROLE[CHAVE],BS_CONTROLE[Quantidade_11],"-")</f>
        <v>0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1</v>
      </c>
      <c r="W463" s="111">
        <f ca="1">_xlfn.XLOOKUP(G463&amp;$W$2,BS_CONTROLE[CHAVE],BS_CONTROLE[Quantidade_11],"-")</f>
        <v>0</v>
      </c>
      <c r="X463" s="111">
        <f ca="1">_xlfn.XLOOKUP(G463&amp;$X$2,BS_CONTROLE[CHAVE],BS_CONTROLE[Quantidade_11],"-")</f>
        <v>0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>
        <f ca="1">_xlfn.XLOOKUP(G466&amp;$V$2,BS_CONTROLE[CHAVE],BS_CONTROLE[Quantidade_11],"-")</f>
        <v>0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3168</v>
      </c>
      <c r="W468" s="111">
        <f ca="1">_xlfn.XLOOKUP(G468&amp;$W$2,BS_CONTROLE[CHAVE],BS_CONTROLE[Quantidade_11],"-")</f>
        <v>3200</v>
      </c>
      <c r="X468" s="111">
        <f ca="1">_xlfn.XLOOKUP(G468&amp;$X$2,BS_CONTROLE[CHAVE],BS_CONTROLE[Quantidade_11],"-")</f>
        <v>800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>
        <f ca="1">_xlfn.XLOOKUP(G469&amp;$V$2,BS_CONTROLE[CHAVE],BS_CONTROLE[Quantidade_11],"-")</f>
        <v>28</v>
      </c>
      <c r="W469" s="111" t="str">
        <f ca="1">_xlfn.XLOOKUP(G469&amp;$W$2,BS_CONTROLE[CHAVE],BS_CONTROLE[Quantidade_11],"-")</f>
        <v>-</v>
      </c>
      <c r="X469" s="111">
        <f ca="1">_xlfn.XLOOKUP(G469&amp;$X$2,BS_CONTROLE[CHAVE],BS_CONTROLE[Quantidade_11],"-")</f>
        <v>27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1248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>
        <f ca="1">_xlfn.XLOOKUP(G471&amp;$W$2,BS_CONTROLE[CHAVE],BS_CONTROLE[Quantidade_11],"-")</f>
        <v>2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351</v>
      </c>
      <c r="W474" s="111">
        <f ca="1">_xlfn.XLOOKUP(G474&amp;$W$2,BS_CONTROLE[CHAVE],BS_CONTROLE[Quantidade_11],"-")</f>
        <v>655</v>
      </c>
      <c r="X474" s="111">
        <f ca="1">_xlfn.XLOOKUP(G474&amp;$X$2,BS_CONTROLE[CHAVE],BS_CONTROLE[Quantidade_11],"-")</f>
        <v>624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>
        <f ca="1">_xlfn.XLOOKUP(G476&amp;$V$2,BS_CONTROLE[CHAVE],BS_CONTROLE[Quantidade_11],"-")</f>
        <v>1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1</v>
      </c>
      <c r="W478" s="111">
        <f ca="1">_xlfn.XLOOKUP(G478&amp;$W$2,BS_CONTROLE[CHAVE],BS_CONTROLE[Quantidade_11],"-")</f>
        <v>0</v>
      </c>
      <c r="X478" s="111">
        <f ca="1">_xlfn.XLOOKUP(G478&amp;$X$2,BS_CONTROLE[CHAVE],BS_CONTROLE[Quantidade_11],"-")</f>
        <v>0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1</v>
      </c>
      <c r="W479" s="111">
        <f ca="1">_xlfn.XLOOKUP(G479&amp;$W$2,BS_CONTROLE[CHAVE],BS_CONTROLE[Quantidade_11],"-")</f>
        <v>0</v>
      </c>
      <c r="X479" s="111">
        <f ca="1">_xlfn.XLOOKUP(G479&amp;$X$2,BS_CONTROLE[CHAVE],BS_CONTROLE[Quantidade_11],"-")</f>
        <v>0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>
        <f ca="1">_xlfn.XLOOKUP(G481&amp;$V$2,BS_CONTROLE[CHAVE],BS_CONTROLE[Quantidade_11],"-")</f>
        <v>1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>
        <f ca="1">_xlfn.XLOOKUP(G485&amp;$V$2,BS_CONTROLE[CHAVE],BS_CONTROLE[Quantidade_11],"-")</f>
        <v>0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3168</v>
      </c>
      <c r="W487" s="111">
        <f ca="1">_xlfn.XLOOKUP(G487&amp;$W$2,BS_CONTROLE[CHAVE],BS_CONTROLE[Quantidade_11],"-")</f>
        <v>3200</v>
      </c>
      <c r="X487" s="111">
        <f ca="1">_xlfn.XLOOKUP(G487&amp;$X$2,BS_CONTROLE[CHAVE],BS_CONTROLE[Quantidade_11],"-")</f>
        <v>800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>
        <f ca="1">_xlfn.XLOOKUP(G488&amp;$V$2,BS_CONTROLE[CHAVE],BS_CONTROLE[Quantidade_11],"-")</f>
        <v>28</v>
      </c>
      <c r="W488" s="111" t="str">
        <f ca="1">_xlfn.XLOOKUP(G488&amp;$W$2,BS_CONTROLE[CHAVE],BS_CONTROLE[Quantidade_11],"-")</f>
        <v>-</v>
      </c>
      <c r="X488" s="111">
        <f ca="1">_xlfn.XLOOKUP(G488&amp;$X$2,BS_CONTROLE[CHAVE],BS_CONTROLE[Quantidade_11],"-")</f>
        <v>27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>
        <f ca="1">_xlfn.XLOOKUP(G492&amp;$W$2,BS_CONTROLE[CHAVE],BS_CONTROLE[Quantidade_11],"-")</f>
        <v>2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351</v>
      </c>
      <c r="W494" s="111">
        <f ca="1">_xlfn.XLOOKUP(G494&amp;$W$2,BS_CONTROLE[CHAVE],BS_CONTROLE[Quantidade_11],"-")</f>
        <v>655</v>
      </c>
      <c r="X494" s="111">
        <f ca="1">_xlfn.XLOOKUP(G494&amp;$X$2,BS_CONTROLE[CHAVE],BS_CONTROLE[Quantidade_11],"-")</f>
        <v>624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351</v>
      </c>
      <c r="W495" s="111">
        <f ca="1">_xlfn.XLOOKUP(G495&amp;$W$2,BS_CONTROLE[CHAVE],BS_CONTROLE[Quantidade_11],"-")</f>
        <v>655</v>
      </c>
      <c r="X495" s="111">
        <f ca="1">_xlfn.XLOOKUP(G495&amp;$X$2,BS_CONTROLE[CHAVE],BS_CONTROLE[Quantidade_11],"-")</f>
        <v>624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 t="str">
        <f ca="1">_xlfn.XLOOKUP(G497&amp;$V$2,BS_CONTROLE[CHAVE],BS_CONTROLE[Quantidade_11],"-")</f>
        <v>-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2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>
        <f ca="1">_xlfn.XLOOKUP(G498&amp;$X$2,BS_CONTROLE[CHAVE],BS_CONTROLE[Quantidade_11],"-")</f>
        <v>8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1248</v>
      </c>
      <c r="W502" s="111">
        <f ca="1">_xlfn.XLOOKUP(G502&amp;$W$2,BS_CONTROLE[CHAVE],BS_CONTROLE[Quantidade_11],"-")</f>
        <v>0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1</v>
      </c>
      <c r="W505" s="111">
        <f ca="1">_xlfn.XLOOKUP(G505&amp;$W$2,BS_CONTROLE[CHAVE],BS_CONTROLE[Quantidade_11],"-")</f>
        <v>0</v>
      </c>
      <c r="X505" s="111">
        <f ca="1">_xlfn.XLOOKUP(G505&amp;$X$2,BS_CONTROLE[CHAVE],BS_CONTROLE[Quantidade_11],"-")</f>
        <v>0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OPORTUNIDADE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>
        <f ca="1">_xlfn.XLOOKUP(G511&amp;$V$2,BS_CONTROLE[CHAVE],BS_CONTROLE[Quantidade_11],"-")</f>
        <v>28</v>
      </c>
      <c r="W511" s="111" t="str">
        <f ca="1">_xlfn.XLOOKUP(G511&amp;$W$2,BS_CONTROLE[CHAVE],BS_CONTROLE[Quantidade_11],"-")</f>
        <v>-</v>
      </c>
      <c r="X511" s="111">
        <f ca="1">_xlfn.XLOOKUP(G511&amp;$X$2,BS_CONTROLE[CHAVE],BS_CONTROLE[Quantidade_11],"-")</f>
        <v>27</v>
      </c>
    </row>
    <row r="512" spans="1:24" s="112" customFormat="1" hidden="1">
      <c r="A512" s="108" t="str">
        <f>IF(FN_MC!Y511="","*",FN_MC!Y511)</f>
        <v>OPORTUNIDADE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OPORTUNIDADE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OPORTUNIDADE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>
        <f ca="1">_xlfn.XLOOKUP(G515&amp;$V$2,BS_CONTROLE[CHAVE],BS_CONTROLE[Quantidade_11],"-")</f>
        <v>2</v>
      </c>
      <c r="W515" s="111">
        <f ca="1">_xlfn.XLOOKUP(G515&amp;$W$2,BS_CONTROLE[CHAVE],BS_CONTROLE[Quantidade_11],"-")</f>
        <v>2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OPORTUNIDADE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 t="str">
        <f ca="1">_xlfn.XLOOKUP(G517&amp;$V$2,BS_CONTROLE[CHAVE],BS_CONTROLE[Quantidade_11],"-")</f>
        <v>-</v>
      </c>
      <c r="W517" s="111">
        <f ca="1">_xlfn.XLOOKUP(G517&amp;$W$2,BS_CONTROLE[CHAVE],BS_CONTROLE[Quantidade_11],"-")</f>
        <v>2</v>
      </c>
      <c r="X517" s="111">
        <f ca="1">_xlfn.XLOOKUP(G517&amp;$X$2,BS_CONTROLE[CHAVE],BS_CONTROLE[Quantidade_11],"-")</f>
        <v>2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OPORTUNIDADE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03" t="str">
        <f>IF(FN_MC!N522="","*",FN_MC!N522)</f>
        <v>-</v>
      </c>
      <c r="M523" s="110" t="str">
        <f>IF(FN_MC!J522="","*",FN_MC!J522)</f>
        <v>*</v>
      </c>
      <c r="N523" s="278" t="str">
        <f>IF(FN_MC!K522="","*",FN_MC!K522)</f>
        <v>*</v>
      </c>
      <c r="O523" s="278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03" t="str">
        <f>IF(FN_MC!N524="","*",FN_MC!N524)</f>
        <v>-</v>
      </c>
      <c r="M525" s="110" t="str">
        <f>IF(FN_MC!J524="","*",FN_MC!J524)</f>
        <v>*</v>
      </c>
      <c r="N525" s="278" t="str">
        <f>IF(FN_MC!K524="","*",FN_MC!K524)</f>
        <v>*</v>
      </c>
      <c r="O525" s="278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03" t="str">
        <f>IF(FN_MC!N526="","*",FN_MC!N526)</f>
        <v>-</v>
      </c>
      <c r="M527" s="110" t="str">
        <f>IF(FN_MC!J526="","*",FN_MC!J526)</f>
        <v>*</v>
      </c>
      <c r="N527" s="278" t="str">
        <f>IF(FN_MC!K526="","*",FN_MC!K526)</f>
        <v>*</v>
      </c>
      <c r="O527" s="278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03" t="str">
        <f>IF(FN_MC!N528="","*",FN_MC!N528)</f>
        <v>-</v>
      </c>
      <c r="M529" s="110" t="str">
        <f>IF(FN_MC!J528="","*",FN_MC!J528)</f>
        <v>*</v>
      </c>
      <c r="N529" s="278" t="str">
        <f>IF(FN_MC!K528="","*",FN_MC!K528)</f>
        <v>*</v>
      </c>
      <c r="O529" s="278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2009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2010</v>
      </c>
      <c r="C2" s="95" t="s">
        <v>1164</v>
      </c>
      <c r="D2" s="95" t="s">
        <v>1166</v>
      </c>
      <c r="E2" s="95" t="s">
        <v>2011</v>
      </c>
      <c r="F2" s="95" t="s">
        <v>2012</v>
      </c>
      <c r="G2" s="95" t="s">
        <v>2013</v>
      </c>
      <c r="H2" s="95" t="s">
        <v>2014</v>
      </c>
      <c r="I2" s="95" t="s">
        <v>2015</v>
      </c>
      <c r="J2" s="95" t="s">
        <v>2016</v>
      </c>
      <c r="K2" s="130" t="s">
        <v>2017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OPORTUNIDADE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OPORTUNIDADE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OPORTUNIDADE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OPORTUNIDADE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OPORTUNIDADE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OPORTUNIDADE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600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2018</v>
      </c>
      <c r="D5" s="387"/>
      <c r="E5" s="387"/>
      <c r="F5" s="387"/>
      <c r="G5" s="387"/>
      <c r="H5" s="387"/>
      <c r="I5" s="387"/>
      <c r="J5" s="388"/>
      <c r="K5" s="389" t="s">
        <v>2019</v>
      </c>
      <c r="L5" s="390"/>
      <c r="M5" s="390"/>
      <c r="N5" s="390"/>
      <c r="O5" s="391" t="s">
        <v>2020</v>
      </c>
      <c r="P5" s="392"/>
      <c r="Q5" s="393"/>
    </row>
    <row r="6" spans="1:17" s="93" customFormat="1" ht="15.75" customHeight="1">
      <c r="A6" s="87" t="s">
        <v>2007</v>
      </c>
      <c r="B6" s="94" t="s">
        <v>2006</v>
      </c>
      <c r="C6" s="95" t="s">
        <v>1179</v>
      </c>
      <c r="D6" s="96" t="s">
        <v>1180</v>
      </c>
      <c r="E6" s="95" t="s">
        <v>2021</v>
      </c>
      <c r="F6" s="95" t="s">
        <v>1170</v>
      </c>
      <c r="G6" s="95" t="s">
        <v>1174</v>
      </c>
      <c r="H6" s="148" t="s">
        <v>807</v>
      </c>
      <c r="I6" s="130" t="s">
        <v>1175</v>
      </c>
      <c r="J6" s="130" t="s">
        <v>1176</v>
      </c>
      <c r="K6" s="138" t="s">
        <v>1170</v>
      </c>
      <c r="L6" s="138" t="s">
        <v>2022</v>
      </c>
      <c r="M6" s="138" t="s">
        <v>807</v>
      </c>
      <c r="N6" s="139" t="s">
        <v>1174</v>
      </c>
      <c r="O6" s="233" t="s">
        <v>1217</v>
      </c>
      <c r="P6" s="152"/>
      <c r="Q6" s="182" t="s">
        <v>2023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-</v>
      </c>
      <c r="D583" s="99" t="str">
        <f>IF(FN_MC!T532="","*",FN_MC!T532)</f>
        <v>-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-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-</v>
      </c>
      <c r="L583" s="140" t="str">
        <f>IF(FN_MC!AM532="","*",FN_MC!AM532)</f>
        <v>-</v>
      </c>
      <c r="M583" s="140" t="str">
        <f>IF(FN_MC!AP532="","*",FN_MC!AP532)</f>
        <v>-</v>
      </c>
      <c r="N583" s="140" t="str">
        <f>IF(FN_MC!AM532="","*",FN_MC!AM532)</f>
        <v>-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-</v>
      </c>
      <c r="D585" s="99" t="str">
        <f>IF(FN_MC!T534="","*",FN_MC!T534)</f>
        <v>-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-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-</v>
      </c>
      <c r="L585" s="140" t="str">
        <f>IF(FN_MC!AM534="","*",FN_MC!AM534)</f>
        <v>-</v>
      </c>
      <c r="M585" s="140" t="str">
        <f>IF(FN_MC!AP534="","*",FN_MC!AP534)</f>
        <v>-</v>
      </c>
      <c r="N585" s="140" t="str">
        <f>IF(FN_MC!AM534="","*",FN_MC!AM534)</f>
        <v>-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2023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2026-01-30T22:57:15Z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