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716" documentId="8_{B6337239-1A00-434D-AAD0-422EA1FEB5AE}" xr6:coauthVersionLast="47" xr6:coauthVersionMax="47" xr10:uidLastSave="{AEBB2764-2485-4C04-AAB4-3D1827A14B5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po">SELEÇÕES!$K$2:$K$5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3" i="11" l="1"/>
  <c r="B363" i="11"/>
  <c r="E363" i="11"/>
  <c r="F363" i="11"/>
  <c r="G363" i="11"/>
  <c r="H363" i="11"/>
  <c r="I363" i="11"/>
  <c r="J363" i="11"/>
  <c r="O363" i="11"/>
  <c r="Q363" i="11"/>
  <c r="A364" i="11"/>
  <c r="B364" i="11"/>
  <c r="E364" i="11"/>
  <c r="H364" i="11"/>
  <c r="I364" i="11"/>
  <c r="J364" i="11"/>
  <c r="O364" i="11"/>
  <c r="Q364" i="11"/>
  <c r="A365" i="11"/>
  <c r="B365" i="11"/>
  <c r="E365" i="11"/>
  <c r="H365" i="11"/>
  <c r="I365" i="11"/>
  <c r="J365" i="11"/>
  <c r="O365" i="11"/>
  <c r="Q365" i="11"/>
  <c r="A366" i="11"/>
  <c r="B366" i="11"/>
  <c r="C366" i="11"/>
  <c r="D366" i="11"/>
  <c r="E366" i="11"/>
  <c r="F366" i="11"/>
  <c r="G366" i="11"/>
  <c r="H366" i="11"/>
  <c r="I366" i="11"/>
  <c r="J366" i="11"/>
  <c r="O366" i="11"/>
  <c r="Q366" i="11"/>
  <c r="A367" i="11"/>
  <c r="B367" i="11"/>
  <c r="E367" i="11"/>
  <c r="H367" i="11"/>
  <c r="I367" i="11"/>
  <c r="J367" i="11"/>
  <c r="O367" i="11"/>
  <c r="Q367" i="11"/>
  <c r="A368" i="11"/>
  <c r="B368" i="11"/>
  <c r="E368" i="11"/>
  <c r="F368" i="11"/>
  <c r="G368" i="11"/>
  <c r="H368" i="11"/>
  <c r="I368" i="11"/>
  <c r="J368" i="11"/>
  <c r="O368" i="11"/>
  <c r="Q368" i="11"/>
  <c r="A369" i="11"/>
  <c r="B369" i="11"/>
  <c r="E369" i="11"/>
  <c r="F369" i="11"/>
  <c r="G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H371" i="11"/>
  <c r="I371" i="11"/>
  <c r="J371" i="11"/>
  <c r="O371" i="11"/>
  <c r="Q371" i="11"/>
  <c r="A372" i="11"/>
  <c r="B372" i="11"/>
  <c r="E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N372" i="1" a="1"/>
  <c r="N372" i="1"/>
  <c r="M372" i="1" a="1"/>
  <c r="M372" i="1"/>
  <c r="S374" i="1" a="1"/>
  <c r="S374" i="1"/>
  <c r="C364" i="11" s="1"/>
  <c r="T374" i="1" a="1"/>
  <c r="T374" i="1"/>
  <c r="D364" i="11" s="1"/>
  <c r="S375" i="1" a="1"/>
  <c r="S375" i="1"/>
  <c r="C365" i="11" s="1"/>
  <c r="T375" i="1" a="1"/>
  <c r="T375" i="1"/>
  <c r="D365" i="11" s="1"/>
  <c r="T373" i="1" a="1"/>
  <c r="T373" i="1"/>
  <c r="D363" i="11" s="1"/>
  <c r="M380" i="1" a="1"/>
  <c r="M380" i="1" s="1"/>
  <c r="G370" i="11" s="1"/>
  <c r="N380" i="1" a="1"/>
  <c r="N380" i="1" s="1"/>
  <c r="H381" i="1" a="1"/>
  <c r="H381" i="1" s="1"/>
  <c r="F371" i="11" s="1"/>
  <c r="M381" i="1" a="1"/>
  <c r="M381" i="1" s="1"/>
  <c r="G371" i="11" s="1"/>
  <c r="N381" i="1" a="1"/>
  <c r="N381" i="1" s="1"/>
  <c r="H382" i="1" a="1"/>
  <c r="H382" i="1" s="1"/>
  <c r="F372" i="11" s="1"/>
  <c r="M382" i="1" a="1"/>
  <c r="M382" i="1" s="1"/>
  <c r="G372" i="11" s="1"/>
  <c r="N382" i="1" a="1"/>
  <c r="N382" i="1" s="1"/>
  <c r="M383" i="1" a="1"/>
  <c r="M383" i="1" s="1"/>
  <c r="G373" i="11" s="1"/>
  <c r="N365" i="1" a="1"/>
  <c r="N365" i="1" s="1"/>
  <c r="M365" i="1" a="1"/>
  <c r="M365" i="1" s="1"/>
  <c r="H365" i="1" a="1"/>
  <c r="H365" i="1" s="1"/>
  <c r="H374" i="1" a="1"/>
  <c r="H374" i="1" s="1"/>
  <c r="F364" i="11" s="1"/>
  <c r="H375" i="1" a="1"/>
  <c r="H375" i="1" s="1"/>
  <c r="F365" i="11" s="1"/>
  <c r="C378" i="1"/>
  <c r="A378" i="1"/>
  <c r="N377" i="1" a="1"/>
  <c r="N377" i="1" s="1"/>
  <c r="M377" i="1" a="1"/>
  <c r="M377" i="1" s="1"/>
  <c r="G367" i="11" s="1"/>
  <c r="H377" i="1" a="1"/>
  <c r="H377" i="1" s="1"/>
  <c r="F367" i="11" s="1"/>
  <c r="C365" i="1"/>
  <c r="A356" i="12"/>
  <c r="B356" i="12"/>
  <c r="C356" i="12"/>
  <c r="F356" i="12"/>
  <c r="G356" i="12"/>
  <c r="H356" i="12"/>
  <c r="I356" i="12"/>
  <c r="J356" i="12"/>
  <c r="K356" i="12"/>
  <c r="L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N362" i="1" a="1"/>
  <c r="N362" i="1"/>
  <c r="L359" i="12" s="1"/>
  <c r="M362" i="1" a="1"/>
  <c r="M362" i="1"/>
  <c r="K359" i="12" s="1"/>
  <c r="H362" i="1" a="1"/>
  <c r="H362" i="1"/>
  <c r="I359" i="12" s="1"/>
  <c r="N361" i="1" a="1"/>
  <c r="N361" i="1"/>
  <c r="L358" i="12" s="1"/>
  <c r="M361" i="1" a="1"/>
  <c r="M361" i="1"/>
  <c r="K358" i="12" s="1"/>
  <c r="H361" i="1" a="1"/>
  <c r="H361" i="1"/>
  <c r="I358" i="12" s="1"/>
  <c r="M360" i="1" a="1"/>
  <c r="M360" i="1"/>
  <c r="K357" i="12" s="1"/>
  <c r="A145" i="1"/>
  <c r="M364" i="1" a="1"/>
  <c r="M364" i="1" s="1"/>
  <c r="K361" i="12" s="1"/>
  <c r="N364" i="1" a="1"/>
  <c r="N364" i="1" s="1"/>
  <c r="L361" i="12" s="1"/>
  <c r="K362" i="12"/>
  <c r="H366" i="1" a="1"/>
  <c r="H366" i="1" s="1"/>
  <c r="I363" i="12" s="1"/>
  <c r="M366" i="1" a="1"/>
  <c r="M366" i="1" s="1"/>
  <c r="K363" i="12" s="1"/>
  <c r="N366" i="1" a="1"/>
  <c r="N366" i="1" s="1"/>
  <c r="L363" i="12" s="1"/>
  <c r="M367" i="1" a="1"/>
  <c r="M367" i="1" s="1"/>
  <c r="K364" i="12" s="1"/>
  <c r="AO355" i="1"/>
  <c r="AL355" i="1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M355" i="1" a="1"/>
  <c r="M355" i="1" s="1"/>
  <c r="N355" i="1" a="1"/>
  <c r="N355" i="1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BD355" i="1" a="1"/>
  <c r="BD355" i="1" s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R360" i="1"/>
  <c r="S357" i="12" s="1"/>
  <c r="S360" i="1" a="1"/>
  <c r="S360" i="1" s="1"/>
  <c r="D357" i="12" s="1"/>
  <c r="T360" i="1" a="1"/>
  <c r="T360" i="1" s="1"/>
  <c r="E357" i="12" s="1"/>
  <c r="U360" i="1"/>
  <c r="AI360" i="1"/>
  <c r="BB360" i="1" s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R361" i="1"/>
  <c r="S358" i="12" s="1"/>
  <c r="S361" i="1" a="1"/>
  <c r="S361" i="1" s="1"/>
  <c r="D358" i="12" s="1"/>
  <c r="T361" i="1" a="1"/>
  <c r="T361" i="1" s="1"/>
  <c r="E358" i="12" s="1"/>
  <c r="U361" i="1"/>
  <c r="AI361" i="1"/>
  <c r="BB361" i="1" s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C362" i="1"/>
  <c r="G362" i="1"/>
  <c r="R362" i="1"/>
  <c r="S359" i="12" s="1"/>
  <c r="S362" i="1" a="1"/>
  <c r="S362" i="1" s="1"/>
  <c r="D359" i="12" s="1"/>
  <c r="T362" i="1" a="1"/>
  <c r="T362" i="1" s="1"/>
  <c r="E359" i="12" s="1"/>
  <c r="U362" i="1"/>
  <c r="AI362" i="1"/>
  <c r="BB362" i="1" s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C363" i="1"/>
  <c r="G363" i="1"/>
  <c r="R363" i="1"/>
  <c r="S360" i="12" s="1"/>
  <c r="S363" i="1" a="1"/>
  <c r="S363" i="1" s="1"/>
  <c r="D360" i="12" s="1"/>
  <c r="T363" i="1" a="1"/>
  <c r="T363" i="1" s="1"/>
  <c r="E360" i="12" s="1"/>
  <c r="U363" i="1"/>
  <c r="AI363" i="1"/>
  <c r="BB363" i="1" s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C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G365" i="1"/>
  <c r="R365" i="1"/>
  <c r="S362" i="12" s="1"/>
  <c r="S365" i="1" a="1"/>
  <c r="S365" i="1" s="1"/>
  <c r="D362" i="12" s="1"/>
  <c r="T365" i="1" a="1"/>
  <c r="T365" i="1" s="1"/>
  <c r="E362" i="12" s="1"/>
  <c r="U365" i="1"/>
  <c r="AI365" i="1"/>
  <c r="BB365" i="1" s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R366" i="1"/>
  <c r="S363" i="12" s="1"/>
  <c r="S366" i="1" a="1"/>
  <c r="S366" i="1" s="1"/>
  <c r="D363" i="12" s="1"/>
  <c r="T366" i="1" a="1"/>
  <c r="T366" i="1" s="1"/>
  <c r="E363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BB367" i="1" s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BB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BB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R370" i="1"/>
  <c r="S367" i="12" s="1"/>
  <c r="S370" i="1" a="1"/>
  <c r="S370" i="1" s="1"/>
  <c r="D367" i="12" s="1"/>
  <c r="T370" i="1" a="1"/>
  <c r="T370" i="1" s="1"/>
  <c r="E367" i="12" s="1"/>
  <c r="U370" i="1"/>
  <c r="AI370" i="1"/>
  <c r="BB370" i="1" s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K368" i="12"/>
  <c r="L368" i="12"/>
  <c r="R371" i="1"/>
  <c r="S368" i="12" s="1"/>
  <c r="S371" i="1" a="1"/>
  <c r="S371" i="1" s="1"/>
  <c r="D368" i="12" s="1"/>
  <c r="T371" i="1" a="1"/>
  <c r="T371" i="1" s="1"/>
  <c r="E368" i="12" s="1"/>
  <c r="U371" i="1"/>
  <c r="AI371" i="1"/>
  <c r="BB371" i="1" s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K369" i="12"/>
  <c r="L369" i="12"/>
  <c r="R372" i="1"/>
  <c r="S369" i="12" s="1"/>
  <c r="S372" i="1" a="1"/>
  <c r="S372" i="1" s="1"/>
  <c r="D369" i="12" s="1"/>
  <c r="T372" i="1" a="1"/>
  <c r="T372" i="1" s="1"/>
  <c r="E369" i="12" s="1"/>
  <c r="U372" i="1"/>
  <c r="AI372" i="1"/>
  <c r="BB372" i="1" s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K370" i="12"/>
  <c r="L370" i="12"/>
  <c r="R373" i="1"/>
  <c r="S370" i="12" s="1"/>
  <c r="S373" i="1" a="1"/>
  <c r="S373" i="1" s="1"/>
  <c r="E370" i="12"/>
  <c r="U373" i="1"/>
  <c r="AI373" i="1"/>
  <c r="BB373" i="1" s="1"/>
  <c r="AK373" i="1"/>
  <c r="K363" i="11" s="1"/>
  <c r="AL373" i="1"/>
  <c r="AN373" i="1"/>
  <c r="AO373" i="1"/>
  <c r="BD373" i="1" s="1" a="1"/>
  <c r="BD373" i="1" s="1"/>
  <c r="AP373" i="1"/>
  <c r="M363" i="11" s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371" i="12" s="1"/>
  <c r="R374" i="1"/>
  <c r="D371" i="12"/>
  <c r="E371" i="12"/>
  <c r="U374" i="1"/>
  <c r="AI374" i="1"/>
  <c r="BB374" i="1" s="1"/>
  <c r="AK374" i="1"/>
  <c r="K364" i="11" s="1"/>
  <c r="AL374" i="1"/>
  <c r="AO374" i="1"/>
  <c r="BE374" i="1" s="1"/>
  <c r="AP374" i="1"/>
  <c r="M364" i="11" s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L372" i="12" s="1"/>
  <c r="R375" i="1"/>
  <c r="D372" i="12"/>
  <c r="E372" i="12"/>
  <c r="U375" i="1"/>
  <c r="AI375" i="1"/>
  <c r="BB375" i="1" s="1"/>
  <c r="AK375" i="1"/>
  <c r="K365" i="11" s="1"/>
  <c r="AL375" i="1"/>
  <c r="AO375" i="1"/>
  <c r="BD375" i="1" s="1" a="1"/>
  <c r="BD375" i="1" s="1"/>
  <c r="AP375" i="1"/>
  <c r="M365" i="11" s="1"/>
  <c r="AQ375" i="1"/>
  <c r="BC375" i="1" a="1"/>
  <c r="BC375" i="1" s="1"/>
  <c r="BF375" i="1"/>
  <c r="BR375" i="1"/>
  <c r="BS375" i="1"/>
  <c r="A376" i="1"/>
  <c r="C376" i="1"/>
  <c r="G376" i="1"/>
  <c r="K373" i="12"/>
  <c r="L373" i="12"/>
  <c r="R376" i="1"/>
  <c r="D373" i="12"/>
  <c r="E373" i="12"/>
  <c r="U376" i="1"/>
  <c r="AI376" i="1"/>
  <c r="BB376" i="1" s="1"/>
  <c r="AK376" i="1"/>
  <c r="K366" i="11" s="1"/>
  <c r="AL376" i="1"/>
  <c r="AO376" i="1"/>
  <c r="BE376" i="1" s="1"/>
  <c r="AP376" i="1"/>
  <c r="M366" i="11" s="1"/>
  <c r="AQ376" i="1"/>
  <c r="BC376" i="1" a="1"/>
  <c r="BC376" i="1" s="1"/>
  <c r="BF376" i="1"/>
  <c r="BR376" i="1"/>
  <c r="BS376" i="1"/>
  <c r="A377" i="1"/>
  <c r="C377" i="1"/>
  <c r="G377" i="1"/>
  <c r="K374" i="12"/>
  <c r="L374" i="12"/>
  <c r="R377" i="1"/>
  <c r="S377" i="1" a="1"/>
  <c r="S377" i="1" s="1"/>
  <c r="T377" i="1" a="1"/>
  <c r="T377" i="1" s="1"/>
  <c r="U377" i="1"/>
  <c r="AI377" i="1"/>
  <c r="BB377" i="1" s="1"/>
  <c r="AK377" i="1"/>
  <c r="K367" i="11" s="1"/>
  <c r="AL377" i="1"/>
  <c r="AO377" i="1"/>
  <c r="BD377" i="1" s="1" a="1"/>
  <c r="BD377" i="1" s="1"/>
  <c r="AP377" i="1"/>
  <c r="M367" i="11" s="1"/>
  <c r="AQ377" i="1"/>
  <c r="BC377" i="1" a="1"/>
  <c r="BC377" i="1" s="1"/>
  <c r="BF377" i="1"/>
  <c r="BR377" i="1"/>
  <c r="BS377" i="1"/>
  <c r="G378" i="1"/>
  <c r="K375" i="12"/>
  <c r="L375" i="12"/>
  <c r="R378" i="1"/>
  <c r="S375" i="12" s="1"/>
  <c r="S378" i="1" a="1"/>
  <c r="S378" i="1" s="1"/>
  <c r="T378" i="1" a="1"/>
  <c r="T378" i="1" s="1"/>
  <c r="U378" i="1"/>
  <c r="AI378" i="1"/>
  <c r="BB378" i="1" s="1"/>
  <c r="AK378" i="1"/>
  <c r="K368" i="11" s="1"/>
  <c r="AL378" i="1"/>
  <c r="AO378" i="1"/>
  <c r="BE378" i="1" s="1"/>
  <c r="AP378" i="1"/>
  <c r="M368" i="11" s="1"/>
  <c r="AQ378" i="1"/>
  <c r="BC378" i="1" a="1"/>
  <c r="BC378" i="1" s="1"/>
  <c r="BF378" i="1"/>
  <c r="BR378" i="1"/>
  <c r="BS378" i="1"/>
  <c r="A379" i="1"/>
  <c r="C379" i="1"/>
  <c r="G379" i="1"/>
  <c r="K376" i="12"/>
  <c r="L376" i="12"/>
  <c r="R379" i="1"/>
  <c r="S376" i="12" s="1"/>
  <c r="S379" i="1" a="1"/>
  <c r="S379" i="1" s="1"/>
  <c r="T379" i="1" a="1"/>
  <c r="T379" i="1" s="1"/>
  <c r="U379" i="1"/>
  <c r="AI379" i="1"/>
  <c r="BB379" i="1" s="1"/>
  <c r="AK379" i="1"/>
  <c r="K369" i="11" s="1"/>
  <c r="AL379" i="1"/>
  <c r="AO379" i="1"/>
  <c r="BE379" i="1" s="1"/>
  <c r="AP379" i="1"/>
  <c r="M369" i="11" s="1"/>
  <c r="AQ379" i="1"/>
  <c r="BC379" i="1" a="1"/>
  <c r="BC379" i="1" s="1"/>
  <c r="BF379" i="1"/>
  <c r="BR379" i="1"/>
  <c r="BS379" i="1"/>
  <c r="A380" i="1"/>
  <c r="C380" i="1"/>
  <c r="G380" i="1"/>
  <c r="K377" i="12"/>
  <c r="L377" i="12"/>
  <c r="R380" i="1"/>
  <c r="S377" i="12" s="1"/>
  <c r="S380" i="1" a="1"/>
  <c r="S380" i="1" s="1"/>
  <c r="T380" i="1" a="1"/>
  <c r="T380" i="1" s="1"/>
  <c r="U380" i="1"/>
  <c r="AI380" i="1"/>
  <c r="BB380" i="1" s="1"/>
  <c r="AK380" i="1"/>
  <c r="K370" i="11" s="1"/>
  <c r="AL380" i="1"/>
  <c r="AO380" i="1"/>
  <c r="BD380" i="1" s="1" a="1"/>
  <c r="BD380" i="1" s="1"/>
  <c r="AP380" i="1"/>
  <c r="M370" i="11" s="1"/>
  <c r="AQ380" i="1"/>
  <c r="BC380" i="1" a="1"/>
  <c r="BC380" i="1" s="1"/>
  <c r="BF380" i="1"/>
  <c r="BR380" i="1"/>
  <c r="BS380" i="1"/>
  <c r="A381" i="1"/>
  <c r="C381" i="1"/>
  <c r="G381" i="1"/>
  <c r="K378" i="12"/>
  <c r="L378" i="12"/>
  <c r="R381" i="1"/>
  <c r="S378" i="12" s="1"/>
  <c r="S381" i="1" a="1"/>
  <c r="S381" i="1" s="1"/>
  <c r="T381" i="1" a="1"/>
  <c r="T381" i="1" s="1"/>
  <c r="U381" i="1"/>
  <c r="AI381" i="1"/>
  <c r="BB381" i="1" s="1"/>
  <c r="AK381" i="1"/>
  <c r="K371" i="11" s="1"/>
  <c r="AL381" i="1"/>
  <c r="AO381" i="1"/>
  <c r="BD381" i="1" s="1" a="1"/>
  <c r="BD381" i="1" s="1"/>
  <c r="AP381" i="1"/>
  <c r="M371" i="11" s="1"/>
  <c r="AQ381" i="1"/>
  <c r="BC381" i="1" a="1"/>
  <c r="BC381" i="1" s="1"/>
  <c r="BF381" i="1"/>
  <c r="BR381" i="1"/>
  <c r="BS381" i="1"/>
  <c r="A382" i="1"/>
  <c r="C382" i="1"/>
  <c r="G382" i="1"/>
  <c r="K379" i="12"/>
  <c r="L379" i="12"/>
  <c r="R382" i="1"/>
  <c r="S382" i="1" a="1"/>
  <c r="S382" i="1" s="1"/>
  <c r="T382" i="1" a="1"/>
  <c r="T382" i="1" s="1"/>
  <c r="U382" i="1"/>
  <c r="AI382" i="1"/>
  <c r="BB382" i="1" s="1"/>
  <c r="AK382" i="1"/>
  <c r="K372" i="11" s="1"/>
  <c r="AL382" i="1"/>
  <c r="AO382" i="1"/>
  <c r="BD382" i="1" s="1" a="1"/>
  <c r="BD382" i="1" s="1"/>
  <c r="AP382" i="1"/>
  <c r="M372" i="11" s="1"/>
  <c r="AQ382" i="1"/>
  <c r="BC382" i="1" a="1"/>
  <c r="BC382" i="1" s="1"/>
  <c r="BF382" i="1"/>
  <c r="BR382" i="1"/>
  <c r="BS382" i="1"/>
  <c r="A383" i="1"/>
  <c r="C383" i="1"/>
  <c r="G383" i="1"/>
  <c r="K380" i="12"/>
  <c r="L380" i="12"/>
  <c r="R383" i="1"/>
  <c r="S383" i="1" a="1"/>
  <c r="S383" i="1" s="1"/>
  <c r="T383" i="1" a="1"/>
  <c r="T383" i="1" s="1"/>
  <c r="U383" i="1"/>
  <c r="AI383" i="1"/>
  <c r="BB383" i="1" s="1"/>
  <c r="AK383" i="1"/>
  <c r="K373" i="11" s="1"/>
  <c r="AL383" i="1"/>
  <c r="AO383" i="1"/>
  <c r="BD383" i="1" s="1" a="1"/>
  <c r="BD383" i="1" s="1"/>
  <c r="AP383" i="1"/>
  <c r="M373" i="11" s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L381" i="12" s="1"/>
  <c r="R384" i="1"/>
  <c r="S384" i="1" a="1"/>
  <c r="S384" i="1" s="1"/>
  <c r="T384" i="1" a="1"/>
  <c r="T384" i="1" s="1"/>
  <c r="U384" i="1"/>
  <c r="AI384" i="1"/>
  <c r="BB384" i="1" s="1"/>
  <c r="AJ384" i="1"/>
  <c r="AK384" i="1"/>
  <c r="K374" i="11" s="1"/>
  <c r="AL384" i="1"/>
  <c r="AO384" i="1"/>
  <c r="BE384" i="1" s="1"/>
  <c r="AP384" i="1"/>
  <c r="M374" i="11" s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2" i="12" s="1"/>
  <c r="R385" i="1"/>
  <c r="S385" i="1" a="1"/>
  <c r="S385" i="1" s="1"/>
  <c r="T385" i="1" a="1"/>
  <c r="T385" i="1" s="1"/>
  <c r="U385" i="1"/>
  <c r="AI385" i="1"/>
  <c r="BB385" i="1" s="1"/>
  <c r="AJ385" i="1"/>
  <c r="AK385" i="1"/>
  <c r="K375" i="11" s="1"/>
  <c r="AL385" i="1"/>
  <c r="AO385" i="1"/>
  <c r="BE385" i="1" s="1"/>
  <c r="AP385" i="1"/>
  <c r="M375" i="11" s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3" i="12" s="1"/>
  <c r="R386" i="1"/>
  <c r="S386" i="1" a="1"/>
  <c r="S386" i="1" s="1"/>
  <c r="T386" i="1" a="1"/>
  <c r="T386" i="1" s="1"/>
  <c r="U386" i="1"/>
  <c r="AI386" i="1"/>
  <c r="BB386" i="1" s="1"/>
  <c r="AJ386" i="1"/>
  <c r="AK386" i="1"/>
  <c r="K376" i="11" s="1"/>
  <c r="AL386" i="1"/>
  <c r="AO386" i="1"/>
  <c r="BD386" i="1" s="1" a="1"/>
  <c r="BD386" i="1" s="1"/>
  <c r="AP386" i="1"/>
  <c r="M376" i="11" s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L384" i="12" s="1"/>
  <c r="R387" i="1"/>
  <c r="S387" i="1" a="1"/>
  <c r="S387" i="1" s="1"/>
  <c r="T387" i="1" a="1"/>
  <c r="T387" i="1" s="1"/>
  <c r="U387" i="1"/>
  <c r="AI387" i="1"/>
  <c r="BB387" i="1" s="1"/>
  <c r="AJ387" i="1"/>
  <c r="AK387" i="1"/>
  <c r="K377" i="11" s="1"/>
  <c r="AL387" i="1"/>
  <c r="AO387" i="1"/>
  <c r="BD387" i="1" s="1" a="1"/>
  <c r="BD387" i="1" s="1"/>
  <c r="AP387" i="1"/>
  <c r="M377" i="11" s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L385" i="12" s="1"/>
  <c r="R388" i="1"/>
  <c r="S388" i="1" a="1"/>
  <c r="S388" i="1" s="1"/>
  <c r="T388" i="1" a="1"/>
  <c r="T388" i="1" s="1"/>
  <c r="U388" i="1"/>
  <c r="AI388" i="1"/>
  <c r="BB388" i="1" s="1"/>
  <c r="AJ388" i="1"/>
  <c r="AK388" i="1"/>
  <c r="K378" i="11" s="1"/>
  <c r="AL388" i="1"/>
  <c r="AO388" i="1"/>
  <c r="BD388" i="1" s="1" a="1"/>
  <c r="BD388" i="1" s="1"/>
  <c r="AP388" i="1"/>
  <c r="M378" i="11" s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L386" i="12" s="1"/>
  <c r="R389" i="1"/>
  <c r="S389" i="1" a="1"/>
  <c r="S389" i="1" s="1"/>
  <c r="T389" i="1" a="1"/>
  <c r="T389" i="1" s="1"/>
  <c r="U389" i="1"/>
  <c r="AI389" i="1"/>
  <c r="BB389" i="1" s="1"/>
  <c r="AJ389" i="1"/>
  <c r="AK389" i="1"/>
  <c r="K379" i="11" s="1"/>
  <c r="AL389" i="1"/>
  <c r="AO389" i="1"/>
  <c r="BD389" i="1" s="1" a="1"/>
  <c r="BD389" i="1" s="1"/>
  <c r="AP389" i="1"/>
  <c r="M379" i="11" s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G380" i="1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K380" i="11" s="1"/>
  <c r="AL390" i="1"/>
  <c r="AO390" i="1"/>
  <c r="BD390" i="1" s="1" a="1"/>
  <c r="BD390" i="1" s="1"/>
  <c r="AP390" i="1"/>
  <c r="M380" i="11" s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G381" i="1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K381" i="11" s="1"/>
  <c r="AL391" i="1"/>
  <c r="AO391" i="1"/>
  <c r="BD391" i="1" s="1" a="1"/>
  <c r="BD391" i="1" s="1"/>
  <c r="AP391" i="1"/>
  <c r="M381" i="11" s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G382" i="11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K382" i="11" s="1"/>
  <c r="AL392" i="1"/>
  <c r="AO392" i="1"/>
  <c r="BD392" i="1" s="1" a="1"/>
  <c r="BD392" i="1" s="1"/>
  <c r="AP392" i="1"/>
  <c r="M382" i="11" s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G383" i="11" s="1"/>
  <c r="N393" i="1" a="1"/>
  <c r="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K383" i="11" s="1"/>
  <c r="AL393" i="1"/>
  <c r="AO393" i="1"/>
  <c r="BE393" i="1" s="1"/>
  <c r="AP393" i="1"/>
  <c r="M383" i="11" s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G384" i="1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K384" i="11" s="1"/>
  <c r="AL394" i="1"/>
  <c r="AO394" i="1"/>
  <c r="BE394" i="1" s="1"/>
  <c r="AP394" i="1"/>
  <c r="M384" i="11" s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G385" i="11" s="1"/>
  <c r="N395" i="1" a="1"/>
  <c r="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K385" i="11" s="1"/>
  <c r="AL395" i="1"/>
  <c r="AO395" i="1"/>
  <c r="BD395" i="1" s="1" a="1"/>
  <c r="BD395" i="1" s="1"/>
  <c r="AP395" i="1"/>
  <c r="M385" i="11" s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G386" i="1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K386" i="11" s="1"/>
  <c r="AL396" i="1"/>
  <c r="AO396" i="1"/>
  <c r="BE396" i="1" s="1"/>
  <c r="AP396" i="1"/>
  <c r="M386" i="11" s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M225" i="11"/>
  <c r="M226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M241" i="11"/>
  <c r="K242" i="11"/>
  <c r="M242" i="11"/>
  <c r="K243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E393" i="12" l="1"/>
  <c r="D386" i="11"/>
  <c r="D393" i="12"/>
  <c r="C386" i="11"/>
  <c r="E392" i="12"/>
  <c r="D385" i="11"/>
  <c r="D392" i="12"/>
  <c r="C385" i="11"/>
  <c r="E391" i="12"/>
  <c r="D384" i="11"/>
  <c r="D391" i="12"/>
  <c r="C384" i="11"/>
  <c r="E390" i="12"/>
  <c r="D383" i="11"/>
  <c r="D390" i="12"/>
  <c r="C383" i="11"/>
  <c r="E389" i="12"/>
  <c r="D382" i="11"/>
  <c r="D389" i="12"/>
  <c r="C382" i="11"/>
  <c r="E388" i="12"/>
  <c r="D381" i="11"/>
  <c r="D388" i="12"/>
  <c r="C381" i="11"/>
  <c r="E387" i="12"/>
  <c r="D380" i="11"/>
  <c r="D387" i="12"/>
  <c r="C380" i="11"/>
  <c r="E386" i="12"/>
  <c r="D379" i="11"/>
  <c r="D386" i="12"/>
  <c r="C379" i="11"/>
  <c r="K386" i="12"/>
  <c r="G379" i="11"/>
  <c r="E385" i="12"/>
  <c r="D378" i="11"/>
  <c r="D385" i="12"/>
  <c r="C378" i="11"/>
  <c r="K385" i="12"/>
  <c r="G378" i="11"/>
  <c r="E384" i="12"/>
  <c r="D377" i="11"/>
  <c r="D384" i="12"/>
  <c r="C377" i="11"/>
  <c r="K384" i="12"/>
  <c r="G377" i="11"/>
  <c r="E383" i="12"/>
  <c r="D376" i="11"/>
  <c r="D383" i="12"/>
  <c r="C376" i="11"/>
  <c r="K383" i="12"/>
  <c r="G376" i="11"/>
  <c r="E382" i="12"/>
  <c r="D375" i="11"/>
  <c r="D382" i="12"/>
  <c r="C375" i="11"/>
  <c r="K382" i="12"/>
  <c r="G375" i="11"/>
  <c r="E381" i="12"/>
  <c r="D374" i="11"/>
  <c r="D381" i="12"/>
  <c r="C374" i="11"/>
  <c r="K381" i="12"/>
  <c r="G374" i="11"/>
  <c r="E380" i="12"/>
  <c r="D373" i="11"/>
  <c r="D380" i="12"/>
  <c r="C373" i="11"/>
  <c r="E379" i="12"/>
  <c r="D372" i="11"/>
  <c r="D379" i="12"/>
  <c r="C372" i="11"/>
  <c r="E378" i="12"/>
  <c r="D371" i="11"/>
  <c r="D378" i="12"/>
  <c r="C371" i="11"/>
  <c r="E377" i="12"/>
  <c r="D370" i="11"/>
  <c r="D377" i="12"/>
  <c r="C370" i="11"/>
  <c r="E376" i="12"/>
  <c r="D369" i="11"/>
  <c r="D376" i="12"/>
  <c r="C369" i="11"/>
  <c r="E375" i="12"/>
  <c r="D368" i="11"/>
  <c r="D375" i="12"/>
  <c r="C368" i="11"/>
  <c r="E374" i="12"/>
  <c r="D367" i="11"/>
  <c r="D374" i="12"/>
  <c r="C367" i="11"/>
  <c r="K372" i="12"/>
  <c r="G365" i="11"/>
  <c r="K371" i="12"/>
  <c r="G364" i="11"/>
  <c r="D370" i="12"/>
  <c r="C363" i="11"/>
  <c r="AJ373" i="1"/>
  <c r="AJ382" i="1"/>
  <c r="AJ383" i="1"/>
  <c r="AJ381" i="1"/>
  <c r="AJ379" i="1"/>
  <c r="AJ380" i="1"/>
  <c r="AJ374" i="1"/>
  <c r="AJ372" i="1"/>
  <c r="AJ375" i="1"/>
  <c r="AJ376" i="1"/>
  <c r="AJ378" i="1"/>
  <c r="AJ377" i="1"/>
  <c r="AJ371" i="1"/>
  <c r="AJ370" i="1"/>
  <c r="AJ369" i="1"/>
  <c r="AJ359" i="1"/>
  <c r="AJ368" i="1"/>
  <c r="AJ360" i="1"/>
  <c r="AJ367" i="1"/>
  <c r="AJ366" i="1"/>
  <c r="AJ361" i="1"/>
  <c r="AJ364" i="1"/>
  <c r="AJ362" i="1"/>
  <c r="AJ365" i="1"/>
  <c r="AJ363" i="1"/>
  <c r="L352" i="12"/>
  <c r="K352" i="12"/>
  <c r="I352" i="12"/>
  <c r="K345" i="11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N418" i="11" s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L415" i="11" s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N411" i="11" s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L405" i="11" s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L402" i="11" s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N399" i="11" s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N390" i="11" s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M376" i="1"/>
  <c r="AN375" i="1"/>
  <c r="AM375" i="1"/>
  <c r="AN374" i="1"/>
  <c r="AM374" i="1"/>
  <c r="AM373" i="1"/>
  <c r="AN372" i="1"/>
  <c r="AM372" i="1"/>
  <c r="AN371" i="1"/>
  <c r="AM371" i="1"/>
  <c r="AM370" i="1"/>
  <c r="AN369" i="1"/>
  <c r="AM369" i="1"/>
  <c r="N359" i="11" s="1"/>
  <c r="AN368" i="1"/>
  <c r="AM368" i="1"/>
  <c r="AN367" i="1"/>
  <c r="AM367" i="1"/>
  <c r="AN366" i="1"/>
  <c r="AM366" i="1"/>
  <c r="AN365" i="1"/>
  <c r="AM365" i="1"/>
  <c r="AM364" i="1"/>
  <c r="AN363" i="1"/>
  <c r="AM363" i="1"/>
  <c r="AN362" i="1"/>
  <c r="AM362" i="1"/>
  <c r="AM361" i="1"/>
  <c r="AM360" i="1"/>
  <c r="AN359" i="1"/>
  <c r="AM359" i="1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L305" i="11" s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N160" i="11" s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94" i="11"/>
  <c r="K394" i="11"/>
  <c r="M409" i="11"/>
  <c r="K409" i="11"/>
  <c r="M391" i="11"/>
  <c r="K391" i="11"/>
  <c r="M406" i="11"/>
  <c r="K406" i="11"/>
  <c r="M400" i="11"/>
  <c r="K400" i="11"/>
  <c r="M397" i="11"/>
  <c r="K397" i="11"/>
  <c r="M387" i="11"/>
  <c r="K387" i="11"/>
  <c r="G414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5" i="11"/>
  <c r="L414" i="11"/>
  <c r="N414" i="11"/>
  <c r="L411" i="11"/>
  <c r="L410" i="11"/>
  <c r="N410" i="11"/>
  <c r="C406" i="11"/>
  <c r="L406" i="11"/>
  <c r="N406" i="11"/>
  <c r="C405" i="11"/>
  <c r="N405" i="11"/>
  <c r="C404" i="11"/>
  <c r="C403" i="11"/>
  <c r="C402" i="11"/>
  <c r="C401" i="11"/>
  <c r="C400" i="11"/>
  <c r="L400" i="11"/>
  <c r="N400" i="11"/>
  <c r="C399" i="11"/>
  <c r="L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F377" i="13"/>
  <c r="F378" i="13"/>
  <c r="F379" i="13"/>
  <c r="F380" i="13"/>
  <c r="F381" i="13"/>
  <c r="F382" i="13"/>
  <c r="F383" i="13"/>
  <c r="D387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H470" i="12"/>
  <c r="G387" i="11"/>
  <c r="D497" i="12"/>
  <c r="L496" i="12"/>
  <c r="E484" i="12"/>
  <c r="K496" i="12"/>
  <c r="D496" i="12"/>
  <c r="L495" i="12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K488" i="12"/>
  <c r="K493" i="12"/>
  <c r="D490" i="12"/>
  <c r="L489" i="12"/>
  <c r="E489" i="12"/>
  <c r="K478" i="12"/>
  <c r="E478" i="12"/>
  <c r="K476" i="12"/>
  <c r="K475" i="12"/>
  <c r="G514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63" i="11" l="1"/>
  <c r="N363" i="11"/>
  <c r="L364" i="11"/>
  <c r="N364" i="11"/>
  <c r="L365" i="11"/>
  <c r="N365" i="11"/>
  <c r="L366" i="11"/>
  <c r="N366" i="11"/>
  <c r="L367" i="11"/>
  <c r="N367" i="11"/>
  <c r="L368" i="11"/>
  <c r="N368" i="11"/>
  <c r="L369" i="11"/>
  <c r="N369" i="11"/>
  <c r="L370" i="11"/>
  <c r="N370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3" i="11"/>
  <c r="N383" i="11"/>
  <c r="L384" i="11"/>
  <c r="N384" i="11"/>
  <c r="L385" i="11"/>
  <c r="N385" i="11"/>
  <c r="L386" i="11"/>
  <c r="N386" i="11"/>
  <c r="N305" i="11"/>
  <c r="N22" i="1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L37" i="11"/>
  <c r="N133" i="11"/>
  <c r="N40" i="11"/>
  <c r="N124" i="11"/>
  <c r="L11" i="11"/>
  <c r="L29" i="11"/>
  <c r="L44" i="11"/>
  <c r="L132" i="11"/>
  <c r="L359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6" i="12" l="1"/>
  <c r="X443" i="12"/>
  <c r="X440" i="12"/>
  <c r="X444" i="12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<sst xmlns="http://schemas.openxmlformats.org/spreadsheetml/2006/main" count="10457" uniqueCount="2081">
  <si>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</si>
  <si>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</si>
  <si>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</si>
  <si>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</si>
  <si>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</si>
  <si>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</si>
  <si>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</si>
  <si>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</si>
  <si>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</si>
  <si>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</si>
  <si>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</si>
  <si>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</si>
  <si>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</si>
  <si>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</si>
  <si>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</si>
  <si>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</si>
  <si>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</si>
  <si>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</si>
  <si>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</si>
  <si>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</si>
  <si>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</si>
  <si>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</si>
  <si>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</si>
  <si>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</si>
  <si>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</si>
  <si>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</si>
  <si>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</si>
  <si>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</si>
  <si>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</si>
  <si>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</si>
  <si>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</si>
  <si>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</si>
  <si>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</si>
  <si>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</si>
  <si>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</si>
  <si>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</si>
  <si>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</si>
  <si>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</si>
  <si>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</si>
  <si>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</si>
  <si>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</si>
  <si>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</si>
  <si>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</si>
  <si>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</si>
  <si>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</si>
  <si>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</si>
  <si>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</si>
  <si>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</si>
  <si>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</si>
  <si>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</si>
  <si>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</si>
  <si>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</si>
  <si>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</si>
  <si>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</si>
  <si>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</si>
  <si>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</si>
  <si>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</si>
  <si>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</si>
  <si>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</si>
  <si>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</si>
  <si>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</si>
  <si>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</si>
  <si>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</si>
  <si>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</si>
  <si>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</si>
  <si>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</si>
  <si>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</si>
  <si>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</si>
  <si>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</si>
  <si>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</si>
  <si>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</si>
  <si>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</si>
  <si>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</si>
  <si>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</si>
  <si>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</si>
  <si>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</si>
  <si>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</si>
  <si>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</si>
  <si>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</si>
  <si>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</si>
  <si>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</si>
  <si>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</si>
  <si>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</si>
  <si>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</si>
  <si>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</si>
  <si>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</si>
  <si>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</si>
  <si>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</si>
  <si>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</si>
  <si>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</si>
  <si>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</si>
  <si>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</si>
  <si>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</si>
  <si>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</si>
  <si>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</si>
  <si>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</si>
  <si>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</si>
  <si>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</si>
  <si>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</si>
  <si>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</si>
  <si>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</si>
  <si>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</si>
  <si>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</si>
  <si>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</si>
  <si>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</si>
  <si>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</si>
  <si>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</si>
  <si>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</si>
  <si>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</si>
  <si>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</si>
  <si>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</si>
  <si>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</si>
  <si>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</si>
  <si>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</si>
  <si>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</si>
  <si>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</si>
  <si>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</si>
  <si>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</si>
  <si>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</si>
  <si>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</si>
  <si>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</si>
  <si>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</si>
  <si>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</si>
  <si>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</si>
  <si>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</si>
  <si>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</si>
  <si>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</si>
  <si>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</si>
  <si>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</si>
  <si>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</si>
  <si>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</si>
  <si>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</si>
  <si>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</si>
  <si>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</si>
  <si>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</si>
  <si>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</si>
  <si>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</si>
  <si>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</si>
  <si>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</si>
  <si>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</si>
  <si>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</si>
  <si>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</si>
  <si>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</si>
  <si>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</si>
  <si>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</si>
  <si>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</si>
  <si>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</si>
  <si>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</si>
  <si>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</si>
  <si>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</si>
  <si>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</si>
  <si>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</si>
  <si>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</si>
  <si>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</si>
  <si>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</si>
  <si>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</si>
  <si>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</si>
  <si>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</si>
  <si>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</si>
  <si>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</si>
  <si>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</si>
  <si>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</si>
  <si>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</si>
  <si>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</si>
  <si>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</si>
  <si>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</si>
  <si>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</si>
  <si>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</si>
  <si>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</si>
  <si>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</si>
  <si>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</si>
  <si>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</si>
  <si>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</si>
  <si>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</si>
  <si>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</si>
  <si>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</si>
  <si>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</si>
  <si>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</si>
  <si>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</si>
  <si>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</si>
  <si>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</si>
  <si>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</si>
  <si>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</si>
  <si>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</si>
  <si>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</si>
  <si>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</si>
  <si>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</si>
  <si>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</si>
  <si>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</si>
  <si>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</si>
  <si>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</si>
  <si>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</si>
  <si>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</si>
  <si>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</si>
  <si>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</si>
  <si>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</si>
  <si>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</si>
  <si>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</si>
  <si>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</si>
  <si>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</si>
  <si>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</si>
  <si>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</si>
  <si>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</si>
  <si>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</si>
  <si>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</si>
  <si>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</si>
  <si>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</si>
  <si>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</si>
  <si>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</si>
  <si>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</si>
  <si>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</si>
  <si>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</si>
  <si>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</si>
  <si>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</si>
  <si>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</si>
  <si>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</si>
  <si>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</si>
  <si>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</si>
  <si>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</si>
  <si>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</si>
  <si>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</si>
  <si>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</si>
  <si>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</si>
  <si>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</si>
  <si>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</si>
  <si>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</si>
  <si>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</si>
  <si>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</si>
  <si>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</si>
  <si>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</si>
  <si>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</si>
  <si>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</si>
  <si>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</si>
  <si>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</si>
  <si>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</si>
  <si>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</si>
  <si>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</si>
  <si>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</si>
  <si>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</si>
  <si>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</si>
  <si>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</si>
  <si>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</si>
  <si>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</si>
  <si>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</si>
  <si>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</si>
  <si>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</si>
  <si>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</si>
  <si>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</si>
  <si>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</si>
  <si>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</si>
  <si>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</si>
  <si>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</si>
  <si>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</si>
  <si>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</si>
  <si>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</si>
  <si>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</si>
  <si>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</si>
  <si>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</si>
  <si>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</si>
  <si>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</si>
  <si>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</si>
  <si>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</si>
  <si>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</si>
  <si>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</si>
  <si>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</si>
  <si>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</si>
  <si>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</si>
  <si>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</si>
  <si>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</si>
  <si>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</si>
  <si>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</si>
  <si>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</si>
  <si>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</si>
  <si>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</si>
  <si>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</si>
  <si>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</si>
  <si>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</si>
  <si>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</si>
  <si>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</si>
  <si>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</si>
  <si>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</si>
  <si>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</si>
  <si>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</si>
  <si>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</si>
  <si>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</si>
  <si>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</si>
  <si>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</si>
  <si>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</si>
  <si>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</si>
  <si>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</si>
  <si>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</si>
  <si>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</si>
  <si>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</si>
  <si>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</si>
  <si>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</si>
  <si>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</si>
  <si>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</si>
  <si>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</si>
  <si>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</si>
  <si>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</si>
  <si>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</si>
  <si>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</si>
  <si>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</si>
  <si>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</si>
  <si>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</si>
  <si>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</si>
  <si>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</si>
  <si>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</si>
  <si>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</si>
  <si>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</si>
  <si>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</si>
  <si>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</si>
  <si>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</si>
  <si>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</si>
  <si>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</si>
  <si>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</si>
  <si>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</si>
  <si>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</si>
  <si>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</si>
  <si>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</si>
  <si>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</si>
  <si>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</si>
  <si>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</si>
  <si>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</si>
  <si>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</si>
  <si>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</si>
  <si>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</si>
  <si>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</si>
  <si>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</si>
  <si>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</si>
  <si>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</si>
  <si>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</si>
  <si>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</si>
  <si>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</si>
  <si>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</si>
  <si>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</si>
  <si>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</si>
  <si>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</si>
  <si>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</si>
  <si>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</si>
  <si>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</si>
  <si>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</si>
  <si>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</si>
  <si>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</si>
  <si>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</si>
  <si>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</si>
  <si>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</si>
  <si>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</si>
  <si>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</si>
  <si>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</si>
  <si>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</si>
  <si>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</si>
  <si>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</si>
  <si>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</si>
  <si>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</si>
  <si>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</si>
  <si>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</si>
  <si>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</si>
  <si>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</si>
  <si>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</si>
  <si>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</si>
  <si>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</si>
  <si>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</si>
  <si>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</si>
  <si>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</si>
  <si>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</si>
  <si>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</si>
  <si>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</si>
  <si>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</si>
  <si>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</si>
  <si>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</si>
  <si>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</si>
  <si>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</si>
  <si>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</si>
  <si>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</si>
  <si>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</si>
  <si>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</si>
  <si>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</si>
  <si>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</si>
  <si>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</si>
  <si>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</si>
  <si>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</si>
  <si>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</si>
  <si>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</si>
  <si>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</si>
  <si>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</si>
  <si>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</si>
  <si>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</si>
  <si>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</si>
  <si>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</si>
  <si>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</si>
  <si>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</si>
  <si>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</si>
  <si>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</si>
  <si>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</si>
  <si>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</si>
  <si>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</si>
  <si>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</si>
  <si>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</si>
  <si>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</si>
  <si>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</si>
  <si>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</si>
  <si>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</si>
  <si>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</si>
  <si>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</si>
  <si>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</si>
  <si>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</si>
  <si>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</si>
  <si>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</si>
  <si>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</si>
  <si>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</si>
  <si>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</si>
  <si>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</si>
  <si>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</si>
  <si>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</si>
  <si>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</si>
  <si>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</si>
  <si>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</si>
  <si>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</si>
  <si>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</si>
  <si>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</si>
  <si>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</si>
  <si>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</si>
  <si>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</si>
  <si>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</si>
  <si>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</si>
  <si>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</si>
  <si>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</si>
  <si>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</si>
  <si>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</si>
  <si>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</si>
  <si>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</si>
  <si>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</si>
  <si>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</si>
  <si>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</si>
  <si>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</si>
  <si>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</si>
  <si>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</si>
  <si>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</si>
  <si>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</si>
  <si>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</si>
  <si>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</si>
  <si>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</si>
  <si>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</si>
  <si>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</si>
  <si>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</si>
  <si>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</si>
  <si>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</si>
  <si>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</si>
  <si>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</si>
  <si>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</si>
  <si>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</si>
  <si>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</si>
  <si>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</si>
  <si>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</si>
  <si>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</si>
  <si>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</si>
  <si>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</si>
  <si>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</si>
  <si>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</si>
  <si>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</si>
  <si>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</si>
  <si>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</si>
  <si>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</si>
  <si>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</si>
  <si>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</si>
  <si>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</si>
  <si>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</si>
  <si>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</si>
  <si>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</si>
  <si>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</si>
  <si>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</si>
  <si>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</si>
  <si>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</si>
  <si>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</si>
  <si>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</si>
  <si>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</si>
  <si>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</si>
  <si>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</si>
  <si>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</si>
  <si>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</si>
  <si>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</si>
  <si>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</si>
  <si>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</si>
  <si>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</si>
  <si>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</si>
  <si>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</si>
  <si>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</si>
  <si>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</si>
  <si>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</si>
  <si>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</si>
  <si>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</si>
  <si>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</si>
  <si>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</si>
  <si>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</si>
  <si>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</si>
  <si>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</si>
  <si>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</si>
  <si>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</si>
  <si>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</si>
  <si>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</si>
  <si>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</si>
  <si>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</si>
  <si>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</si>
  <si>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</si>
  <si>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</si>
  <si>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</si>
  <si>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</si>
  <si>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</si>
  <si>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</si>
  <si>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</si>
  <si>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</si>
  <si>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</si>
  <si>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</si>
  <si>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</si>
  <si>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</si>
  <si>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</si>
  <si>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</si>
  <si>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</si>
  <si>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</si>
  <si>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</si>
  <si>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</si>
  <si>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</si>
  <si>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</si>
  <si>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</si>
  <si>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</si>
  <si>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</si>
  <si>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</si>
  <si>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</si>
  <si>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</si>
  <si>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</si>
  <si>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</si>
  <si>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</si>
  <si>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</si>
  <si>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</si>
  <si>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</si>
  <si>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</si>
  <si>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</si>
  <si>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</si>
  <si>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</si>
  <si>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</si>
  <si>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</si>
  <si>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</si>
  <si>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</si>
  <si>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</si>
  <si>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</si>
  <si>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</si>
  <si>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</si>
  <si>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</si>
  <si>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</si>
  <si>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</si>
  <si>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</si>
  <si>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</si>
  <si>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</si>
  <si>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</si>
  <si>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</si>
  <si>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</si>
  <si>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</si>
  <si>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</si>
  <si>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</si>
  <si>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</si>
  <si>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</si>
  <si>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</si>
  <si>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</si>
  <si>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</si>
  <si>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</si>
  <si>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</si>
  <si>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</si>
  <si>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</si>
  <si>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</si>
  <si>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</si>
  <si>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</si>
  <si>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</si>
  <si>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</si>
  <si>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</si>
  <si>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</si>
  <si>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</si>
  <si>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</si>
  <si>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</si>
  <si>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</si>
  <si>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</si>
  <si>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</si>
  <si>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</si>
  <si>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</si>
  <si>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</si>
  <si>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</si>
  <si>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</si>
  <si>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</si>
  <si>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</si>
  <si>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</si>
  <si>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</si>
  <si>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</si>
  <si>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</si>
  <si>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</si>
  <si>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</si>
  <si>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</si>
  <si>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</si>
  <si>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</si>
  <si>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</si>
  <si>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</si>
  <si>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</si>
  <si>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</si>
  <si>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</si>
  <si>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</si>
  <si>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</si>
  <si>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</si>
  <si>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</si>
  <si>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</si>
  <si>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</si>
  <si>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</si>
  <si>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</si>
  <si>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</si>
  <si>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</si>
  <si>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</si>
  <si>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</si>
  <si>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</si>
  <si>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</si>
  <si>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</si>
  <si>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</si>
  <si>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</si>
  <si>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</si>
  <si>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</si>
  <si>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</si>
  <si>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</si>
  <si>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</si>
  <si>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</si>
  <si>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</si>
  <si>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</si>
  <si>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</si>
  <si>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</si>
  <si>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</si>
  <si>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</si>
  <si>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</si>
  <si>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</si>
  <si>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</si>
  <si>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</si>
  <si>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</si>
  <si>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</si>
  <si>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</si>
  <si>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</si>
  <si>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</si>
  <si>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</si>
  <si>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</si>
  <si>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</si>
  <si>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</si>
  <si>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</si>
  <si>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</si>
  <si>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</si>
  <si>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</si>
  <si>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</si>
  <si>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</si>
  <si>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</si>
  <si>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</si>
  <si>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</si>
  <si>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</si>
  <si>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</si>
  <si>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</si>
  <si>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</si>
  <si>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</si>
  <si>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</si>
  <si>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</si>
  <si>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</si>
  <si>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</si>
  <si>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</si>
  <si>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</si>
  <si>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</si>
  <si>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</si>
  <si>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</si>
  <si>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</si>
  <si>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</si>
  <si>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</si>
  <si>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</si>
  <si>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</si>
  <si>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</si>
  <si>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</si>
  <si>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</si>
  <si>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</si>
  <si>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</si>
  <si>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</si>
  <si>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</si>
  <si>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</si>
  <si>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</si>
  <si>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</si>
  <si>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</si>
  <si>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</si>
  <si>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</si>
  <si>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</si>
  <si>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</si>
  <si>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</si>
  <si>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</si>
  <si>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</si>
  <si>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</si>
  <si>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</si>
  <si>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</si>
  <si>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</si>
  <si>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</si>
  <si>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</si>
  <si>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</si>
  <si>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</si>
  <si>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</si>
  <si>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</si>
  <si>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</si>
  <si>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</si>
  <si>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</si>
  <si>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</si>
  <si>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</si>
  <si>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</si>
  <si>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</si>
  <si>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</si>
  <si>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</si>
  <si>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</si>
  <si>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</si>
  <si>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</si>
  <si>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</si>
  <si>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</si>
  <si>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</si>
  <si>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</si>
  <si>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</si>
  <si>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</si>
  <si>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</si>
  <si>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</si>
  <si>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</si>
  <si>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</si>
  <si>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</si>
  <si>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</si>
  <si>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</si>
  <si>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</si>
  <si>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</si>
  <si>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</si>
  <si>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</si>
  <si>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</si>
  <si>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</si>
  <si>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</si>
  <si>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</si>
  <si>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</si>
  <si>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</si>
  <si>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</si>
  <si>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</si>
  <si>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</si>
  <si>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</si>
  <si>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</si>
  <si>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</si>
  <si>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</si>
  <si>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</si>
  <si>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</si>
  <si>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</si>
  <si>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</si>
  <si>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</si>
  <si>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</si>
  <si>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</si>
  <si>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</si>
  <si>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</si>
  <si>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</si>
  <si>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</si>
  <si>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</si>
  <si>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</si>
  <si>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</si>
  <si>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</si>
  <si>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</si>
  <si>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</si>
  <si>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</si>
  <si>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</si>
  <si>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</si>
  <si>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</si>
  <si>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</si>
  <si>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</si>
  <si>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</si>
  <si>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</si>
  <si>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</si>
  <si>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</si>
  <si>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</si>
  <si>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</si>
  <si>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</si>
  <si>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</si>
  <si>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</si>
  <si>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</si>
  <si>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</si>
  <si>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</si>
  <si>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</si>
  <si>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</si>
  <si>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</si>
  <si>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</si>
  <si>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</si>
  <si>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</si>
  <si>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</si>
  <si>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</si>
  <si>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</si>
  <si>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</si>
  <si>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</si>
  <si>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</si>
  <si>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</si>
  <si>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</si>
  <si>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</si>
  <si>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</si>
  <si>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</si>
  <si>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</si>
  <si>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</si>
  <si>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</si>
  <si>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</si>
  <si>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</si>
  <si>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</si>
  <si>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</si>
  <si>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</si>
  <si>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</si>
  <si>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</si>
  <si>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</si>
  <si>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</si>
  <si>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</si>
  <si>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</si>
  <si>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</si>
  <si>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</si>
  <si>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</si>
  <si>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</si>
  <si>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</si>
  <si>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</si>
  <si>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</si>
  <si>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</si>
  <si>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</si>
  <si>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</si>
  <si>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</si>
  <si>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</si>
  <si>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</si>
  <si>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</si>
  <si>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</si>
  <si>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</si>
  <si>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</si>
  <si>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</si>
  <si>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</si>
  <si>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</si>
  <si>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</si>
  <si>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</si>
  <si>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</si>
  <si>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</si>
  <si>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</si>
  <si>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</si>
  <si>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</si>
  <si>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</si>
  <si>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</si>
  <si>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</si>
  <si>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</si>
  <si>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</si>
  <si>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</si>
  <si>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</si>
  <si>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</si>
  <si>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</si>
  <si>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</si>
  <si>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</si>
  <si>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</si>
  <si>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</si>
  <si>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</si>
  <si>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</si>
  <si>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</si>
  <si>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</si>
  <si>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</si>
  <si>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</si>
  <si>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</si>
  <si>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</si>
  <si>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</si>
  <si>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</si>
  <si>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</si>
  <si>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</si>
  <si>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</si>
  <si>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</si>
  <si>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</si>
  <si>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</si>
  <si>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</si>
  <si>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</si>
  <si>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</si>
  <si>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</si>
  <si>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</si>
  <si>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</si>
  <si>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</si>
  <si>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</si>
  <si>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</si>
  <si>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</si>
  <si>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</si>
  <si>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</si>
  <si>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</si>
  <si>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</si>
  <si>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</si>
  <si>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</si>
  <si>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</si>
  <si>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</si>
  <si>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</si>
  <si>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</si>
  <si>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</si>
  <si>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</si>
  <si>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</si>
  <si>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</si>
  <si>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</si>
  <si>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</si>
  <si>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</si>
  <si>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</si>
  <si>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</si>
  <si>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</si>
  <si>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</si>
  <si>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</si>
  <si>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</si>
  <si>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</si>
  <si>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</si>
  <si>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</si>
  <si>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</si>
  <si>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</si>
  <si>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</si>
  <si>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</si>
  <si>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</si>
  <si>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</si>
  <si>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</si>
  <si>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</si>
  <si>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</si>
  <si>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</si>
  <si>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</si>
  <si>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</si>
  <si>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</si>
  <si>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</si>
  <si>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</si>
  <si>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</si>
  <si>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</si>
  <si>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</si>
  <si>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</si>
  <si>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</si>
  <si>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</si>
  <si>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</si>
  <si>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</si>
  <si>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</si>
  <si>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</si>
  <si>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</si>
  <si>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</si>
  <si>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</si>
  <si>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</si>
  <si>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</si>
  <si>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</si>
  <si>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</si>
  <si>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</si>
  <si>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</si>
  <si>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</si>
  <si>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</si>
  <si>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</si>
  <si>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</si>
  <si>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</si>
  <si>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</si>
  <si>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</si>
  <si>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</si>
  <si>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</si>
  <si>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</si>
  <si>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</si>
  <si>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</si>
  <si>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</si>
  <si>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</si>
  <si>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</si>
  <si>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</si>
  <si>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</si>
  <si>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</si>
  <si>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</si>
  <si>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</si>
  <si>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</si>
  <si>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</si>
  <si>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</si>
  <si>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</si>
  <si>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</si>
  <si>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</si>
  <si>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</si>
  <si>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</si>
  <si>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</si>
  <si>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</si>
  <si>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</si>
  <si>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</si>
  <si>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</si>
  <si>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</si>
  <si>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</si>
  <si>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</si>
  <si>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</si>
  <si>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</si>
  <si>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</si>
  <si>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</si>
  <si>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</si>
  <si>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</si>
  <si>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</si>
  <si>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</si>
  <si>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</si>
  <si>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</si>
  <si>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</si>
  <si>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</si>
  <si>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</si>
  <si>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</si>
  <si>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</si>
  <si>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</si>
  <si>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</si>
  <si>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</si>
  <si>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</si>
  <si>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</si>
  <si>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</si>
  <si>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</si>
  <si>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</si>
  <si>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</si>
  <si>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</si>
  <si>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</si>
  <si>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</si>
  <si>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</si>
  <si>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</si>
  <si>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</si>
  <si>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</si>
  <si>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</si>
  <si>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</si>
  <si>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</si>
  <si>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</si>
  <si>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</si>
  <si>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</si>
  <si>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</si>
  <si>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</si>
  <si>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</si>
  <si>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</si>
  <si>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</si>
  <si>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</si>
  <si>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</si>
  <si>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</si>
  <si>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</si>
  <si>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</si>
  <si>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</si>
  <si>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</si>
  <si>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</si>
  <si>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</si>
  <si>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</si>
  <si>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</si>
  <si>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</si>
  <si>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</si>
  <si>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</si>
  <si>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</si>
  <si>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</si>
  <si>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</si>
  <si>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</si>
  <si>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</si>
  <si>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</si>
  <si>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</si>
  <si>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</si>
  <si>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</si>
  <si>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</si>
  <si>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</si>
  <si>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</si>
  <si>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</si>
  <si>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</si>
  <si>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</si>
  <si>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</si>
  <si>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</si>
  <si>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</si>
  <si>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</si>
  <si>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</si>
  <si>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</si>
  <si>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</si>
  <si>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</si>
  <si>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</si>
  <si>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</si>
  <si>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</si>
  <si>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</si>
  <si>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</si>
  <si>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</si>
  <si>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</si>
  <si>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</si>
  <si>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</si>
  <si>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</si>
  <si>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</si>
  <si>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</si>
  <si>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</si>
  <si>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</si>
  <si>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</si>
  <si>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</si>
  <si>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</si>
  <si>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</si>
  <si>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</si>
  <si>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</si>
  <si>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</si>
  <si>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</si>
  <si>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</si>
  <si>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</si>
  <si>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</si>
  <si>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</si>
  <si>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</si>
  <si>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</si>
  <si>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</si>
  <si>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</si>
  <si>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</si>
  <si>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</si>
  <si>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</si>
  <si>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</si>
  <si>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</si>
  <si>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</si>
  <si>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</si>
  <si>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</si>
  <si>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</si>
  <si>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</si>
  <si>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</si>
  <si>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</si>
  <si>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</si>
  <si>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</si>
  <si>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</si>
  <si>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</si>
  <si>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</si>
  <si>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</si>
  <si>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</si>
  <si>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</si>
  <si>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</si>
  <si>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</si>
  <si>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</si>
  <si>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</si>
  <si>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</si>
  <si>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</si>
  <si>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</si>
  <si>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</si>
  <si>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</si>
  <si>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</si>
  <si>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</si>
  <si>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</si>
  <si>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</si>
  <si>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</si>
  <si>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</si>
  <si>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</si>
  <si>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</si>
  <si>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</si>
  <si>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</si>
  <si>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</si>
  <si>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</si>
  <si>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</si>
  <si>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</si>
  <si>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</si>
  <si>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</si>
  <si>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</si>
  <si>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</si>
  <si>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</si>
  <si>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</si>
  <si>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</si>
  <si>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</si>
  <si>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</si>
  <si>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</si>
  <si>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</si>
  <si>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</si>
  <si>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</si>
  <si>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</si>
  <si>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</si>
  <si>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</si>
  <si>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</si>
  <si>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</si>
  <si>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</si>
  <si>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</si>
  <si>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</si>
  <si>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</si>
  <si>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</si>
  <si>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</si>
  <si>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</si>
  <si>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</si>
  <si>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</si>
  <si>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</si>
  <si>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</si>
  <si>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</si>
  <si>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</si>
  <si>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</si>
  <si>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</si>
  <si>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</si>
  <si>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</si>
  <si>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</si>
  <si>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</si>
  <si>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</si>
  <si>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</si>
  <si>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</si>
  <si>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</si>
  <si>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</si>
  <si>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</si>
  <si>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</si>
  <si>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</si>
  <si>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</si>
  <si>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</si>
  <si>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</si>
  <si>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</si>
  <si>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</si>
  <si>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</si>
  <si>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</si>
  <si>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</si>
  <si>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</si>
  <si>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</si>
  <si>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</si>
  <si>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</si>
  <si>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</si>
  <si>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</si>
  <si>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</si>
  <si>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</si>
  <si>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</si>
  <si>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</si>
  <si>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</si>
  <si>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</si>
  <si>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</si>
  <si>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</si>
  <si>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</si>
  <si>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</si>
  <si>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</si>
  <si>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</si>
  <si>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</si>
  <si>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</si>
  <si>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</si>
  <si>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</si>
  <si>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</si>
  <si>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</si>
  <si>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</si>
  <si>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</si>
  <si>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</si>
  <si>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</si>
  <si>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</si>
  <si>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</si>
  <si>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</si>
  <si>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</si>
  <si>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</si>
  <si>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</si>
  <si>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</si>
  <si>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</si>
  <si>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</si>
  <si>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</si>
  <si>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</si>
  <si>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</si>
  <si>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</si>
  <si>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</si>
  <si>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</si>
  <si>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</si>
  <si>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</si>
  <si>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</si>
  <si>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</si>
  <si>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</si>
  <si>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</si>
  <si>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</si>
  <si>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</si>
  <si>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</si>
  <si>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</si>
  <si>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</si>
  <si>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</si>
  <si>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</si>
  <si>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</si>
  <si>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</si>
  <si>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</si>
  <si>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</si>
  <si>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</si>
  <si>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</si>
  <si>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</si>
  <si>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</si>
  <si>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</si>
  <si>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</si>
  <si>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</si>
  <si>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</si>
  <si>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</si>
  <si>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</si>
  <si>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</si>
  <si>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</si>
  <si>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</si>
  <si>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</si>
  <si>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</si>
  <si>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</si>
  <si>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</si>
  <si>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</si>
  <si>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</si>
  <si>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</si>
  <si>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</si>
  <si>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</si>
  <si>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</si>
  <si>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</si>
  <si>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</si>
  <si>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</si>
  <si>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</si>
  <si>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</si>
  <si>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</si>
  <si>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</si>
  <si>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</si>
  <si>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</si>
  <si>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</si>
  <si>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</si>
  <si>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</si>
  <si>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</si>
  <si>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</si>
  <si>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</si>
  <si>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</si>
  <si>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</si>
  <si>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</si>
  <si>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</si>
  <si>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</si>
  <si>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</si>
  <si>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</si>
  <si>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</si>
  <si>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</si>
  <si>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</si>
  <si>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</si>
  <si>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</si>
  <si>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</si>
  <si>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</si>
  <si>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</si>
  <si>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</si>
  <si>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</si>
  <si>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</si>
  <si>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</si>
  <si>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</si>
  <si>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</si>
  <si>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</si>
  <si>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</si>
  <si>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</si>
  <si>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</si>
  <si>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</si>
  <si>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</si>
  <si>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</si>
  <si>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</si>
  <si>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</si>
  <si>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</si>
  <si>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</si>
  <si>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</si>
  <si>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</si>
  <si>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</si>
  <si>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</si>
  <si>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</si>
  <si>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</si>
  <si>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</si>
  <si>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</si>
  <si>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</si>
  <si>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</si>
  <si>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</si>
  <si>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</si>
  <si>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</si>
  <si>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</si>
  <si>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</si>
  <si>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</si>
  <si>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</si>
  <si>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</si>
  <si>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</si>
  <si>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</si>
  <si>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</si>
  <si>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</si>
  <si>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</si>
  <si>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</si>
  <si>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</si>
  <si>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</si>
  <si>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</si>
  <si>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</si>
  <si>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</si>
  <si>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</si>
  <si>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</si>
  <si>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</si>
  <si>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</si>
  <si>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</si>
  <si>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</si>
  <si>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</si>
  <si>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</si>
  <si>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</si>
  <si>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</si>
  <si>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</si>
  <si>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</si>
  <si>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</si>
  <si>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</si>
  <si>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</si>
  <si>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</si>
  <si>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</si>
  <si>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</si>
  <si>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</si>
  <si>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</si>
  <si>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</si>
  <si>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</si>
  <si>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</si>
  <si>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</si>
  <si>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</si>
  <si>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</si>
  <si>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</si>
  <si>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</si>
  <si>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</si>
  <si>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</si>
  <si>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</si>
  <si>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</si>
  <si>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</si>
  <si>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</si>
  <si>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</si>
  <si>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</si>
  <si>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</si>
  <si>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</si>
  <si>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</si>
  <si>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</si>
  <si>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</si>
  <si>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</si>
  <si>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</si>
  <si>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</si>
  <si>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</si>
  <si>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</si>
  <si>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</si>
  <si>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</si>
  <si>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</si>
  <si>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</si>
  <si>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</si>
  <si>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</si>
  <si>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</si>
  <si>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</si>
  <si>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</si>
  <si>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</si>
  <si>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</si>
  <si>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</si>
  <si>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</si>
  <si>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</si>
  <si>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</si>
  <si>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</si>
  <si>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</si>
  <si>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</si>
  <si>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</si>
  <si>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</si>
  <si>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</si>
  <si>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</si>
  <si>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</si>
  <si>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</si>
  <si>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</si>
  <si>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</si>
  <si>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</si>
  <si>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</si>
  <si>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</si>
  <si>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</si>
  <si>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</si>
  <si>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</si>
  <si>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</si>
  <si>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</si>
  <si>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</si>
  <si>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</si>
  <si>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</si>
  <si>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</si>
  <si>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</si>
  <si>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</si>
  <si>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</si>
  <si>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</si>
  <si>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</si>
  <si>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</si>
  <si>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</si>
  <si>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</si>
  <si>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</si>
  <si>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</si>
  <si>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</si>
  <si>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</si>
  <si>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</si>
  <si>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</si>
  <si>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</si>
  <si>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</si>
  <si>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</si>
  <si>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</si>
  <si>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</si>
  <si>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</si>
  <si>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</si>
  <si>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</si>
  <si>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</si>
  <si>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</si>
  <si>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</si>
  <si>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</si>
  <si>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</si>
  <si>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</si>
  <si>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</si>
  <si>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</si>
  <si>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</si>
  <si>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</si>
  <si>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</si>
  <si>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</si>
  <si>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</si>
  <si>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</si>
  <si>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</si>
  <si>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</si>
  <si>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</si>
  <si>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</si>
  <si>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</si>
  <si>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</si>
  <si>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</si>
  <si>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</si>
  <si>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</si>
  <si>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</si>
  <si>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</si>
  <si>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</si>
  <si>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</si>
  <si>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</si>
  <si>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</si>
  <si>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</si>
  <si>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</si>
  <si>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</si>
  <si>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</si>
  <si>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</si>
  <si>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</si>
  <si>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</si>
  <si>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</si>
  <si>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</si>
  <si>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</si>
  <si>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</si>
  <si>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</si>
  <si>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</si>
  <si>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</si>
  <si>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</si>
  <si>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</si>
  <si>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</si>
  <si>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</si>
  <si>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</si>
  <si>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</si>
  <si>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</si>
  <si>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</si>
  <si>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</si>
  <si>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</si>
  <si>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</si>
  <si>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</si>
  <si>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</si>
  <si>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</si>
  <si>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</si>
  <si>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</si>
  <si>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</si>
  <si>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</si>
  <si>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</si>
  <si>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</si>
  <si>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</si>
  <si>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</si>
  <si>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</si>
  <si>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</si>
  <si>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</si>
  <si>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</si>
  <si>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</si>
  <si>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</si>
  <si>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</si>
  <si>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</si>
  <si>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</si>
  <si>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</si>
  <si>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</si>
  <si>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</si>
  <si>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</si>
  <si>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</si>
  <si>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</si>
  <si>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</si>
  <si>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</si>
  <si>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</si>
  <si>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</si>
  <si>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</si>
  <si>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</si>
  <si>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</si>
  <si>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</si>
  <si>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</si>
  <si>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</si>
  <si>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</si>
  <si>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</si>
  <si>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</si>
  <si>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</si>
  <si>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</si>
  <si>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</si>
  <si>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</si>
  <si>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</si>
  <si>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</si>
  <si>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</si>
  <si>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</si>
  <si>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</si>
  <si>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</si>
  <si>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</si>
  <si>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</si>
  <si>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</si>
  <si>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</si>
  <si>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</si>
  <si>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</si>
  <si>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</si>
  <si>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</si>
  <si>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</si>
  <si>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</si>
  <si>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</si>
  <si>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</si>
  <si>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</si>
  <si>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</si>
  <si>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</si>
  <si>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</si>
  <si>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</si>
  <si>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</si>
  <si>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</si>
  <si>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</si>
  <si>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</si>
  <si>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</si>
  <si>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</si>
  <si>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</si>
  <si>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</si>
  <si>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</si>
  <si>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</si>
  <si>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</si>
  <si>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</si>
  <si>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</si>
  <si>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</si>
  <si>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</si>
  <si>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</si>
  <si>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</si>
  <si>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</si>
  <si>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</si>
  <si>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</si>
  <si>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</si>
  <si>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</si>
  <si>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</si>
  <si>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</si>
  <si>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</si>
  <si>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</si>
  <si>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</si>
  <si>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</si>
  <si>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</si>
  <si>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</si>
  <si>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</si>
  <si>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</si>
  <si>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</si>
  <si>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</si>
  <si>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</si>
  <si>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</si>
  <si>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</si>
  <si>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</si>
  <si>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</si>
  <si>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</si>
  <si>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</si>
  <si>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</si>
  <si>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</si>
  <si>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</si>
  <si>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</si>
  <si>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</si>
  <si>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</si>
  <si>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</si>
  <si>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</si>
  <si>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</si>
  <si>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</si>
  <si>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</si>
  <si>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</si>
  <si>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</si>
  <si>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</si>
  <si>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</si>
  <si>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</si>
  <si>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</si>
  <si>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</si>
  <si>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</si>
  <si>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</si>
  <si>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</si>
  <si>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</si>
  <si>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</si>
  <si>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</si>
  <si>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</si>
  <si>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</si>
  <si>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</si>
  <si>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</si>
  <si>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</si>
  <si>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</si>
  <si>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</si>
  <si>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</si>
  <si>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</si>
  <si>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</si>
  <si>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</si>
  <si>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</si>
  <si>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</si>
  <si>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</si>
  <si>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</si>
  <si>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</si>
  <si>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</si>
  <si>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</si>
  <si>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</si>
  <si>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</si>
  <si>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</si>
  <si>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</si>
  <si>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</si>
  <si>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</si>
  <si>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</si>
  <si>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</si>
  <si>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</si>
  <si>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</si>
  <si>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</si>
  <si>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</si>
  <si>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</si>
  <si>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</si>
  <si>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</si>
  <si>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</si>
  <si>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</si>
  <si>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</si>
  <si>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</si>
  <si>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</si>
  <si>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</si>
  <si>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</si>
  <si>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</si>
  <si>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</si>
  <si>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</si>
  <si>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</si>
  <si>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</si>
  <si>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</si>
  <si>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</si>
  <si>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</si>
  <si>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</si>
  <si>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</si>
  <si>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</si>
  <si>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</si>
  <si>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</si>
  <si>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</si>
  <si>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</si>
  <si>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</si>
  <si>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</si>
  <si>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</si>
  <si>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</si>
  <si>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</si>
  <si>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</si>
  <si>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</si>
  <si>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</si>
  <si>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</si>
  <si>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</si>
  <si>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</si>
  <si>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</si>
  <si>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</si>
  <si>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</si>
  <si>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</si>
  <si>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</si>
  <si>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</si>
  <si>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</si>
  <si>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</si>
  <si>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</si>
  <si>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</si>
  <si>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</si>
  <si>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</si>
  <si>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</si>
  <si>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</si>
  <si>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</si>
  <si>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</si>
  <si>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</si>
  <si>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</si>
  <si>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</si>
  <si>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</si>
  <si>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</si>
  <si>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</si>
  <si>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</si>
  <si>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</si>
  <si>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</si>
  <si>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</si>
  <si>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</si>
  <si>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</si>
  <si>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</si>
  <si>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</si>
  <si>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</si>
  <si>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</si>
  <si>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</si>
  <si>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</si>
  <si>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</si>
  <si>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</si>
  <si>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</si>
  <si>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</si>
  <si>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</si>
  <si>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</si>
  <si>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</si>
  <si>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</si>
  <si>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</si>
  <si>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</si>
  <si>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</si>
  <si>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</si>
  <si>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</si>
  <si>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</si>
  <si>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</si>
  <si>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</si>
  <si>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</si>
  <si>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</si>
  <si>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</si>
  <si>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</si>
  <si>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</si>
  <si>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</si>
  <si>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</si>
  <si>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</si>
  <si>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</si>
  <si>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</si>
  <si>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</si>
  <si>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</si>
  <si>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</si>
  <si>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</si>
  <si>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</si>
  <si>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</si>
  <si>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</si>
  <si>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</si>
  <si>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</si>
  <si>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</si>
  <si>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</si>
  <si>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</si>
  <si>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</si>
  <si>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</si>
  <si>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</si>
  <si>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</si>
  <si>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</si>
  <si>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</si>
  <si>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</si>
  <si>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</si>
  <si>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</si>
  <si>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</si>
  <si>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</si>
  <si>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</si>
  <si>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</si>
  <si>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</si>
  <si>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</si>
  <si>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</si>
  <si>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</si>
  <si>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</si>
  <si>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</si>
  <si>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</si>
  <si>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</si>
  <si>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</si>
  <si>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</si>
  <si>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</si>
  <si>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</si>
  <si>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</si>
  <si>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</si>
  <si>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</si>
  <si>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</si>
  <si>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</si>
  <si>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</si>
  <si>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</si>
  <si>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</si>
  <si>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</si>
  <si>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</si>
  <si>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</si>
  <si>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</si>
  <si>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</si>
  <si>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</si>
  <si>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</si>
  <si>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</si>
  <si>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</si>
  <si>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</si>
  <si>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</si>
  <si>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</si>
  <si>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</si>
  <si>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</si>
  <si>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</si>
  <si>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</si>
  <si>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</si>
  <si>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</si>
  <si>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</si>
  <si>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</si>
  <si>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</si>
  <si>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</si>
  <si>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</si>
  <si>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</si>
  <si>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</si>
  <si>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</si>
  <si>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</si>
  <si>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</si>
  <si>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</si>
  <si>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</si>
  <si>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</si>
  <si>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</si>
  <si>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</si>
  <si>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</si>
  <si>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</si>
  <si>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</si>
  <si>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</si>
  <si>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</si>
  <si>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</si>
  <si>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</si>
  <si>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</si>
  <si>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</si>
  <si>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</si>
  <si>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</si>
  <si>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</si>
  <si>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</si>
  <si>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</si>
  <si>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</si>
  <si>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</si>
  <si>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</si>
  <si>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</si>
  <si>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</si>
  <si>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</si>
  <si>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</si>
  <si>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</si>
  <si>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</si>
  <si>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</si>
  <si>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</si>
  <si>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</si>
  <si>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</si>
  <si>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</si>
  <si>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</si>
  <si>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</si>
  <si>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</si>
  <si>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</si>
  <si>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</si>
  <si>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</si>
  <si>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</si>
  <si>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</si>
  <si>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</si>
  <si>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</si>
  <si>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</si>
  <si>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</si>
  <si>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</si>
  <si>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</si>
  <si>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</si>
  <si>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</si>
  <si>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</si>
  <si>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</si>
  <si>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</si>
  <si>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</si>
  <si>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</si>
  <si>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</si>
  <si>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</si>
  <si>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</si>
  <si>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</si>
  <si>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</si>
  <si>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</si>
  <si>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</si>
  <si>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</si>
  <si>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</si>
  <si>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</si>
  <si>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</si>
  <si>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</si>
  <si>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</si>
  <si>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</si>
  <si>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</si>
  <si>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</si>
  <si>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</si>
  <si>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</si>
  <si>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</si>
  <si>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</si>
  <si>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</si>
  <si>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</si>
  <si>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</si>
  <si>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</si>
  <si>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</si>
  <si>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</si>
  <si>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</si>
  <si>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</si>
  <si>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</si>
  <si>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</si>
  <si>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</si>
  <si>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</si>
  <si>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</si>
  <si>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</si>
  <si>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</si>
  <si>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</si>
  <si>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</si>
  <si>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</si>
  <si>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</si>
  <si>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</si>
  <si>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</si>
  <si>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</si>
  <si>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</si>
  <si>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</si>
  <si>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</si>
  <si>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</si>
  <si>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</si>
  <si>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</si>
  <si>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</si>
  <si>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</si>
  <si>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</si>
  <si>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</si>
  <si>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</si>
  <si>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</si>
  <si>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</si>
  <si>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</si>
  <si>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</si>
  <si>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</si>
  <si>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</si>
  <si>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</si>
  <si>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</si>
  <si>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</si>
  <si>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</si>
  <si>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</si>
  <si>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</si>
  <si>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</si>
  <si>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</si>
  <si>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</si>
  <si>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</si>
  <si>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</si>
  <si>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</si>
  <si>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</si>
  <si>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</si>
  <si>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</si>
  <si>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</si>
  <si>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</si>
  <si>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</si>
  <si>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</si>
  <si>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</si>
  <si>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</si>
  <si>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</si>
  <si>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</si>
  <si>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</si>
  <si>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</si>
  <si>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</si>
  <si>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</si>
  <si>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</si>
  <si>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</si>
  <si>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</si>
  <si>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</si>
  <si>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</si>
  <si>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</si>
  <si>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</si>
  <si>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</si>
  <si>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</si>
  <si>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</si>
  <si>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</si>
  <si>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</si>
  <si>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</si>
  <si>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</si>
  <si>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</si>
  <si>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</si>
  <si>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</si>
  <si>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</si>
  <si>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</si>
  <si>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</si>
  <si>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</si>
  <si>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</si>
  <si>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</si>
  <si>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</si>
  <si>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</si>
  <si>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</si>
  <si>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</si>
  <si>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</si>
  <si>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</si>
  <si>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</si>
  <si>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</si>
  <si>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</si>
  <si>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</si>
  <si>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</si>
  <si>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</si>
  <si>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</si>
  <si>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</si>
  <si>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</si>
  <si>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</si>
  <si>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</si>
  <si>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</si>
  <si>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>t</t>
  </si>
  <si>
    <t xml:space="preserve">TP pronto as 08:04, realizado o  intervalo execução da solda das 08:06 ate 09:36/ prod 1 solda </t>
  </si>
  <si>
    <t>TP pronta 11:46, em intervalo para alivio tensão 12:54 ate 14:24</t>
  </si>
  <si>
    <t xml:space="preserve">TP pronta 11:46, realizado o intervalo para alivio tensão 12:54 ate 14:24/ prod 300 metros, intervalo concedido parcialmente devido falta de faixa </t>
  </si>
  <si>
    <t xml:space="preserve">Não vai solicitar MC1 devido problema no alternador </t>
  </si>
  <si>
    <t>Em manutenção devido avaria no alternador</t>
  </si>
  <si>
    <t>MC1 08:42, realizado a descarga de dormentes no km 231 12:11 ate 12:57</t>
  </si>
  <si>
    <t xml:space="preserve">MC1 08:42, realizado a descarga de dormentes no km 231 12:11 ate 12:57/ prod 561 dormentes </t>
  </si>
  <si>
    <t>Devido o atraso no carregamento dos materiais foi solicitado MC1 10:42, realizado o intervalo da socadora no km 197+120 ao 196+900 das 11:36 ate 12:23 / prod 220 netros</t>
  </si>
  <si>
    <t xml:space="preserve">Interjoda em D-1 em atendimento interdição de linha desabilitada equipe trabalhou das 18hrs ate 00hrs, devido a jornada de descanso foi cancelado </t>
  </si>
  <si>
    <t>23.4</t>
  </si>
  <si>
    <t>TP pronta 09:32, em intervalo execução da solda 12:55 ate 14:55/ prod 1 solda</t>
  </si>
  <si>
    <t>TP pronta 09:32, realizado o intervalo execução da solda 12:55 ate 14:55/ prod 1 solda</t>
  </si>
  <si>
    <t xml:space="preserve">Execução de solda - 10 metros de trilho </t>
  </si>
  <si>
    <t>MC1 10:18, realizando a execução da solda das 11:25 ate 14:30/ prod</t>
  </si>
  <si>
    <t xml:space="preserve">MC1 10:18, realizado a execução da solda das 11:25 ate 14:30/ prod 5 soldas </t>
  </si>
  <si>
    <t>Não partiu motivo aguardando o procedente I04 em TIQ partir previsão as 17hrs, pois o mesmo estava na frente do W70</t>
  </si>
  <si>
    <t>TEPN</t>
  </si>
  <si>
    <t>Execução de solda (AMV NORTE)</t>
  </si>
  <si>
    <t xml:space="preserve">Não foi solicitado devido dificil acesso ao local </t>
  </si>
  <si>
    <t>ELSON</t>
  </si>
  <si>
    <t xml:space="preserve">Execução de solda </t>
  </si>
  <si>
    <t xml:space="preserve">TP pronta 07:52, em intervalo para execução da solda das 09:05 ate 10:30 km 547+500/prod 1 solda </t>
  </si>
  <si>
    <t xml:space="preserve">TP pronta 07:52, realizado o  intervalo para execução da solda das 09:05 ate 10:30 km 547+500/prod 1 solda </t>
  </si>
  <si>
    <t>ELTON</t>
  </si>
  <si>
    <t>Inspeção alto de linha</t>
  </si>
  <si>
    <t xml:space="preserve">MC1 09:26, sem faixa devido alto fluxo de trens na regiao </t>
  </si>
  <si>
    <t xml:space="preserve"> MC1 foi solicitado as 10:30, atraso devido a maquina esta perdendo ar, realizou o intervalo das 11:49 ate 12:57no  km 197/ prod 900 metros </t>
  </si>
  <si>
    <t xml:space="preserve">TP pronto as 08:34, em intervalo para troca de trilho das 08:54 ate 10:54/ prod 312 metros </t>
  </si>
  <si>
    <t xml:space="preserve">TP pronto as 08:34, realizado o intervalo para troca de trilho das 08:54 ate 10:54/ prod 312 metros </t>
  </si>
  <si>
    <t xml:space="preserve">TP pronto as 08:34, em intervalo para execução da solda das 08:54 ate 10:54/ prod 2 soldas </t>
  </si>
  <si>
    <t xml:space="preserve">TP pronto as 08:34, realizado  intervalo para execução da solda das 08:54 ate 10:54/ prod 2 soldas </t>
  </si>
  <si>
    <t xml:space="preserve">TP pronta 08:26, sem faixa devido alto fluxo de trens </t>
  </si>
  <si>
    <t xml:space="preserve">MC1 09:37, em intervalo da execução de solda das 10hrs até 13hrs/ prod </t>
  </si>
  <si>
    <t xml:space="preserve">MC1 09:37, realizado o  intervalo da execução de solda das 10hrs até 13hrs/ prod 3 soldas </t>
  </si>
  <si>
    <t>PPR-PSG</t>
  </si>
  <si>
    <t>PPRPSG</t>
  </si>
  <si>
    <t xml:space="preserve">Carga de material </t>
  </si>
  <si>
    <t xml:space="preserve">MC1 08:49, recolhendo materia no trecho </t>
  </si>
  <si>
    <t>PPP-PGU</t>
  </si>
  <si>
    <t>PPPPGU</t>
  </si>
  <si>
    <t>MC1 07:49, ronda R7D entre PEN-PPP</t>
  </si>
  <si>
    <t xml:space="preserve">Avariado problema no alternador </t>
  </si>
  <si>
    <t xml:space="preserve">MC1 09:48, devido o carregamento o travessao ficou trancando aguardando livrar o travessão </t>
  </si>
  <si>
    <t>TP pronta 07:32, realizado o intervalo execução da solda 08:22 ate 10:02 km 692+300/ prod 2 soldas</t>
  </si>
  <si>
    <t xml:space="preserve">Troca de jacare </t>
  </si>
  <si>
    <t xml:space="preserve">TP pronta 09:40, previsao apos I98 14hrs </t>
  </si>
  <si>
    <t>TAG-TRO</t>
  </si>
  <si>
    <t>TAGTRO</t>
  </si>
  <si>
    <t>MC1 06:52, segue inspeção R7D de TAG-TRO</t>
  </si>
  <si>
    <t xml:space="preserve">TP pronta 08:50, previsão apos I29 12hrs </t>
  </si>
  <si>
    <t>MC1 07:39, segue em deslocamento para o local de trabalho km 230</t>
  </si>
  <si>
    <t xml:space="preserve">MC1 09:13, previsao de faixa na sombra do W50 </t>
  </si>
  <si>
    <t>Atraso na TP devido ponte da estrada prinicpal interditada prev de liberar, TP pronta 11:44, previsão apos R98 12:30</t>
  </si>
  <si>
    <t>Atraso na TP devido ponte da estrada prinicpal interditada sem prev de liberar, TP pronta 11:44, previsão apos R98 12:30 / Perdeu temperatura</t>
  </si>
  <si>
    <t>TP pronta 08:09, realizado o intervalo execução da solda 08:15 ate 09:55 km 23+400/ prod 1 solda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</si>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</sst>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95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958" tableBorderDxfId="3957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956"/>
    <tableColumn id="8" xr3:uid="{69D5AC3B-4F64-4F8F-AD2A-0AD158918DDD}" name="CORRELATO" dataDxfId="395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 t="s">
        <v>1011</v>
      </c>
      <c r="I16" s="32"/>
      <c r="J16" s="32"/>
      <c r="K16" s="32" t="s">
        <v>1012</v>
      </c>
      <c r="L16" s="32"/>
      <c r="M16" s="32"/>
      <c r="N16" s="32"/>
      <c r="O16" s="32"/>
      <c r="P16" s="32"/>
      <c r="Q16" s="32"/>
      <c r="R16" s="32" t="s">
        <v>1013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1014</v>
      </c>
      <c r="B28" s="29" t="s">
        <v>1015</v>
      </c>
      <c r="C28" s="29" t="s">
        <v>1016</v>
      </c>
      <c r="D28" s="29" t="s">
        <v>1017</v>
      </c>
      <c r="E28" s="29" t="s">
        <v>1018</v>
      </c>
      <c r="F28" s="29" t="s">
        <v>1019</v>
      </c>
      <c r="G28" s="29" t="s">
        <v>1020</v>
      </c>
      <c r="H28" s="29" t="s">
        <v>1021</v>
      </c>
      <c r="I28" s="29" t="s">
        <v>1022</v>
      </c>
      <c r="J28" s="29" t="s">
        <v>1023</v>
      </c>
      <c r="K28" s="29" t="s">
        <v>1024</v>
      </c>
      <c r="L28" s="29" t="s">
        <v>1025</v>
      </c>
      <c r="M28" s="29" t="s">
        <v>1026</v>
      </c>
      <c r="N28" s="29" t="s">
        <v>1027</v>
      </c>
      <c r="O28" s="29" t="s">
        <v>1028</v>
      </c>
      <c r="P28" s="29" t="s">
        <v>1029</v>
      </c>
      <c r="Q28" s="29" t="s">
        <v>1030</v>
      </c>
      <c r="R28" s="29" t="s">
        <v>1031</v>
      </c>
      <c r="S28" s="29" t="s">
        <v>1032</v>
      </c>
      <c r="T28" s="29" t="s">
        <v>1033</v>
      </c>
      <c r="U28" s="29" t="s">
        <v>1034</v>
      </c>
      <c r="V28" s="29" t="s">
        <v>1035</v>
      </c>
      <c r="W28" s="29" t="s">
        <v>1036</v>
      </c>
      <c r="X28" s="29" t="s">
        <v>1037</v>
      </c>
      <c r="Y28" s="29" t="s">
        <v>1038</v>
      </c>
      <c r="Z28" s="29" t="s">
        <v>1039</v>
      </c>
      <c r="AA28" s="29" t="s">
        <v>1040</v>
      </c>
      <c r="AB28" s="29" t="s">
        <v>1041</v>
      </c>
      <c r="AC28" s="29" t="s">
        <v>1042</v>
      </c>
      <c r="AD28" s="29" t="s">
        <v>1043</v>
      </c>
      <c r="AE28" s="29" t="s">
        <v>1044</v>
      </c>
      <c r="AF28" s="29" t="s">
        <v>1045</v>
      </c>
      <c r="AG28" s="29" t="s">
        <v>1046</v>
      </c>
      <c r="AH28" s="29" t="s">
        <v>1047</v>
      </c>
      <c r="AI28" s="29" t="s">
        <v>1048</v>
      </c>
      <c r="AJ28" s="29" t="s">
        <v>1049</v>
      </c>
      <c r="AK28" s="29" t="s">
        <v>1050</v>
      </c>
      <c r="AL28" s="29" t="s">
        <v>1051</v>
      </c>
      <c r="AM28" s="29" t="s">
        <v>1052</v>
      </c>
      <c r="AN28" s="34" t="s">
        <v>1053</v>
      </c>
      <c r="AO28" s="34" t="s">
        <v>1054</v>
      </c>
      <c r="AP28" s="34" t="s">
        <v>1055</v>
      </c>
    </row>
    <row r="29" spans="1:42" s="31" customFormat="1">
      <c r="A29" s="32" t="s">
        <v>1056</v>
      </c>
      <c r="B29" s="32" t="s">
        <v>1057</v>
      </c>
      <c r="C29" s="32" t="s">
        <v>1058</v>
      </c>
      <c r="D29" s="32" t="s">
        <v>994</v>
      </c>
      <c r="E29" s="32" t="s">
        <v>1003</v>
      </c>
      <c r="F29" s="32" t="s">
        <v>1059</v>
      </c>
      <c r="G29" s="32" t="s">
        <v>1060</v>
      </c>
      <c r="H29" s="32" t="s">
        <v>1061</v>
      </c>
      <c r="I29" s="32" t="s">
        <v>1062</v>
      </c>
      <c r="J29" s="32" t="s">
        <v>1063</v>
      </c>
      <c r="K29" s="32" t="s">
        <v>1063</v>
      </c>
      <c r="L29" s="32" t="s">
        <v>1064</v>
      </c>
      <c r="M29" s="32" t="s">
        <v>1065</v>
      </c>
      <c r="N29" s="32" t="s">
        <v>1066</v>
      </c>
      <c r="O29" s="32" t="s">
        <v>1067</v>
      </c>
      <c r="P29" s="32" t="s">
        <v>1068</v>
      </c>
      <c r="Q29" s="32" t="s">
        <v>1069</v>
      </c>
      <c r="R29" s="32" t="s">
        <v>1070</v>
      </c>
      <c r="S29" s="32" t="s">
        <v>1071</v>
      </c>
      <c r="T29" s="32" t="s">
        <v>1072</v>
      </c>
      <c r="U29" s="32" t="s">
        <v>1073</v>
      </c>
      <c r="V29" s="32" t="s">
        <v>1072</v>
      </c>
      <c r="W29" s="32" t="s">
        <v>1073</v>
      </c>
      <c r="X29" s="32" t="s">
        <v>1074</v>
      </c>
      <c r="Y29" s="32" t="s">
        <v>1073</v>
      </c>
      <c r="Z29" s="32" t="s">
        <v>1072</v>
      </c>
      <c r="AA29" s="32" t="s">
        <v>1073</v>
      </c>
      <c r="AB29" s="32" t="s">
        <v>982</v>
      </c>
      <c r="AC29" s="32" t="s">
        <v>1075</v>
      </c>
      <c r="AD29" s="32" t="s">
        <v>1076</v>
      </c>
      <c r="AE29" s="32" t="s">
        <v>1077</v>
      </c>
      <c r="AF29" s="32" t="s">
        <v>1013</v>
      </c>
      <c r="AG29" s="32" t="s">
        <v>1009</v>
      </c>
      <c r="AH29" s="32" t="s">
        <v>1078</v>
      </c>
      <c r="AI29" s="32" t="s">
        <v>1079</v>
      </c>
      <c r="AJ29" s="32" t="s">
        <v>1063</v>
      </c>
      <c r="AK29" s="32" t="s">
        <v>1079</v>
      </c>
      <c r="AL29" s="32" t="s">
        <v>1063</v>
      </c>
      <c r="AM29" s="32" t="s">
        <v>987</v>
      </c>
      <c r="AN29" s="33" t="s">
        <v>988</v>
      </c>
      <c r="AO29" s="33" t="s">
        <v>989</v>
      </c>
      <c r="AP29" s="33" t="s">
        <v>1011</v>
      </c>
    </row>
    <row r="30" spans="1:42" s="31" customFormat="1">
      <c r="A30" s="32"/>
      <c r="B30" s="32"/>
      <c r="C30" s="32"/>
      <c r="D30" s="32" t="s">
        <v>1004</v>
      </c>
      <c r="E30" s="32"/>
      <c r="F30" s="32" t="s">
        <v>1080</v>
      </c>
      <c r="G30" s="32" t="s">
        <v>1081</v>
      </c>
      <c r="H30" s="32" t="s">
        <v>1082</v>
      </c>
      <c r="I30" s="32" t="s">
        <v>1083</v>
      </c>
      <c r="J30" s="32"/>
      <c r="K30" s="32"/>
      <c r="L30" s="32" t="s">
        <v>1084</v>
      </c>
      <c r="M30" s="32" t="s">
        <v>1085</v>
      </c>
      <c r="N30" s="32" t="s">
        <v>1062</v>
      </c>
      <c r="O30" s="32" t="s">
        <v>1086</v>
      </c>
      <c r="P30" s="32" t="s">
        <v>1087</v>
      </c>
      <c r="Q30" s="32" t="s">
        <v>1088</v>
      </c>
      <c r="R30" s="32"/>
      <c r="S30" s="32" t="s">
        <v>1069</v>
      </c>
      <c r="T30" s="32" t="s">
        <v>1089</v>
      </c>
      <c r="U30" s="32" t="s">
        <v>1062</v>
      </c>
      <c r="V30" s="32" t="s">
        <v>1089</v>
      </c>
      <c r="W30" s="32" t="s">
        <v>1062</v>
      </c>
      <c r="X30" s="32" t="s">
        <v>1089</v>
      </c>
      <c r="Y30" s="32" t="s">
        <v>1062</v>
      </c>
      <c r="Z30" s="32" t="s">
        <v>1089</v>
      </c>
      <c r="AA30" s="32" t="s">
        <v>1090</v>
      </c>
      <c r="AB30" s="32"/>
      <c r="AC30" s="32"/>
      <c r="AD30" s="32"/>
      <c r="AE30" s="32" t="s">
        <v>1091</v>
      </c>
      <c r="AF30" s="32"/>
      <c r="AG30" s="32"/>
      <c r="AH30" s="32"/>
      <c r="AI30" s="32" t="s">
        <v>1092</v>
      </c>
      <c r="AJ30" s="32" t="s">
        <v>1093</v>
      </c>
      <c r="AK30" s="32" t="s">
        <v>1092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1094</v>
      </c>
      <c r="E31" s="32"/>
      <c r="F31" s="32"/>
      <c r="G31" s="32"/>
      <c r="H31" s="32"/>
      <c r="I31" s="32"/>
      <c r="J31" s="32"/>
      <c r="K31" s="32"/>
      <c r="L31" s="32" t="s">
        <v>1095</v>
      </c>
      <c r="M31" s="32" t="s">
        <v>1096</v>
      </c>
      <c r="N31" s="32" t="s">
        <v>1073</v>
      </c>
      <c r="O31" s="32" t="s">
        <v>1097</v>
      </c>
      <c r="P31" s="32" t="s">
        <v>1098</v>
      </c>
      <c r="Q31" s="32" t="s">
        <v>1099</v>
      </c>
      <c r="R31" s="32"/>
      <c r="S31" s="32" t="s">
        <v>1088</v>
      </c>
      <c r="T31" s="32"/>
      <c r="U31" s="32" t="s">
        <v>1100</v>
      </c>
      <c r="V31" s="32"/>
      <c r="W31" s="32" t="s">
        <v>1101</v>
      </c>
      <c r="X31" s="32"/>
      <c r="Y31" s="32" t="s">
        <v>1101</v>
      </c>
      <c r="Z31" s="32"/>
      <c r="AA31" s="32" t="s">
        <v>1101</v>
      </c>
      <c r="AB31" s="32"/>
      <c r="AC31" s="32"/>
      <c r="AD31" s="32"/>
      <c r="AE31" s="32" t="s">
        <v>1102</v>
      </c>
      <c r="AF31" s="32"/>
      <c r="AG31" s="32"/>
      <c r="AH31" s="32"/>
      <c r="AI31" s="32" t="s">
        <v>1103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1104</v>
      </c>
      <c r="E32" s="32"/>
      <c r="F32" s="32"/>
      <c r="G32" s="32"/>
      <c r="H32" s="32"/>
      <c r="I32" s="32"/>
      <c r="J32" s="32"/>
      <c r="K32" s="32"/>
      <c r="L32" s="32" t="s">
        <v>1105</v>
      </c>
      <c r="M32" s="32"/>
      <c r="N32" s="32"/>
      <c r="O32" s="32"/>
      <c r="P32" s="32" t="s">
        <v>1106</v>
      </c>
      <c r="Q32" s="32" t="s">
        <v>1107</v>
      </c>
      <c r="R32" s="32"/>
      <c r="S32" s="32" t="s">
        <v>1099</v>
      </c>
      <c r="T32" s="32"/>
      <c r="U32" s="32" t="s">
        <v>1108</v>
      </c>
      <c r="V32" s="32"/>
      <c r="W32" s="32" t="s">
        <v>1108</v>
      </c>
      <c r="X32" s="32"/>
      <c r="Y32" s="32" t="s">
        <v>1108</v>
      </c>
      <c r="Z32" s="32"/>
      <c r="AA32" s="32" t="s">
        <v>1108</v>
      </c>
      <c r="AB32" s="32"/>
      <c r="AC32" s="32"/>
      <c r="AD32" s="32"/>
      <c r="AE32" s="32"/>
      <c r="AF32" s="32"/>
      <c r="AG32" s="32"/>
      <c r="AH32" s="32"/>
      <c r="AI32" s="32" t="s">
        <v>1095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1109</v>
      </c>
      <c r="E33" s="32"/>
      <c r="F33" s="32"/>
      <c r="G33" s="32"/>
      <c r="H33" s="32"/>
      <c r="I33" s="32"/>
      <c r="J33" s="32"/>
      <c r="K33" s="32"/>
      <c r="L33" s="32" t="s">
        <v>1110</v>
      </c>
      <c r="M33" s="32"/>
      <c r="N33" s="32"/>
      <c r="O33" s="32"/>
      <c r="P33" s="32"/>
      <c r="Q33" s="32" t="s">
        <v>1111</v>
      </c>
      <c r="R33" s="32"/>
      <c r="S33" s="32" t="s">
        <v>1107</v>
      </c>
      <c r="T33" s="32"/>
      <c r="U33" s="32" t="s">
        <v>1112</v>
      </c>
      <c r="V33" s="32"/>
      <c r="W33" s="32" t="s">
        <v>1112</v>
      </c>
      <c r="X33" s="32"/>
      <c r="Y33" s="32" t="s">
        <v>1112</v>
      </c>
      <c r="Z33" s="32"/>
      <c r="AA33" s="32" t="s">
        <v>1112</v>
      </c>
      <c r="AB33" s="32"/>
      <c r="AC33" s="32"/>
      <c r="AD33" s="32"/>
      <c r="AE33" s="32"/>
      <c r="AF33" s="32"/>
      <c r="AG33" s="32"/>
      <c r="AH33" s="32"/>
      <c r="AI33" s="32" t="s">
        <v>1110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1113</v>
      </c>
      <c r="M34" s="32"/>
      <c r="N34" s="32"/>
      <c r="O34" s="32"/>
      <c r="P34" s="32"/>
      <c r="Q34" s="32" t="s">
        <v>1114</v>
      </c>
      <c r="R34" s="32"/>
      <c r="S34" s="32" t="s">
        <v>1111</v>
      </c>
      <c r="T34" s="32"/>
      <c r="U34" s="32" t="s">
        <v>1115</v>
      </c>
      <c r="V34" s="32"/>
      <c r="W34" s="32" t="s">
        <v>1115</v>
      </c>
      <c r="X34" s="32"/>
      <c r="Y34" s="32" t="s">
        <v>1115</v>
      </c>
      <c r="Z34" s="32"/>
      <c r="AA34" s="32" t="s">
        <v>1115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1116</v>
      </c>
      <c r="M35" s="32"/>
      <c r="N35" s="32"/>
      <c r="O35" s="32"/>
      <c r="P35" s="32"/>
      <c r="Q35" s="32" t="s">
        <v>1117</v>
      </c>
      <c r="R35" s="32"/>
      <c r="S35" s="32" t="s">
        <v>1114</v>
      </c>
      <c r="T35" s="32"/>
      <c r="U35" s="32" t="s">
        <v>1118</v>
      </c>
      <c r="V35" s="32"/>
      <c r="W35" s="32" t="s">
        <v>1118</v>
      </c>
      <c r="X35" s="32"/>
      <c r="Y35" s="32" t="s">
        <v>1118</v>
      </c>
      <c r="Z35" s="32"/>
      <c r="AA35" s="32" t="s">
        <v>1118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1119</v>
      </c>
      <c r="R36" s="32"/>
      <c r="S36" s="32" t="s">
        <v>1117</v>
      </c>
      <c r="T36" s="32"/>
      <c r="U36" s="32" t="s">
        <v>1120</v>
      </c>
      <c r="V36" s="32"/>
      <c r="W36" s="32" t="s">
        <v>1120</v>
      </c>
      <c r="X36" s="32"/>
      <c r="Y36" s="32" t="s">
        <v>1120</v>
      </c>
      <c r="Z36" s="32"/>
      <c r="AA36" s="32" t="s">
        <v>1120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1121</v>
      </c>
      <c r="R37" s="32"/>
      <c r="S37" s="32" t="s">
        <v>1119</v>
      </c>
      <c r="T37" s="32"/>
      <c r="U37" s="32" t="s">
        <v>1105</v>
      </c>
      <c r="V37" s="32"/>
      <c r="W37" s="32" t="s">
        <v>1105</v>
      </c>
      <c r="X37" s="32"/>
      <c r="Y37" s="32" t="s">
        <v>1105</v>
      </c>
      <c r="Z37" s="32"/>
      <c r="AA37" s="32" t="s">
        <v>1105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1122</v>
      </c>
      <c r="R38" s="32"/>
      <c r="S38" s="32" t="s">
        <v>1121</v>
      </c>
      <c r="T38" s="32"/>
      <c r="U38" s="32" t="s">
        <v>1123</v>
      </c>
      <c r="V38" s="32"/>
      <c r="W38" s="32" t="s">
        <v>1123</v>
      </c>
      <c r="X38" s="32"/>
      <c r="Y38" s="32" t="s">
        <v>1123</v>
      </c>
      <c r="Z38" s="32"/>
      <c r="AA38" s="32" t="s">
        <v>1123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1124</v>
      </c>
      <c r="R39" s="35"/>
      <c r="S39" s="35" t="s">
        <v>1122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G1" activePane="topRight" state="frozen"/>
      <selection pane="topRight" activeCell="G373" sqref="G373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1127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1128</v>
      </c>
      <c r="BI1" s="345"/>
      <c r="BJ1" s="346"/>
      <c r="BK1" s="347"/>
      <c r="BL1" s="49"/>
      <c r="BM1" s="337" t="s">
        <v>1129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1131</v>
      </c>
      <c r="T2" s="20"/>
      <c r="U2" s="77"/>
      <c r="V2" s="199"/>
      <c r="W2" s="22"/>
      <c r="X2" s="20"/>
      <c r="Y2" s="21"/>
      <c r="Z2" s="2"/>
      <c r="AA2" s="146" t="s">
        <v>1132</v>
      </c>
      <c r="AB2" s="20"/>
      <c r="AC2" s="20"/>
      <c r="AD2" s="20"/>
      <c r="AE2" s="72"/>
      <c r="AF2" s="72"/>
      <c r="AG2" s="85"/>
      <c r="AH2" s="3"/>
      <c r="AI2" s="340" t="s">
        <v>1130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1133</v>
      </c>
      <c r="AT2" s="342"/>
      <c r="AU2" s="342"/>
      <c r="AV2" s="342"/>
      <c r="AW2" s="342"/>
      <c r="AX2" s="341"/>
      <c r="AY2" s="343"/>
      <c r="AZ2" s="4"/>
      <c r="BA2" s="334" t="s">
        <v>1134</v>
      </c>
      <c r="BB2" s="336"/>
      <c r="BC2" s="340" t="s">
        <v>1131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1135</v>
      </c>
      <c r="G3" s="54"/>
      <c r="H3" s="53" t="s">
        <v>1136</v>
      </c>
      <c r="I3" s="55"/>
      <c r="J3" s="55"/>
      <c r="K3" s="55"/>
      <c r="L3" s="73"/>
      <c r="M3" s="55"/>
      <c r="N3" s="78"/>
      <c r="O3" s="53" t="s">
        <v>1133</v>
      </c>
      <c r="P3" s="54"/>
      <c r="Q3" s="76" t="s">
        <v>1137</v>
      </c>
      <c r="R3" s="54"/>
      <c r="S3" s="53" t="s">
        <v>1138</v>
      </c>
      <c r="T3" s="55"/>
      <c r="U3" s="78"/>
      <c r="V3" s="200"/>
      <c r="W3" s="56" t="s">
        <v>1139</v>
      </c>
      <c r="X3" s="57"/>
      <c r="Y3" s="58"/>
      <c r="Z3" s="59"/>
      <c r="AA3" s="147" t="s">
        <v>1140</v>
      </c>
      <c r="AB3" s="60"/>
      <c r="AC3" s="60"/>
      <c r="AD3" s="61"/>
      <c r="AE3" s="82" t="s">
        <v>1141</v>
      </c>
      <c r="AF3" s="84"/>
      <c r="AG3" s="86"/>
      <c r="AH3" s="62"/>
      <c r="AI3" s="334" t="s">
        <v>1135</v>
      </c>
      <c r="AJ3" s="336"/>
      <c r="AK3" s="334" t="s">
        <v>1136</v>
      </c>
      <c r="AL3" s="335"/>
      <c r="AM3" s="335"/>
      <c r="AN3" s="335"/>
      <c r="AO3" s="335"/>
      <c r="AP3" s="335"/>
      <c r="AQ3" s="336"/>
      <c r="AR3" s="240"/>
      <c r="AS3" s="358" t="s">
        <v>1142</v>
      </c>
      <c r="AT3" s="359"/>
      <c r="AU3" s="358" t="s">
        <v>1143</v>
      </c>
      <c r="AV3" s="359"/>
      <c r="AW3" s="358" t="s">
        <v>1144</v>
      </c>
      <c r="AX3" s="360"/>
      <c r="AY3" s="63" t="s">
        <v>1145</v>
      </c>
      <c r="AZ3" s="63"/>
      <c r="BA3" s="356"/>
      <c r="BB3" s="357"/>
      <c r="BC3" s="334" t="s">
        <v>1138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1146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1147</v>
      </c>
      <c r="B4" s="43" t="s">
        <v>1148</v>
      </c>
      <c r="C4" s="44" t="s">
        <v>1147</v>
      </c>
      <c r="D4" s="45" t="s">
        <v>1149</v>
      </c>
      <c r="E4" s="46"/>
      <c r="F4" s="45" t="s">
        <v>1149</v>
      </c>
      <c r="G4" s="42" t="s">
        <v>1147</v>
      </c>
      <c r="H4" s="43" t="s">
        <v>1148</v>
      </c>
      <c r="I4" s="43" t="s">
        <v>1148</v>
      </c>
      <c r="J4" s="43" t="s">
        <v>1148</v>
      </c>
      <c r="K4" s="43" t="s">
        <v>1148</v>
      </c>
      <c r="L4" s="74" t="s">
        <v>1148</v>
      </c>
      <c r="M4" s="43" t="s">
        <v>1148</v>
      </c>
      <c r="N4" s="135" t="s">
        <v>1148</v>
      </c>
      <c r="O4" s="43" t="s">
        <v>1148</v>
      </c>
      <c r="P4" s="43" t="s">
        <v>1148</v>
      </c>
      <c r="Q4" s="74" t="s">
        <v>1148</v>
      </c>
      <c r="R4" s="42" t="s">
        <v>1147</v>
      </c>
      <c r="S4" s="45" t="s">
        <v>1149</v>
      </c>
      <c r="T4" s="45" t="s">
        <v>1149</v>
      </c>
      <c r="U4" s="79" t="s">
        <v>1147</v>
      </c>
      <c r="V4" s="201" t="s">
        <v>1148</v>
      </c>
      <c r="W4" s="47" t="s">
        <v>1148</v>
      </c>
      <c r="X4" s="45" t="s">
        <v>1149</v>
      </c>
      <c r="Y4" s="45" t="s">
        <v>1149</v>
      </c>
      <c r="Z4" s="45" t="s">
        <v>1149</v>
      </c>
      <c r="AA4" s="74" t="s">
        <v>1148</v>
      </c>
      <c r="AB4" s="45" t="s">
        <v>1149</v>
      </c>
      <c r="AC4" s="45" t="s">
        <v>1149</v>
      </c>
      <c r="AD4" s="43" t="s">
        <v>1148</v>
      </c>
      <c r="AE4" s="74" t="s">
        <v>1148</v>
      </c>
      <c r="AF4" s="74" t="s">
        <v>1148</v>
      </c>
      <c r="AG4" s="74" t="s">
        <v>1148</v>
      </c>
      <c r="AH4" s="48"/>
      <c r="AI4" s="166" t="s">
        <v>1149</v>
      </c>
      <c r="AJ4" s="42" t="s">
        <v>1147</v>
      </c>
      <c r="AK4" s="135" t="s">
        <v>1148</v>
      </c>
      <c r="AL4" s="135" t="s">
        <v>1148</v>
      </c>
      <c r="AM4" s="135" t="s">
        <v>1148</v>
      </c>
      <c r="AN4" s="135" t="s">
        <v>1148</v>
      </c>
      <c r="AO4" s="43" t="s">
        <v>1148</v>
      </c>
      <c r="AP4" s="43" t="s">
        <v>1148</v>
      </c>
      <c r="AQ4" s="43" t="s">
        <v>1148</v>
      </c>
      <c r="AR4" s="241" t="s">
        <v>1148</v>
      </c>
      <c r="AS4" s="241" t="s">
        <v>1148</v>
      </c>
      <c r="AT4" s="241" t="s">
        <v>1148</v>
      </c>
      <c r="AU4" s="241" t="s">
        <v>1148</v>
      </c>
      <c r="AV4" s="241" t="s">
        <v>1148</v>
      </c>
      <c r="AW4" s="241" t="s">
        <v>1148</v>
      </c>
      <c r="AX4" s="43" t="s">
        <v>1148</v>
      </c>
      <c r="AY4" s="42" t="s">
        <v>1147</v>
      </c>
      <c r="AZ4" s="45" t="s">
        <v>1149</v>
      </c>
      <c r="BA4" s="43" t="s">
        <v>1148</v>
      </c>
      <c r="BB4" s="42" t="s">
        <v>1147</v>
      </c>
      <c r="BC4" s="45" t="s">
        <v>1149</v>
      </c>
      <c r="BD4" s="45" t="s">
        <v>1149</v>
      </c>
      <c r="BE4" s="42" t="s">
        <v>1147</v>
      </c>
      <c r="BF4" s="43" t="s">
        <v>1148</v>
      </c>
      <c r="BG4" s="49" t="s">
        <v>1150</v>
      </c>
      <c r="BH4" s="43" t="s">
        <v>1148</v>
      </c>
      <c r="BI4" s="43" t="s">
        <v>1148</v>
      </c>
      <c r="BJ4" s="47" t="s">
        <v>1148</v>
      </c>
      <c r="BK4" s="43" t="s">
        <v>1148</v>
      </c>
      <c r="BL4" s="49" t="s">
        <v>1150</v>
      </c>
      <c r="BM4" s="45" t="s">
        <v>1149</v>
      </c>
      <c r="BN4" s="45" t="s">
        <v>1149</v>
      </c>
      <c r="BO4" s="45" t="s">
        <v>1149</v>
      </c>
      <c r="BP4" s="43" t="s">
        <v>1148</v>
      </c>
      <c r="BQ4" s="42" t="s">
        <v>1147</v>
      </c>
      <c r="BR4" s="42" t="s">
        <v>1147</v>
      </c>
      <c r="BS4" s="42" t="s">
        <v>1147</v>
      </c>
      <c r="BT4" s="169"/>
      <c r="BX4" s="6"/>
    </row>
    <row r="5" spans="1:76" s="223" customFormat="1" ht="14.25" customHeight="1">
      <c r="A5" s="220" t="s">
        <v>1151</v>
      </c>
      <c r="B5" s="220" t="s">
        <v>1152</v>
      </c>
      <c r="C5" s="269" t="s">
        <v>1153</v>
      </c>
      <c r="D5" s="221" t="s">
        <v>1154</v>
      </c>
      <c r="E5" s="221" t="s">
        <v>1155</v>
      </c>
      <c r="F5" s="221" t="s">
        <v>1156</v>
      </c>
      <c r="G5" s="221" t="s">
        <v>1157</v>
      </c>
      <c r="H5" s="221" t="s">
        <v>1158</v>
      </c>
      <c r="I5" s="221" t="s">
        <v>1159</v>
      </c>
      <c r="J5" s="221" t="s">
        <v>3</v>
      </c>
      <c r="K5" s="221" t="s">
        <v>1160</v>
      </c>
      <c r="L5" s="221" t="s">
        <v>1161</v>
      </c>
      <c r="M5" s="221" t="s">
        <v>1162</v>
      </c>
      <c r="N5" s="282" t="s">
        <v>7</v>
      </c>
      <c r="O5" s="221" t="s">
        <v>1163</v>
      </c>
      <c r="P5" s="221" t="s">
        <v>1164</v>
      </c>
      <c r="Q5" s="269" t="s">
        <v>1165</v>
      </c>
      <c r="R5" s="221" t="s">
        <v>1166</v>
      </c>
      <c r="S5" s="221" t="s">
        <v>1167</v>
      </c>
      <c r="T5" s="221" t="s">
        <v>1168</v>
      </c>
      <c r="U5" s="270" t="s">
        <v>8</v>
      </c>
      <c r="V5" s="221" t="s">
        <v>1169</v>
      </c>
      <c r="W5" s="221" t="s">
        <v>1170</v>
      </c>
      <c r="X5" s="221" t="s">
        <v>1171</v>
      </c>
      <c r="Y5" s="221" t="s">
        <v>1172</v>
      </c>
      <c r="Z5" s="221" t="s">
        <v>603</v>
      </c>
      <c r="AA5" s="269" t="s">
        <v>1173</v>
      </c>
      <c r="AB5" s="221" t="s">
        <v>1174</v>
      </c>
      <c r="AC5" s="221" t="s">
        <v>1175</v>
      </c>
      <c r="AD5" s="221" t="s">
        <v>1176</v>
      </c>
      <c r="AE5" s="269" t="s">
        <v>1177</v>
      </c>
      <c r="AF5" s="269" t="s">
        <v>1178</v>
      </c>
      <c r="AG5" s="269" t="s">
        <v>1179</v>
      </c>
      <c r="AH5" s="221" t="s">
        <v>1180</v>
      </c>
      <c r="AI5" s="221" t="s">
        <v>1181</v>
      </c>
      <c r="AJ5" s="221" t="s">
        <v>1182</v>
      </c>
      <c r="AK5" s="270" t="s">
        <v>1183</v>
      </c>
      <c r="AL5" s="270" t="s">
        <v>1184</v>
      </c>
      <c r="AM5" s="270" t="s">
        <v>1185</v>
      </c>
      <c r="AN5" s="270" t="s">
        <v>1186</v>
      </c>
      <c r="AO5" s="221" t="s">
        <v>1187</v>
      </c>
      <c r="AP5" s="221" t="s">
        <v>1188</v>
      </c>
      <c r="AQ5" s="221" t="s">
        <v>1189</v>
      </c>
      <c r="AR5" s="271" t="s">
        <v>1190</v>
      </c>
      <c r="AS5" s="271" t="s">
        <v>1191</v>
      </c>
      <c r="AT5" s="271" t="s">
        <v>1192</v>
      </c>
      <c r="AU5" s="271" t="s">
        <v>1193</v>
      </c>
      <c r="AV5" s="271" t="s">
        <v>1194</v>
      </c>
      <c r="AW5" s="271" t="s">
        <v>1195</v>
      </c>
      <c r="AX5" s="221" t="s">
        <v>1196</v>
      </c>
      <c r="AY5" s="221" t="s">
        <v>1145</v>
      </c>
      <c r="AZ5" s="221" t="s">
        <v>1197</v>
      </c>
      <c r="BA5" s="221" t="s">
        <v>1198</v>
      </c>
      <c r="BB5" s="221" t="s">
        <v>1199</v>
      </c>
      <c r="BC5" s="221" t="s">
        <v>1200</v>
      </c>
      <c r="BD5" s="221" t="s">
        <v>1201</v>
      </c>
      <c r="BE5" s="221" t="s">
        <v>1202</v>
      </c>
      <c r="BF5" s="221" t="s">
        <v>1203</v>
      </c>
      <c r="BG5" s="221" t="s">
        <v>1204</v>
      </c>
      <c r="BH5" s="221" t="s">
        <v>1205</v>
      </c>
      <c r="BI5" s="221" t="s">
        <v>1206</v>
      </c>
      <c r="BJ5" s="221" t="s">
        <v>1207</v>
      </c>
      <c r="BK5" s="221" t="s">
        <v>1208</v>
      </c>
      <c r="BL5" s="221" t="s">
        <v>1209</v>
      </c>
      <c r="BM5" s="221" t="s">
        <v>1210</v>
      </c>
      <c r="BN5" s="221" t="s">
        <v>1211</v>
      </c>
      <c r="BO5" s="221" t="s">
        <v>1212</v>
      </c>
      <c r="BP5" s="221" t="s">
        <v>1213</v>
      </c>
      <c r="BQ5" s="221" t="s">
        <v>1214</v>
      </c>
      <c r="BR5" s="221" t="s">
        <v>1215</v>
      </c>
      <c r="BS5" s="221" t="s">
        <v>1216</v>
      </c>
      <c r="BT5" s="169" t="s">
        <v>1217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(TF-526)45964</v>
      </c>
      <c r="B7" s="171">
        <v>45964</v>
      </c>
      <c r="C7" s="8">
        <f>IF(BS_CONTROLE[[#This Row],[DATA]]="","",WEEKNUM(BS_CONTROLE[[#This Row],[DATA]]))</f>
        <v>45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1218</v>
      </c>
      <c r="W7" s="173" t="s">
        <v>1219</v>
      </c>
      <c r="X7" s="51" t="s">
        <v>952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1220</v>
      </c>
      <c r="BK7" s="16" t="s">
        <v>1221</v>
      </c>
      <c r="BL7" s="15"/>
      <c r="BM7" s="14" t="s">
        <v>982</v>
      </c>
      <c r="BN7" s="14" t="s">
        <v>982</v>
      </c>
      <c r="BO7" s="165" t="s">
        <v>982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1222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1223</v>
      </c>
      <c r="N8" s="204" t="s">
        <v>1224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1225</v>
      </c>
      <c r="W8" s="319" t="s">
        <v>1226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1227</v>
      </c>
      <c r="BK8" s="16" t="s">
        <v>1227</v>
      </c>
      <c r="BL8" s="15"/>
      <c r="BM8" s="14" t="s">
        <v>982</v>
      </c>
      <c r="BN8" s="14" t="s">
        <v>982</v>
      </c>
      <c r="BO8" s="165" t="s">
        <v>982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1228</v>
      </c>
      <c r="N9" s="217" t="s">
        <v>1229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1230</v>
      </c>
      <c r="W9" s="173" t="s">
        <v>1231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1232</v>
      </c>
      <c r="W10" s="173" t="s">
        <v>1233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987</v>
      </c>
      <c r="BN10" s="14" t="s">
        <v>987</v>
      </c>
      <c r="BO10" s="165" t="s">
        <v>987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FaltadeContratoFaltadeContrato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1235</v>
      </c>
      <c r="W11" s="173" t="s">
        <v>1219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1236</v>
      </c>
      <c r="BK11" s="16" t="s">
        <v>1236</v>
      </c>
      <c r="BL11" s="15"/>
      <c r="BM11" s="14" t="s">
        <v>978</v>
      </c>
      <c r="BN11" s="14" t="s">
        <v>1008</v>
      </c>
      <c r="BO11" s="165" t="s">
        <v>1073</v>
      </c>
      <c r="BP11" s="16" t="s">
        <v>1236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1237</v>
      </c>
      <c r="W12" s="173" t="s">
        <v>1233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982</v>
      </c>
      <c r="BN12" s="14" t="s">
        <v>982</v>
      </c>
      <c r="BO12" s="165" t="s">
        <v>982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1239</v>
      </c>
      <c r="W13" s="173" t="s">
        <v>1219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1240</v>
      </c>
      <c r="BK13" s="16" t="s">
        <v>1240</v>
      </c>
      <c r="BL13" s="15"/>
      <c r="BM13" s="14" t="s">
        <v>982</v>
      </c>
      <c r="BN13" s="14" t="s">
        <v>982</v>
      </c>
      <c r="BO13" s="165" t="s">
        <v>982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1241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1242</v>
      </c>
      <c r="N15" s="204" t="s">
        <v>1243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1244</v>
      </c>
      <c r="W15" s="173" t="s">
        <v>1245</v>
      </c>
      <c r="X15" s="218" t="s">
        <v>952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1246</v>
      </c>
      <c r="BK15" s="16" t="s">
        <v>1247</v>
      </c>
      <c r="BL15" s="15"/>
      <c r="BM15" s="14" t="s">
        <v>982</v>
      </c>
      <c r="BN15" s="14" t="s">
        <v>982</v>
      </c>
      <c r="BO15" s="165" t="s">
        <v>982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1222</v>
      </c>
      <c r="I16" s="173" t="s">
        <v>1248</v>
      </c>
      <c r="J16" s="217">
        <v>74</v>
      </c>
      <c r="K16" s="217">
        <v>290</v>
      </c>
      <c r="L16" s="83" t="s">
        <v>607</v>
      </c>
      <c r="M16" s="204" t="s">
        <v>1249</v>
      </c>
      <c r="N16" s="204" t="s">
        <v>1250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1225</v>
      </c>
      <c r="W16" s="319" t="s">
        <v>1251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1252</v>
      </c>
      <c r="BK16" s="16"/>
      <c r="BL16" s="15"/>
      <c r="BM16" s="14" t="s">
        <v>982</v>
      </c>
      <c r="BN16" s="14" t="s">
        <v>982</v>
      </c>
      <c r="BO16" s="165" t="s">
        <v>982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1232</v>
      </c>
      <c r="W17" s="173" t="s">
        <v>1233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1253</v>
      </c>
      <c r="BK17" s="16" t="s">
        <v>1254</v>
      </c>
      <c r="BL17" s="15"/>
      <c r="BM17" s="14" t="s">
        <v>987</v>
      </c>
      <c r="BN17" s="14" t="s">
        <v>987</v>
      </c>
      <c r="BO17" s="165" t="s">
        <v>987</v>
      </c>
      <c r="BP17" s="16" t="s">
        <v>1254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FaltadeContratoFaltadeContrato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1255</v>
      </c>
      <c r="N18" s="204" t="s">
        <v>1256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1230</v>
      </c>
      <c r="W18" s="173" t="s">
        <v>1231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1257</v>
      </c>
      <c r="BK18" s="16" t="s">
        <v>1258</v>
      </c>
      <c r="BL18" s="15"/>
      <c r="BM18" s="14" t="s">
        <v>974</v>
      </c>
      <c r="BN18" s="14" t="s">
        <v>995</v>
      </c>
      <c r="BO18" s="165" t="s">
        <v>1116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1259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1260</v>
      </c>
      <c r="N19" s="204" t="s">
        <v>1261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1237</v>
      </c>
      <c r="W19" s="173" t="s">
        <v>1262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1237</v>
      </c>
      <c r="W20" s="173" t="s">
        <v>1233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1263</v>
      </c>
      <c r="BK20" s="16" t="s">
        <v>1264</v>
      </c>
      <c r="BL20" s="15"/>
      <c r="BM20" s="14" t="s">
        <v>982</v>
      </c>
      <c r="BN20" s="14" t="s">
        <v>982</v>
      </c>
      <c r="BO20" s="165" t="s">
        <v>982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1265</v>
      </c>
      <c r="W21" s="173" t="s">
        <v>1219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1266</v>
      </c>
      <c r="BK21" s="16" t="s">
        <v>1266</v>
      </c>
      <c r="BL21" s="15"/>
      <c r="BM21" s="14" t="s">
        <v>978</v>
      </c>
      <c r="BN21" s="14" t="s">
        <v>1008</v>
      </c>
      <c r="BO21" s="165" t="s">
        <v>1062</v>
      </c>
      <c r="BP21" s="16" t="s">
        <v>1267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1268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1269</v>
      </c>
      <c r="N22" s="204" t="s">
        <v>1270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1244</v>
      </c>
      <c r="W22" s="173" t="s">
        <v>1262</v>
      </c>
      <c r="X22" s="218" t="s">
        <v>952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1271</v>
      </c>
      <c r="BK22" s="16" t="s">
        <v>1272</v>
      </c>
      <c r="BL22" s="15"/>
      <c r="BM22" s="14" t="s">
        <v>982</v>
      </c>
      <c r="BN22" s="14" t="s">
        <v>982</v>
      </c>
      <c r="BO22" s="165" t="s">
        <v>982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1268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1273</v>
      </c>
      <c r="W23" s="173" t="s">
        <v>1274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1275</v>
      </c>
      <c r="BK23" s="16" t="s">
        <v>1276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1268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1273</v>
      </c>
      <c r="W24" s="173" t="s">
        <v>1277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1275</v>
      </c>
      <c r="BK24" s="16" t="s">
        <v>1276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1241</v>
      </c>
      <c r="J25" s="217">
        <v>74</v>
      </c>
      <c r="K25" s="217">
        <v>290</v>
      </c>
      <c r="L25" s="83" t="s">
        <v>607</v>
      </c>
      <c r="M25" s="204" t="s">
        <v>1278</v>
      </c>
      <c r="N25" s="204" t="s">
        <v>1279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1280</v>
      </c>
      <c r="W25" s="173" t="s">
        <v>1281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1282</v>
      </c>
      <c r="BK25" s="16" t="s">
        <v>1283</v>
      </c>
      <c r="BL25" s="15"/>
      <c r="BM25" s="14" t="s">
        <v>982</v>
      </c>
      <c r="BN25" s="14" t="s">
        <v>982</v>
      </c>
      <c r="BO25" s="165" t="s">
        <v>982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1284</v>
      </c>
      <c r="W26" s="173" t="s">
        <v>1285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1286</v>
      </c>
      <c r="BK26" s="16" t="s">
        <v>1287</v>
      </c>
      <c r="BL26" s="15"/>
      <c r="BM26" s="14" t="s">
        <v>967</v>
      </c>
      <c r="BN26" s="14" t="s">
        <v>990</v>
      </c>
      <c r="BO26" s="165" t="s">
        <v>1056</v>
      </c>
      <c r="BP26" s="16" t="s">
        <v>1287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1288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1225</v>
      </c>
      <c r="W27" s="319" t="s">
        <v>1289</v>
      </c>
      <c r="X27" s="51" t="s">
        <v>952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1290</v>
      </c>
      <c r="BK27" s="16" t="s">
        <v>1291</v>
      </c>
      <c r="BL27" s="15"/>
      <c r="BM27" s="14" t="s">
        <v>982</v>
      </c>
      <c r="BN27" s="14" t="s">
        <v>982</v>
      </c>
      <c r="BO27" s="165" t="s">
        <v>982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1235</v>
      </c>
      <c r="W28" s="173" t="s">
        <v>1219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1292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1293</v>
      </c>
      <c r="BK28" s="16" t="s">
        <v>1294</v>
      </c>
      <c r="BL28" s="15"/>
      <c r="BM28" s="14" t="s">
        <v>978</v>
      </c>
      <c r="BN28" s="14" t="s">
        <v>1008</v>
      </c>
      <c r="BO28" s="165" t="s">
        <v>1062</v>
      </c>
      <c r="BP28" s="16" t="s">
        <v>1294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1232</v>
      </c>
      <c r="W29" s="173" t="s">
        <v>1233</v>
      </c>
      <c r="X29" s="51" t="s">
        <v>963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1295</v>
      </c>
      <c r="BK29" s="16" t="s">
        <v>1296</v>
      </c>
      <c r="BL29" s="15"/>
      <c r="BM29" s="14" t="s">
        <v>974</v>
      </c>
      <c r="BN29" s="14" t="s">
        <v>995</v>
      </c>
      <c r="BO29" s="165" t="s">
        <v>1105</v>
      </c>
      <c r="BP29" s="16" t="s">
        <v>1297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1298</v>
      </c>
      <c r="J30" s="37">
        <v>78</v>
      </c>
      <c r="K30" s="37">
        <v>190</v>
      </c>
      <c r="L30" s="83" t="s">
        <v>607</v>
      </c>
      <c r="M30" s="217" t="s">
        <v>1299</v>
      </c>
      <c r="N30" s="217" t="s">
        <v>1300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1301</v>
      </c>
      <c r="W30" s="173" t="s">
        <v>1302</v>
      </c>
      <c r="X30" s="51" t="s">
        <v>957</v>
      </c>
      <c r="Y30" s="158" t="s">
        <v>960</v>
      </c>
      <c r="Z30" s="158" t="s">
        <v>958</v>
      </c>
      <c r="AA30" s="144" t="s">
        <v>1303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1304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1305</v>
      </c>
      <c r="BK30" s="16" t="s">
        <v>1306</v>
      </c>
      <c r="BL30" s="15"/>
      <c r="BM30" s="14" t="s">
        <v>988</v>
      </c>
      <c r="BN30" s="14" t="s">
        <v>988</v>
      </c>
      <c r="BO30" s="165" t="s">
        <v>988</v>
      </c>
      <c r="BP30" s="321" t="s">
        <v>1306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1237</v>
      </c>
      <c r="W31" s="173" t="s">
        <v>1233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1307</v>
      </c>
      <c r="BK31" s="16" t="s">
        <v>1308</v>
      </c>
      <c r="BL31" s="15"/>
      <c r="BM31" s="14" t="s">
        <v>982</v>
      </c>
      <c r="BN31" s="14" t="s">
        <v>982</v>
      </c>
      <c r="BO31" s="165" t="s">
        <v>982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1309</v>
      </c>
      <c r="N32" s="204" t="s">
        <v>1310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1311</v>
      </c>
      <c r="W32" s="173" t="s">
        <v>1312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1286</v>
      </c>
      <c r="BK32" s="16" t="s">
        <v>1313</v>
      </c>
      <c r="BL32" s="15"/>
      <c r="BM32" s="14" t="s">
        <v>978</v>
      </c>
      <c r="BN32" s="14" t="s">
        <v>1008</v>
      </c>
      <c r="BO32" s="165" t="s">
        <v>1073</v>
      </c>
      <c r="BP32" s="16" t="s">
        <v>1313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1314</v>
      </c>
      <c r="N33" s="204" t="s">
        <v>1315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1239</v>
      </c>
      <c r="W33" s="173" t="s">
        <v>1316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1317</v>
      </c>
      <c r="BK33" s="16" t="s">
        <v>1318</v>
      </c>
      <c r="BL33" s="15"/>
      <c r="BM33" s="14" t="s">
        <v>982</v>
      </c>
      <c r="BN33" s="14" t="s">
        <v>982</v>
      </c>
      <c r="BO33" s="165" t="s">
        <v>982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1239</v>
      </c>
      <c r="W34" s="173" t="s">
        <v>1219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1293</v>
      </c>
      <c r="BK34" s="16" t="s">
        <v>1319</v>
      </c>
      <c r="BL34" s="15"/>
      <c r="BM34" s="14" t="s">
        <v>982</v>
      </c>
      <c r="BN34" s="14" t="s">
        <v>982</v>
      </c>
      <c r="BO34" s="165" t="s">
        <v>982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1320</v>
      </c>
      <c r="W35" s="173" t="s">
        <v>1321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1282</v>
      </c>
      <c r="BK35" s="16" t="s">
        <v>1322</v>
      </c>
      <c r="BL35" s="15"/>
      <c r="BM35" s="14" t="s">
        <v>982</v>
      </c>
      <c r="BN35" s="14" t="s">
        <v>982</v>
      </c>
      <c r="BO35" s="165" t="s">
        <v>982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1323</v>
      </c>
      <c r="W36" s="173" t="s">
        <v>1219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1293</v>
      </c>
      <c r="BK36" s="16" t="s">
        <v>1324</v>
      </c>
      <c r="BL36" s="15"/>
      <c r="BM36" s="14" t="s">
        <v>982</v>
      </c>
      <c r="BN36" s="14" t="s">
        <v>982</v>
      </c>
      <c r="BO36" s="165" t="s">
        <v>982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1284</v>
      </c>
      <c r="W38" s="173" t="s">
        <v>1285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980</v>
      </c>
      <c r="BN38" s="14" t="s">
        <v>1008</v>
      </c>
      <c r="BO38" s="165" t="s">
        <v>1062</v>
      </c>
      <c r="BP38" s="16" t="s">
        <v>1325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1268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1326</v>
      </c>
      <c r="N39" s="204" t="s">
        <v>1327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1244</v>
      </c>
      <c r="W39" s="173" t="s">
        <v>1328</v>
      </c>
      <c r="X39" s="218" t="s">
        <v>952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1329</v>
      </c>
      <c r="BK39" s="16" t="s">
        <v>1330</v>
      </c>
      <c r="BL39" s="15"/>
      <c r="BM39" s="14" t="s">
        <v>982</v>
      </c>
      <c r="BN39" s="14" t="s">
        <v>982</v>
      </c>
      <c r="BO39" s="165" t="s">
        <v>982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1331</v>
      </c>
      <c r="W40" s="173" t="s">
        <v>1332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1333</v>
      </c>
      <c r="BK40" s="16" t="s">
        <v>1334</v>
      </c>
      <c r="BL40" s="15"/>
      <c r="BM40" s="14" t="s">
        <v>982</v>
      </c>
      <c r="BN40" s="14" t="s">
        <v>982</v>
      </c>
      <c r="BO40" s="165" t="s">
        <v>982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1323</v>
      </c>
      <c r="W41" s="173" t="s">
        <v>1332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1335</v>
      </c>
      <c r="BK41" s="16" t="s">
        <v>1336</v>
      </c>
      <c r="BL41" s="15"/>
      <c r="BM41" s="14" t="s">
        <v>978</v>
      </c>
      <c r="BN41" s="14" t="s">
        <v>1008</v>
      </c>
      <c r="BO41" s="165" t="s">
        <v>1118</v>
      </c>
      <c r="BP41" s="16" t="s">
        <v>1337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1338</v>
      </c>
      <c r="W42" s="173" t="s">
        <v>1339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1340</v>
      </c>
      <c r="BK42" s="16" t="s">
        <v>1341</v>
      </c>
      <c r="BL42" s="15"/>
      <c r="BM42" s="14" t="s">
        <v>977</v>
      </c>
      <c r="BN42" s="14" t="s">
        <v>998</v>
      </c>
      <c r="BO42" s="165" t="s">
        <v>1088</v>
      </c>
      <c r="BP42" s="16" t="s">
        <v>1342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1268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1273</v>
      </c>
      <c r="W43" s="173" t="s">
        <v>1274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1343</v>
      </c>
      <c r="BK43" s="16" t="s">
        <v>1343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1268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1273</v>
      </c>
      <c r="W44" s="173" t="s">
        <v>1277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1344</v>
      </c>
      <c r="BK44" s="16" t="s">
        <v>1344</v>
      </c>
      <c r="BL44" s="15"/>
      <c r="BM44" s="14" t="s">
        <v>975</v>
      </c>
      <c r="BN44" s="14" t="s">
        <v>996</v>
      </c>
      <c r="BO44" s="165" t="s">
        <v>1062</v>
      </c>
      <c r="BP44" s="16" t="s">
        <v>1345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1284</v>
      </c>
      <c r="W45" s="173" t="s">
        <v>1285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1346</v>
      </c>
      <c r="BK45" s="16" t="s">
        <v>1347</v>
      </c>
      <c r="BL45" s="15"/>
      <c r="BM45" s="14" t="s">
        <v>982</v>
      </c>
      <c r="BN45" s="14" t="s">
        <v>982</v>
      </c>
      <c r="BO45" s="165" t="s">
        <v>982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1228</v>
      </c>
      <c r="N46" s="204" t="s">
        <v>1229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1230</v>
      </c>
      <c r="W46" s="173" t="s">
        <v>1231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1348</v>
      </c>
      <c r="BK46" s="16" t="s">
        <v>1349</v>
      </c>
      <c r="BL46" s="15"/>
      <c r="BM46" s="14" t="s">
        <v>982</v>
      </c>
      <c r="BN46" s="14" t="s">
        <v>982</v>
      </c>
      <c r="BO46" s="165" t="s">
        <v>982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1350</v>
      </c>
      <c r="N47" s="204" t="s">
        <v>1351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1225</v>
      </c>
      <c r="W47" s="319" t="s">
        <v>1352</v>
      </c>
      <c r="X47" s="218" t="s">
        <v>957</v>
      </c>
      <c r="Y47" s="158" t="s">
        <v>960</v>
      </c>
      <c r="Z47" s="158" t="s">
        <v>965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1353</v>
      </c>
      <c r="BK47" s="16" t="s">
        <v>1354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1232</v>
      </c>
      <c r="W48" s="173" t="s">
        <v>1233</v>
      </c>
      <c r="X48" s="218" t="s">
        <v>957</v>
      </c>
      <c r="Y48" s="158" t="s">
        <v>960</v>
      </c>
      <c r="Z48" s="158" t="s">
        <v>964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1340</v>
      </c>
      <c r="BK48" s="16" t="s">
        <v>1355</v>
      </c>
      <c r="BL48" s="15"/>
      <c r="BM48" s="14" t="s">
        <v>970</v>
      </c>
      <c r="BN48" s="14" t="s">
        <v>993</v>
      </c>
      <c r="BO48" s="165" t="s">
        <v>1081</v>
      </c>
      <c r="BP48" s="16" t="s">
        <v>1356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1357</v>
      </c>
      <c r="W49" s="173" t="s">
        <v>1219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1358</v>
      </c>
      <c r="BK49" s="16" t="s">
        <v>1359</v>
      </c>
      <c r="BL49" s="15"/>
      <c r="BM49" s="14" t="s">
        <v>978</v>
      </c>
      <c r="BN49" s="14" t="s">
        <v>1008</v>
      </c>
      <c r="BO49" s="165" t="s">
        <v>1062</v>
      </c>
      <c r="BP49" s="16" t="s">
        <v>1360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1361</v>
      </c>
      <c r="W50" s="173" t="s">
        <v>1362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1363</v>
      </c>
      <c r="BK50" s="16" t="s">
        <v>1364</v>
      </c>
      <c r="BL50" s="15"/>
      <c r="BM50" s="14" t="s">
        <v>982</v>
      </c>
      <c r="BN50" s="14" t="s">
        <v>982</v>
      </c>
      <c r="BO50" s="165" t="s">
        <v>982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1298</v>
      </c>
      <c r="J51" s="37">
        <v>78</v>
      </c>
      <c r="K51" s="37">
        <v>190</v>
      </c>
      <c r="L51" s="83" t="s">
        <v>607</v>
      </c>
      <c r="M51" s="217" t="s">
        <v>1299</v>
      </c>
      <c r="N51" s="217" t="s">
        <v>1300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1301</v>
      </c>
      <c r="W51" s="173" t="s">
        <v>1365</v>
      </c>
      <c r="X51" s="51" t="s">
        <v>957</v>
      </c>
      <c r="Y51" s="158" t="s">
        <v>960</v>
      </c>
      <c r="Z51" s="158" t="s">
        <v>958</v>
      </c>
      <c r="AA51" s="144" t="s">
        <v>1303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1304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1366</v>
      </c>
      <c r="BK51" s="16" t="s">
        <v>1367</v>
      </c>
      <c r="BL51" s="15"/>
      <c r="BM51" s="14" t="s">
        <v>982</v>
      </c>
      <c r="BN51" s="14" t="s">
        <v>982</v>
      </c>
      <c r="BO51" s="165" t="s">
        <v>982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1237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1368</v>
      </c>
      <c r="BK52" s="16" t="s">
        <v>1368</v>
      </c>
      <c r="BL52" s="15"/>
      <c r="BM52" s="14" t="s">
        <v>974</v>
      </c>
      <c r="BN52" s="14" t="s">
        <v>1005</v>
      </c>
      <c r="BO52" s="165" t="s">
        <v>1065</v>
      </c>
      <c r="BP52" s="16" t="s">
        <v>1369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1311</v>
      </c>
      <c r="W53" s="173" t="s">
        <v>1312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1340</v>
      </c>
      <c r="BK53" s="16" t="s">
        <v>1370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1320</v>
      </c>
      <c r="W54" s="173" t="s">
        <v>1371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1372</v>
      </c>
      <c r="BK54" s="16" t="s">
        <v>1372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1239</v>
      </c>
      <c r="W55" s="173" t="s">
        <v>1219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1358</v>
      </c>
      <c r="BK55" s="16" t="s">
        <v>1373</v>
      </c>
      <c r="BL55" s="15"/>
      <c r="BM55" s="14" t="s">
        <v>982</v>
      </c>
      <c r="BN55" s="14" t="s">
        <v>982</v>
      </c>
      <c r="BO55" s="165" t="s">
        <v>982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1374</v>
      </c>
      <c r="J56" s="217">
        <v>103</v>
      </c>
      <c r="K56" s="217">
        <v>2031</v>
      </c>
      <c r="L56" s="83" t="s">
        <v>607</v>
      </c>
      <c r="M56" s="204" t="s">
        <v>1375</v>
      </c>
      <c r="N56" s="204" t="s">
        <v>1376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1239</v>
      </c>
      <c r="W56" s="173" t="s">
        <v>1316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1340</v>
      </c>
      <c r="BK56" s="16" t="s">
        <v>1377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1378</v>
      </c>
      <c r="N58" s="204" t="s">
        <v>1379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1244</v>
      </c>
      <c r="W58" s="319" t="s">
        <v>1380</v>
      </c>
      <c r="X58" s="218" t="s">
        <v>952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1381</v>
      </c>
      <c r="BK58" s="16" t="s">
        <v>1382</v>
      </c>
      <c r="BL58" s="15"/>
      <c r="BM58" s="14" t="s">
        <v>982</v>
      </c>
      <c r="BN58" s="14" t="s">
        <v>982</v>
      </c>
      <c r="BO58" s="165" t="s">
        <v>982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1383</v>
      </c>
      <c r="W59" s="173" t="s">
        <v>1384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1385</v>
      </c>
      <c r="BK59" s="321" t="s">
        <v>1386</v>
      </c>
      <c r="BL59" s="15"/>
      <c r="BM59" s="14" t="s">
        <v>982</v>
      </c>
      <c r="BN59" s="14" t="s">
        <v>982</v>
      </c>
      <c r="BO59" s="165" t="s">
        <v>982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1323</v>
      </c>
      <c r="W60" s="173" t="s">
        <v>1219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1387</v>
      </c>
      <c r="BK60" s="16" t="s">
        <v>1388</v>
      </c>
      <c r="BL60" s="15"/>
      <c r="BM60" s="14" t="s">
        <v>982</v>
      </c>
      <c r="BN60" s="14" t="s">
        <v>982</v>
      </c>
      <c r="BO60" s="165" t="s">
        <v>982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1383</v>
      </c>
      <c r="W61" s="173" t="s">
        <v>1389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1387</v>
      </c>
      <c r="BK61" s="16" t="s">
        <v>1390</v>
      </c>
      <c r="BL61" s="15"/>
      <c r="BM61" s="14" t="s">
        <v>982</v>
      </c>
      <c r="BN61" s="14" t="s">
        <v>982</v>
      </c>
      <c r="BO61" s="165" t="s">
        <v>982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1391</v>
      </c>
      <c r="W62" s="173" t="s">
        <v>1339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1392</v>
      </c>
      <c r="BK62" s="321" t="s">
        <v>1393</v>
      </c>
      <c r="BL62" s="15"/>
      <c r="BM62" s="14" t="s">
        <v>982</v>
      </c>
      <c r="BN62" s="14" t="s">
        <v>982</v>
      </c>
      <c r="BO62" s="165" t="s">
        <v>982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1268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1273</v>
      </c>
      <c r="W63" s="173" t="s">
        <v>1277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1394</v>
      </c>
      <c r="BK63" s="321" t="s">
        <v>1395</v>
      </c>
      <c r="BL63" s="15"/>
      <c r="BM63" s="14" t="s">
        <v>982</v>
      </c>
      <c r="BN63" s="14" t="s">
        <v>982</v>
      </c>
      <c r="BO63" s="165" t="s">
        <v>982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1396</v>
      </c>
      <c r="W65" s="173" t="s">
        <v>1397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1398</v>
      </c>
      <c r="BK65" s="321" t="s">
        <v>1399</v>
      </c>
      <c r="BL65" s="15"/>
      <c r="BM65" s="14" t="s">
        <v>988</v>
      </c>
      <c r="BN65" s="14" t="s">
        <v>988</v>
      </c>
      <c r="BO65" s="165" t="s">
        <v>988</v>
      </c>
      <c r="BP65" s="321" t="s">
        <v>1399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1228</v>
      </c>
      <c r="N66" s="204" t="s">
        <v>1229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1225</v>
      </c>
      <c r="W66" s="173" t="s">
        <v>1400</v>
      </c>
      <c r="X66" s="218" t="s">
        <v>952</v>
      </c>
      <c r="Y66" s="158" t="s">
        <v>960</v>
      </c>
      <c r="Z66" s="158" t="s">
        <v>966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1401</v>
      </c>
      <c r="BK66" s="16" t="s">
        <v>1402</v>
      </c>
      <c r="BL66" s="15"/>
      <c r="BM66" s="14" t="s">
        <v>982</v>
      </c>
      <c r="BN66" s="14" t="s">
        <v>982</v>
      </c>
      <c r="BO66" s="165" t="s">
        <v>982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1232</v>
      </c>
      <c r="W67" s="173" t="s">
        <v>1403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1340</v>
      </c>
      <c r="BK67" s="16" t="s">
        <v>1404</v>
      </c>
      <c r="BL67" s="15"/>
      <c r="BM67" s="14" t="s">
        <v>988</v>
      </c>
      <c r="BN67" s="14" t="s">
        <v>988</v>
      </c>
      <c r="BO67" s="165" t="s">
        <v>988</v>
      </c>
      <c r="BP67" s="16" t="s">
        <v>1404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1405</v>
      </c>
      <c r="W69" s="173" t="s">
        <v>1406</v>
      </c>
      <c r="X69" s="218" t="s">
        <v>957</v>
      </c>
      <c r="Y69" s="158" t="s">
        <v>960</v>
      </c>
      <c r="Z69" s="158" t="s">
        <v>964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1407</v>
      </c>
      <c r="BK69" s="16" t="s">
        <v>1408</v>
      </c>
      <c r="BL69" s="15"/>
      <c r="BM69" s="14" t="s">
        <v>982</v>
      </c>
      <c r="BN69" s="14" t="s">
        <v>982</v>
      </c>
      <c r="BO69" s="165" t="s">
        <v>982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1409</v>
      </c>
      <c r="W70" s="173" t="s">
        <v>1219</v>
      </c>
      <c r="X70" s="218" t="s">
        <v>957</v>
      </c>
      <c r="Y70" s="158" t="s">
        <v>960</v>
      </c>
      <c r="Z70" s="158" t="s">
        <v>965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1407</v>
      </c>
      <c r="BK70" s="321" t="s">
        <v>1410</v>
      </c>
      <c r="BL70" s="15"/>
      <c r="BM70" s="14" t="s">
        <v>982</v>
      </c>
      <c r="BN70" s="14" t="s">
        <v>982</v>
      </c>
      <c r="BO70" s="165" t="s">
        <v>982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1361</v>
      </c>
      <c r="W72" s="173" t="s">
        <v>1411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1412</v>
      </c>
      <c r="BK72" s="321" t="s">
        <v>1413</v>
      </c>
      <c r="BL72" s="15"/>
      <c r="BM72" s="14" t="s">
        <v>982</v>
      </c>
      <c r="BN72" s="14" t="s">
        <v>982</v>
      </c>
      <c r="BO72" s="165" t="s">
        <v>982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1237</v>
      </c>
      <c r="W73" s="173" t="s">
        <v>1403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1414</v>
      </c>
      <c r="BK73" s="321" t="s">
        <v>1415</v>
      </c>
      <c r="BL73" s="15"/>
      <c r="BM73" s="14" t="s">
        <v>982</v>
      </c>
      <c r="BN73" s="14" t="s">
        <v>982</v>
      </c>
      <c r="BO73" s="165" t="s">
        <v>982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1416</v>
      </c>
      <c r="W74" s="173" t="s">
        <v>1219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1407</v>
      </c>
      <c r="BK74" s="16" t="s">
        <v>1417</v>
      </c>
      <c r="BL74" s="15"/>
      <c r="BM74" s="14" t="s">
        <v>982</v>
      </c>
      <c r="BN74" s="14" t="s">
        <v>982</v>
      </c>
      <c r="BO74" s="165" t="s">
        <v>982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1418</v>
      </c>
      <c r="N75" s="204" t="s">
        <v>1418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1419</v>
      </c>
      <c r="W75" s="173" t="s">
        <v>1420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1340</v>
      </c>
      <c r="BK75" s="16" t="s">
        <v>1421</v>
      </c>
      <c r="BL75" s="15"/>
      <c r="BM75" s="14" t="s">
        <v>982</v>
      </c>
      <c r="BN75" s="14" t="s">
        <v>982</v>
      </c>
      <c r="BO75" s="165" t="s">
        <v>982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1323</v>
      </c>
      <c r="W78" s="173" t="s">
        <v>1219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1422</v>
      </c>
      <c r="BK78" s="321" t="s">
        <v>1423</v>
      </c>
      <c r="BL78" s="15"/>
      <c r="BM78" s="14" t="s">
        <v>982</v>
      </c>
      <c r="BN78" s="14" t="s">
        <v>982</v>
      </c>
      <c r="BO78" s="165" t="s">
        <v>982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1383</v>
      </c>
      <c r="W79" s="173" t="s">
        <v>1389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1424</v>
      </c>
      <c r="N80" s="204" t="s">
        <v>1425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1244</v>
      </c>
      <c r="W80" s="319" t="s">
        <v>1426</v>
      </c>
      <c r="X80" s="218" t="s">
        <v>952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1427</v>
      </c>
      <c r="BK80" s="16" t="s">
        <v>1428</v>
      </c>
      <c r="BL80" s="15"/>
      <c r="BM80" s="14" t="s">
        <v>982</v>
      </c>
      <c r="BN80" s="14" t="s">
        <v>982</v>
      </c>
      <c r="BO80" s="165" t="s">
        <v>982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1268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1273</v>
      </c>
      <c r="W81" s="173" t="s">
        <v>1397</v>
      </c>
      <c r="X81" s="218" t="s">
        <v>957</v>
      </c>
      <c r="Y81" s="158"/>
      <c r="Z81" s="158" t="s">
        <v>953</v>
      </c>
      <c r="AA81" s="322" t="s">
        <v>1429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1430</v>
      </c>
      <c r="BK81" s="16" t="s">
        <v>1431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1338</v>
      </c>
      <c r="W82" s="173" t="s">
        <v>1339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1432</v>
      </c>
      <c r="BK82" s="16" t="s">
        <v>1433</v>
      </c>
      <c r="BL82" s="15"/>
      <c r="BM82" s="14" t="s">
        <v>988</v>
      </c>
      <c r="BN82" s="14" t="s">
        <v>988</v>
      </c>
      <c r="BO82" s="165" t="s">
        <v>988</v>
      </c>
      <c r="BP82" s="16" t="s">
        <v>1433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1396</v>
      </c>
      <c r="W83" s="173" t="s">
        <v>1397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1434</v>
      </c>
      <c r="BK83" s="321" t="s">
        <v>1435</v>
      </c>
      <c r="BL83" s="15"/>
      <c r="BM83" s="14" t="s">
        <v>988</v>
      </c>
      <c r="BN83" s="14" t="s">
        <v>988</v>
      </c>
      <c r="BO83" s="165" t="s">
        <v>988</v>
      </c>
      <c r="BP83" s="321" t="s">
        <v>1435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1228</v>
      </c>
      <c r="N84" s="217" t="s">
        <v>1229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1232</v>
      </c>
      <c r="W84" s="173" t="s">
        <v>1403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1228</v>
      </c>
      <c r="AN84" s="278" t="s">
        <v>1229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1436</v>
      </c>
      <c r="BK84" s="321" t="s">
        <v>1437</v>
      </c>
      <c r="BL84" s="15"/>
      <c r="BM84" s="14" t="s">
        <v>982</v>
      </c>
      <c r="BN84" s="14" t="s">
        <v>982</v>
      </c>
      <c r="BO84" s="165" t="s">
        <v>982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1438</v>
      </c>
      <c r="N85" s="204" t="s">
        <v>1439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1225</v>
      </c>
      <c r="W85" s="319" t="s">
        <v>1440</v>
      </c>
      <c r="X85" s="218" t="s">
        <v>952</v>
      </c>
      <c r="Y85" s="158" t="s">
        <v>960</v>
      </c>
      <c r="Z85" s="158" t="s">
        <v>964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1441</v>
      </c>
      <c r="BK85" s="16" t="s">
        <v>1442</v>
      </c>
      <c r="BL85" s="15"/>
      <c r="BM85" s="14" t="s">
        <v>974</v>
      </c>
      <c r="BN85" s="14" t="s">
        <v>1005</v>
      </c>
      <c r="BO85" s="165" t="s">
        <v>1065</v>
      </c>
      <c r="BP85" s="16" t="s">
        <v>1443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1357</v>
      </c>
      <c r="W86" s="173" t="s">
        <v>1219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1444</v>
      </c>
      <c r="BK86" s="321" t="s">
        <v>1445</v>
      </c>
      <c r="BL86" s="15"/>
      <c r="BM86" s="14" t="s">
        <v>982</v>
      </c>
      <c r="BN86" s="14" t="s">
        <v>982</v>
      </c>
      <c r="BO86" s="165" t="s">
        <v>982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1446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1447</v>
      </c>
      <c r="J87" s="217">
        <v>78</v>
      </c>
      <c r="K87" s="217">
        <v>336</v>
      </c>
      <c r="L87" s="83" t="s">
        <v>607</v>
      </c>
      <c r="M87" s="204" t="s">
        <v>1448</v>
      </c>
      <c r="N87" s="204" t="s">
        <v>1449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1301</v>
      </c>
      <c r="W87" s="319" t="s">
        <v>1450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1451</v>
      </c>
      <c r="BK87" s="16" t="s">
        <v>1452</v>
      </c>
      <c r="BL87" s="15"/>
      <c r="BM87" s="14" t="s">
        <v>982</v>
      </c>
      <c r="BN87" s="14" t="s">
        <v>982</v>
      </c>
      <c r="BO87" s="165" t="s">
        <v>982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1361</v>
      </c>
      <c r="W88" s="173" t="s">
        <v>1411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1453</v>
      </c>
      <c r="BK88" s="16" t="s">
        <v>1454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1237</v>
      </c>
      <c r="W89" s="173" t="s">
        <v>1403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1455</v>
      </c>
      <c r="BK89" s="321" t="s">
        <v>1456</v>
      </c>
      <c r="BL89" s="15"/>
      <c r="BM89" s="14" t="s">
        <v>982</v>
      </c>
      <c r="BN89" s="14" t="s">
        <v>982</v>
      </c>
      <c r="BO89" s="165" t="s">
        <v>982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1419</v>
      </c>
      <c r="W90" s="173" t="s">
        <v>1457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1458</v>
      </c>
      <c r="BK90" s="16" t="s">
        <v>1459</v>
      </c>
      <c r="BL90" s="15"/>
      <c r="BM90" s="14" t="s">
        <v>978</v>
      </c>
      <c r="BN90" s="14" t="s">
        <v>1008</v>
      </c>
      <c r="BO90" s="165" t="s">
        <v>1073</v>
      </c>
      <c r="BP90" s="16" t="s">
        <v>1459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1396</v>
      </c>
      <c r="W93" s="173" t="s">
        <v>1397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1460</v>
      </c>
      <c r="BK93" s="16" t="s">
        <v>1460</v>
      </c>
      <c r="BL93" s="15"/>
      <c r="BM93" s="14" t="s">
        <v>980</v>
      </c>
      <c r="BN93" s="14" t="s">
        <v>1008</v>
      </c>
      <c r="BO93" s="165" t="s">
        <v>1120</v>
      </c>
      <c r="BP93" s="16" t="s">
        <v>1461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1269</v>
      </c>
      <c r="N94" s="204" t="s">
        <v>1270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1462</v>
      </c>
      <c r="W94" s="173" t="s">
        <v>1463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1464</v>
      </c>
      <c r="BK94" s="16" t="s">
        <v>1465</v>
      </c>
      <c r="BL94" s="15"/>
      <c r="BM94" s="14" t="s">
        <v>988</v>
      </c>
      <c r="BN94" s="14" t="s">
        <v>988</v>
      </c>
      <c r="BO94" s="165" t="s">
        <v>988</v>
      </c>
      <c r="BP94" s="16" t="s">
        <v>1465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1323</v>
      </c>
      <c r="W95" s="173" t="s">
        <v>1219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1466</v>
      </c>
      <c r="BK95" s="16" t="s">
        <v>1467</v>
      </c>
      <c r="BL95" s="15"/>
      <c r="BM95" s="14" t="s">
        <v>983</v>
      </c>
      <c r="BN95" s="14" t="s">
        <v>1000</v>
      </c>
      <c r="BO95" s="165" t="s">
        <v>1075</v>
      </c>
      <c r="BP95" s="16" t="s">
        <v>1468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1383</v>
      </c>
      <c r="W96" s="173" t="s">
        <v>1389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1466</v>
      </c>
      <c r="BK96" s="16" t="s">
        <v>1469</v>
      </c>
      <c r="BL96" s="15"/>
      <c r="BM96" s="14" t="s">
        <v>983</v>
      </c>
      <c r="BN96" s="14" t="s">
        <v>1000</v>
      </c>
      <c r="BO96" s="165" t="s">
        <v>1075</v>
      </c>
      <c r="BP96" s="16" t="s">
        <v>1470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1218</v>
      </c>
      <c r="W97" s="173" t="s">
        <v>1219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1471</v>
      </c>
      <c r="BK97" s="16" t="s">
        <v>1472</v>
      </c>
      <c r="BL97" s="15"/>
      <c r="BM97" s="14" t="s">
        <v>988</v>
      </c>
      <c r="BN97" s="14" t="s">
        <v>988</v>
      </c>
      <c r="BO97" s="165" t="s">
        <v>988</v>
      </c>
      <c r="BP97" s="16" t="s">
        <v>1473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1268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1474</v>
      </c>
      <c r="W98" s="319" t="s">
        <v>1397</v>
      </c>
      <c r="X98" s="218" t="s">
        <v>957</v>
      </c>
      <c r="Y98" s="158" t="s">
        <v>960</v>
      </c>
      <c r="Z98" s="158" t="s">
        <v>964</v>
      </c>
      <c r="AA98" s="322" t="s">
        <v>1429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1392</v>
      </c>
      <c r="BK98" s="16" t="s">
        <v>1475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1476</v>
      </c>
      <c r="N99" s="204" t="s">
        <v>1477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1244</v>
      </c>
      <c r="W99" s="319" t="s">
        <v>1426</v>
      </c>
      <c r="X99" s="218" t="s">
        <v>952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1478</v>
      </c>
      <c r="AN99" s="278" t="s">
        <v>1479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1480</v>
      </c>
      <c r="BK99" s="16" t="s">
        <v>1481</v>
      </c>
      <c r="BL99" s="15"/>
      <c r="BM99" s="14" t="s">
        <v>975</v>
      </c>
      <c r="BN99" s="14" t="s">
        <v>1006</v>
      </c>
      <c r="BO99" s="165" t="s">
        <v>1086</v>
      </c>
      <c r="BP99" s="16" t="s">
        <v>1481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1482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1338</v>
      </c>
      <c r="W100" s="173" t="s">
        <v>1339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1483</v>
      </c>
      <c r="BK100" s="16" t="s">
        <v>1484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1396</v>
      </c>
      <c r="W101" s="173" t="s">
        <v>1397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1485</v>
      </c>
      <c r="BK101" s="16" t="s">
        <v>1486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1232</v>
      </c>
      <c r="W102" s="173" t="s">
        <v>1403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1487</v>
      </c>
      <c r="BK102" s="16" t="s">
        <v>1488</v>
      </c>
      <c r="BL102" s="15"/>
      <c r="BM102" s="14" t="s">
        <v>974</v>
      </c>
      <c r="BN102" s="14" t="s">
        <v>1005</v>
      </c>
      <c r="BO102" s="165" t="s">
        <v>1065</v>
      </c>
      <c r="BP102" s="16" t="s">
        <v>1489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1490</v>
      </c>
      <c r="N103" s="204" t="s">
        <v>1491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1225</v>
      </c>
      <c r="W103" s="319" t="s">
        <v>1492</v>
      </c>
      <c r="X103" s="218" t="s">
        <v>957</v>
      </c>
      <c r="Y103" s="158" t="s">
        <v>960</v>
      </c>
      <c r="Z103" s="158" t="s">
        <v>964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1290</v>
      </c>
      <c r="BK103" s="174" t="s">
        <v>1493</v>
      </c>
      <c r="BL103" s="15"/>
      <c r="BM103" s="14" t="s">
        <v>982</v>
      </c>
      <c r="BN103" s="14" t="s">
        <v>982</v>
      </c>
      <c r="BO103" s="165" t="s">
        <v>982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1357</v>
      </c>
      <c r="W104" s="173" t="s">
        <v>1219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1471</v>
      </c>
      <c r="BK104" s="16" t="s">
        <v>1494</v>
      </c>
      <c r="BL104" s="15"/>
      <c r="BM104" s="14" t="s">
        <v>982</v>
      </c>
      <c r="BN104" s="14" t="s">
        <v>982</v>
      </c>
      <c r="BO104" s="165" t="s">
        <v>982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1361</v>
      </c>
      <c r="W105" s="173" t="s">
        <v>1411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1495</v>
      </c>
      <c r="BK105" s="16" t="s">
        <v>1496</v>
      </c>
      <c r="BL105" s="15"/>
      <c r="BM105" s="14" t="s">
        <v>982</v>
      </c>
      <c r="BN105" s="14" t="s">
        <v>982</v>
      </c>
      <c r="BO105" s="165" t="s">
        <v>982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1237</v>
      </c>
      <c r="W106" s="173" t="s">
        <v>1403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1497</v>
      </c>
      <c r="BK106" s="16" t="s">
        <v>1498</v>
      </c>
      <c r="BL106" s="15"/>
      <c r="BM106" s="14" t="s">
        <v>980</v>
      </c>
      <c r="BN106" s="14" t="s">
        <v>999</v>
      </c>
      <c r="BO106" s="165" t="s">
        <v>1074</v>
      </c>
      <c r="BP106" s="16" t="s">
        <v>1498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1323</v>
      </c>
      <c r="W107" s="173" t="s">
        <v>1219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1499</v>
      </c>
      <c r="BK107" s="16" t="s">
        <v>1499</v>
      </c>
      <c r="BL107" s="15"/>
      <c r="BM107" s="14" t="s">
        <v>982</v>
      </c>
      <c r="BN107" s="14" t="s">
        <v>982</v>
      </c>
      <c r="BO107" s="165" t="s">
        <v>982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1269</v>
      </c>
      <c r="N108" s="204" t="s">
        <v>1270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1463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1500</v>
      </c>
      <c r="BK108" s="16" t="s">
        <v>1500</v>
      </c>
      <c r="BL108" s="15"/>
      <c r="BM108" s="14" t="s">
        <v>982</v>
      </c>
      <c r="BN108" s="14" t="s">
        <v>982</v>
      </c>
      <c r="BO108" s="165" t="s">
        <v>982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1218</v>
      </c>
      <c r="W109" s="173" t="s">
        <v>1219</v>
      </c>
      <c r="X109" s="218" t="s">
        <v>952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1501</v>
      </c>
      <c r="BK109" s="16" t="s">
        <v>1502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1478</v>
      </c>
      <c r="N110" s="204" t="s">
        <v>1479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1244</v>
      </c>
      <c r="W110" s="319" t="s">
        <v>1426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1503</v>
      </c>
      <c r="BK110" s="16" t="s">
        <v>1503</v>
      </c>
      <c r="BL110" s="15"/>
      <c r="BM110" s="14" t="s">
        <v>988</v>
      </c>
      <c r="BN110" s="14" t="s">
        <v>988</v>
      </c>
      <c r="BO110" s="165" t="s">
        <v>988</v>
      </c>
      <c r="BP110" s="16" t="s">
        <v>1503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1482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1338</v>
      </c>
      <c r="W111" s="173" t="s">
        <v>1339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1505</v>
      </c>
      <c r="BK111" s="16" t="s">
        <v>1506</v>
      </c>
      <c r="BL111" s="15"/>
      <c r="BM111" s="14" t="s">
        <v>988</v>
      </c>
      <c r="BN111" s="14" t="s">
        <v>988</v>
      </c>
      <c r="BO111" s="165" t="s">
        <v>988</v>
      </c>
      <c r="BP111" s="16" t="s">
        <v>1506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1508</v>
      </c>
      <c r="W112" s="173" t="s">
        <v>1509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1510</v>
      </c>
      <c r="BK112" s="16" t="s">
        <v>1510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1511</v>
      </c>
      <c r="N113" s="204" t="s">
        <v>1512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1225</v>
      </c>
      <c r="W113" s="319" t="s">
        <v>1513</v>
      </c>
      <c r="X113" s="218" t="s">
        <v>952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1514</v>
      </c>
      <c r="BK113" s="174" t="s">
        <v>1515</v>
      </c>
      <c r="BL113" s="15"/>
      <c r="BM113" s="14" t="s">
        <v>982</v>
      </c>
      <c r="BN113" s="14" t="s">
        <v>982</v>
      </c>
      <c r="BO113" s="165" t="s">
        <v>982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1516</v>
      </c>
      <c r="W114" s="173" t="s">
        <v>1219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1517</v>
      </c>
      <c r="BK114" s="16" t="s">
        <v>1518</v>
      </c>
      <c r="BL114" s="15"/>
      <c r="BM114" s="14" t="s">
        <v>984</v>
      </c>
      <c r="BN114" s="14" t="s">
        <v>1009</v>
      </c>
      <c r="BO114" s="165" t="s">
        <v>1009</v>
      </c>
      <c r="BP114" s="16" t="s">
        <v>1518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1520</v>
      </c>
      <c r="N115" s="204" t="s">
        <v>1521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1405</v>
      </c>
      <c r="W115" s="173" t="s">
        <v>1522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1505</v>
      </c>
      <c r="BK115" s="16" t="s">
        <v>1523</v>
      </c>
      <c r="BL115" s="15"/>
      <c r="BM115" s="14" t="s">
        <v>983</v>
      </c>
      <c r="BN115" s="14" t="s">
        <v>973</v>
      </c>
      <c r="BO115" s="165" t="s">
        <v>1076</v>
      </c>
      <c r="BP115" s="16" t="s">
        <v>1523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1361</v>
      </c>
      <c r="W116" s="173" t="s">
        <v>1411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1524</v>
      </c>
      <c r="BK116" s="16" t="s">
        <v>1524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1524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1237</v>
      </c>
      <c r="W117" s="173" t="s">
        <v>1403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1525</v>
      </c>
      <c r="BK117" s="16" t="s">
        <v>1526</v>
      </c>
      <c r="BL117" s="15"/>
      <c r="BM117" s="14" t="s">
        <v>980</v>
      </c>
      <c r="BN117" s="14" t="s">
        <v>999</v>
      </c>
      <c r="BO117" s="165" t="s">
        <v>1074</v>
      </c>
      <c r="BP117" s="16" t="s">
        <v>1526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1482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1338</v>
      </c>
      <c r="W120" s="173" t="s">
        <v>1339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1527</v>
      </c>
      <c r="BK120" s="16" t="s">
        <v>1527</v>
      </c>
      <c r="BL120" s="15"/>
      <c r="BM120" s="14" t="s">
        <v>988</v>
      </c>
      <c r="BN120" s="14" t="s">
        <v>988</v>
      </c>
      <c r="BO120" s="165" t="s">
        <v>988</v>
      </c>
      <c r="BP120" s="16" t="s">
        <v>1527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1528</v>
      </c>
      <c r="N121" s="204" t="s">
        <v>1529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1244</v>
      </c>
      <c r="W121" s="319" t="s">
        <v>1426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1527</v>
      </c>
      <c r="BK121" s="16" t="s">
        <v>1527</v>
      </c>
      <c r="BL121" s="15"/>
      <c r="BM121" s="14" t="s">
        <v>988</v>
      </c>
      <c r="BN121" s="14" t="s">
        <v>988</v>
      </c>
      <c r="BO121" s="165" t="s">
        <v>988</v>
      </c>
      <c r="BP121" s="16" t="s">
        <v>1527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1530</v>
      </c>
      <c r="J122" s="217">
        <v>74</v>
      </c>
      <c r="K122" s="217">
        <v>26</v>
      </c>
      <c r="L122" s="83" t="s">
        <v>607</v>
      </c>
      <c r="M122" s="204" t="s">
        <v>1531</v>
      </c>
      <c r="N122" s="204" t="s">
        <v>1532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1225</v>
      </c>
      <c r="W122" s="319" t="s">
        <v>1533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1515</v>
      </c>
      <c r="BK122" s="174" t="s">
        <v>1515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1361</v>
      </c>
      <c r="W124" s="173" t="s">
        <v>1411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1534</v>
      </c>
      <c r="BK124" s="16" t="s">
        <v>1535</v>
      </c>
      <c r="BL124" s="15"/>
      <c r="BM124" s="14" t="s">
        <v>982</v>
      </c>
      <c r="BN124" s="14" t="s">
        <v>982</v>
      </c>
      <c r="BO124" s="165" t="s">
        <v>982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1536</v>
      </c>
      <c r="W130" s="173" t="s">
        <v>1219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1537</v>
      </c>
      <c r="BK130" s="16" t="s">
        <v>1538</v>
      </c>
      <c r="BL130" s="15" t="s">
        <v>1539</v>
      </c>
      <c r="BM130" s="14" t="s">
        <v>988</v>
      </c>
      <c r="BN130" s="14" t="s">
        <v>988</v>
      </c>
      <c r="BO130" s="165" t="s">
        <v>988</v>
      </c>
      <c r="BP130" s="16" t="s">
        <v>1538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1540</v>
      </c>
      <c r="I131" s="173" t="s">
        <v>1540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1541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1542</v>
      </c>
      <c r="W131" s="217" t="s">
        <v>1543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1544</v>
      </c>
      <c r="BK131" s="16" t="s">
        <v>1545</v>
      </c>
      <c r="BL131" s="15"/>
      <c r="BM131" s="14" t="s">
        <v>976</v>
      </c>
      <c r="BN131" s="14" t="s">
        <v>997</v>
      </c>
      <c r="BO131" s="165" t="s">
        <v>1106</v>
      </c>
      <c r="BP131" s="16" t="s">
        <v>1546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1547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1280</v>
      </c>
      <c r="W132" s="173" t="s">
        <v>1548</v>
      </c>
      <c r="X132" s="218" t="s">
        <v>952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1549</v>
      </c>
      <c r="BK132" s="16" t="s">
        <v>1550</v>
      </c>
      <c r="BL132" s="15"/>
      <c r="BM132" s="14" t="s">
        <v>985</v>
      </c>
      <c r="BN132" s="14" t="s">
        <v>993</v>
      </c>
      <c r="BO132" s="165" t="s">
        <v>1103</v>
      </c>
      <c r="BP132" s="16" t="s">
        <v>1551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1478</v>
      </c>
      <c r="N133" s="204" t="s">
        <v>1479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1244</v>
      </c>
      <c r="W133" s="319" t="s">
        <v>1426</v>
      </c>
      <c r="X133" s="218" t="s">
        <v>952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1552</v>
      </c>
      <c r="BK133" s="324" t="s">
        <v>1553</v>
      </c>
      <c r="BL133" s="15"/>
      <c r="BM133" s="14" t="s">
        <v>982</v>
      </c>
      <c r="BN133" s="14" t="s">
        <v>982</v>
      </c>
      <c r="BO133" s="165" t="s">
        <v>982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1474</v>
      </c>
      <c r="W134" s="319" t="s">
        <v>1554</v>
      </c>
      <c r="X134" s="218" t="s">
        <v>957</v>
      </c>
      <c r="Y134" s="158" t="s">
        <v>960</v>
      </c>
      <c r="Z134" s="158" t="s">
        <v>964</v>
      </c>
      <c r="AA134" s="322" t="s">
        <v>1429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1555</v>
      </c>
      <c r="BK134" s="324" t="s">
        <v>1544</v>
      </c>
      <c r="BL134" s="15"/>
      <c r="BM134" s="14" t="s">
        <v>988</v>
      </c>
      <c r="BN134" s="14" t="s">
        <v>988</v>
      </c>
      <c r="BO134" s="165" t="s">
        <v>988</v>
      </c>
      <c r="BP134" s="324" t="s">
        <v>1544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1482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1338</v>
      </c>
      <c r="W135" s="173" t="s">
        <v>1339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1555</v>
      </c>
      <c r="BK135" s="16" t="s">
        <v>1556</v>
      </c>
      <c r="BL135" s="15"/>
      <c r="BM135" s="14" t="s">
        <v>982</v>
      </c>
      <c r="BN135" s="14" t="s">
        <v>982</v>
      </c>
      <c r="BO135" s="165" t="s">
        <v>982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1222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1249</v>
      </c>
      <c r="N136" s="204" t="s">
        <v>1250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1396</v>
      </c>
      <c r="W136" s="173" t="s">
        <v>1397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1555</v>
      </c>
      <c r="BK136" s="324" t="s">
        <v>1557</v>
      </c>
      <c r="BL136" s="15"/>
      <c r="BM136" s="14" t="s">
        <v>980</v>
      </c>
      <c r="BN136" s="14" t="s">
        <v>1008</v>
      </c>
      <c r="BO136" s="165" t="s">
        <v>1062</v>
      </c>
      <c r="BP136" s="324" t="s">
        <v>1557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1516</v>
      </c>
      <c r="W138" s="173" t="s">
        <v>1219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988</v>
      </c>
      <c r="BN138" s="14" t="s">
        <v>988</v>
      </c>
      <c r="BO138" s="165" t="s">
        <v>988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1361</v>
      </c>
      <c r="W139" s="173" t="s">
        <v>1411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982</v>
      </c>
      <c r="BN139" s="14" t="s">
        <v>982</v>
      </c>
      <c r="BO139" s="165" t="s">
        <v>982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1237</v>
      </c>
      <c r="W140" s="173" t="s">
        <v>1403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974</v>
      </c>
      <c r="BN140" s="14" t="s">
        <v>1005</v>
      </c>
      <c r="BO140" s="165" t="s">
        <v>1065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1316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982</v>
      </c>
      <c r="BN141" s="14" t="s">
        <v>982</v>
      </c>
      <c r="BO141" s="165" t="s">
        <v>982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1249</v>
      </c>
      <c r="N143" s="204" t="s">
        <v>1250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1396</v>
      </c>
      <c r="W143" s="173" t="s">
        <v>1397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977</v>
      </c>
      <c r="BN143" s="14" t="s">
        <v>998</v>
      </c>
      <c r="BO143" s="165" t="s">
        <v>1111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1269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1280</v>
      </c>
      <c r="W144" s="173" t="s">
        <v>1548</v>
      </c>
      <c r="X144" s="218" t="s">
        <v>952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982</v>
      </c>
      <c r="BN144" s="14" t="s">
        <v>982</v>
      </c>
      <c r="BO144" s="165" t="s">
        <v>982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>
      <c r="A145" s="50" t="str">
        <f>D145&amp;B145</f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1540</v>
      </c>
      <c r="I145" s="173" t="s">
        <v>1540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1541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1542</v>
      </c>
      <c r="W145" s="217" t="s">
        <v>1543</v>
      </c>
      <c r="X145" s="218" t="s">
        <v>952</v>
      </c>
      <c r="Y145" s="158" t="s">
        <v>951</v>
      </c>
      <c r="Z145" s="218" t="s">
        <v>953</v>
      </c>
      <c r="AA145" s="322" t="s">
        <v>1429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974</v>
      </c>
      <c r="BN145" s="14" t="s">
        <v>1005</v>
      </c>
      <c r="BO145" s="165" t="s">
        <v>1065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1338</v>
      </c>
      <c r="W146" s="173" t="s">
        <v>1339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982</v>
      </c>
      <c r="BN146" s="14" t="s">
        <v>982</v>
      </c>
      <c r="BO146" s="165" t="s">
        <v>982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1476</v>
      </c>
      <c r="N147" s="204" t="s">
        <v>1477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1244</v>
      </c>
      <c r="W147" s="319" t="s">
        <v>1577</v>
      </c>
      <c r="X147" s="218" t="s">
        <v>952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982</v>
      </c>
      <c r="BN147" s="14" t="s">
        <v>982</v>
      </c>
      <c r="BO147" s="165" t="s">
        <v>982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1222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1249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1396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977</v>
      </c>
      <c r="BN148" s="14" t="s">
        <v>998</v>
      </c>
      <c r="BO148" s="165" t="s">
        <v>1111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1232</v>
      </c>
      <c r="W149" s="173" t="s">
        <v>1583</v>
      </c>
      <c r="X149" s="218" t="s">
        <v>963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982</v>
      </c>
      <c r="BN149" s="14" t="s">
        <v>982</v>
      </c>
      <c r="BO149" s="165" t="s">
        <v>982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1516</v>
      </c>
      <c r="W150" s="173" t="s">
        <v>1219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982</v>
      </c>
      <c r="BN150" s="14" t="s">
        <v>982</v>
      </c>
      <c r="BO150" s="165" t="s">
        <v>982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1530</v>
      </c>
      <c r="J151" s="217">
        <v>74</v>
      </c>
      <c r="K151" s="217">
        <v>25</v>
      </c>
      <c r="L151" s="83" t="s">
        <v>607</v>
      </c>
      <c r="M151" s="204" t="s">
        <v>1531</v>
      </c>
      <c r="N151" s="204" t="s">
        <v>1532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1225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982</v>
      </c>
      <c r="BN151" s="14" t="s">
        <v>982</v>
      </c>
      <c r="BO151" s="165" t="s">
        <v>982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1361</v>
      </c>
      <c r="W152" s="173" t="s">
        <v>1411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974</v>
      </c>
      <c r="BN152" s="14" t="s">
        <v>995</v>
      </c>
      <c r="BO152" s="165" t="s">
        <v>1116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1316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982</v>
      </c>
      <c r="BN153" s="14" t="s">
        <v>982</v>
      </c>
      <c r="BO153" s="165" t="s">
        <v>982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1237</v>
      </c>
      <c r="W154" s="173" t="s">
        <v>1403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988</v>
      </c>
      <c r="BN154" s="14" t="s">
        <v>988</v>
      </c>
      <c r="BO154" s="165" t="s">
        <v>988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1323</v>
      </c>
      <c r="W158" s="173" t="s">
        <v>1219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988</v>
      </c>
      <c r="BN158" s="14" t="s">
        <v>988</v>
      </c>
      <c r="BO158" s="165" t="s">
        <v>988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1540</v>
      </c>
      <c r="I159" s="173" t="s">
        <v>1540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1273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1429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1249</v>
      </c>
      <c r="N160" s="204" t="s">
        <v>1250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1396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1222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1249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1396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988</v>
      </c>
      <c r="BN161" s="14" t="s">
        <v>988</v>
      </c>
      <c r="BO161" s="165" t="s">
        <v>988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1218</v>
      </c>
      <c r="W162" s="173" t="s">
        <v>1608</v>
      </c>
      <c r="X162" s="218" t="s">
        <v>957</v>
      </c>
      <c r="Y162" s="158" t="s">
        <v>960</v>
      </c>
      <c r="Z162" s="158" t="s">
        <v>964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988</v>
      </c>
      <c r="BN162" s="14" t="s">
        <v>988</v>
      </c>
      <c r="BO162" s="165" t="s">
        <v>988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1405</v>
      </c>
      <c r="W163" s="173" t="s">
        <v>1403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974</v>
      </c>
      <c r="BN163" s="14" t="s">
        <v>1005</v>
      </c>
      <c r="BO163" s="165" t="s">
        <v>1065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1357</v>
      </c>
      <c r="W164" s="173" t="s">
        <v>1219</v>
      </c>
      <c r="X164" s="218" t="s">
        <v>957</v>
      </c>
      <c r="Y164" s="158" t="s">
        <v>960</v>
      </c>
      <c r="Z164" s="158" t="s">
        <v>965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982</v>
      </c>
      <c r="BN164" s="14" t="s">
        <v>982</v>
      </c>
      <c r="BO164" s="165" t="s">
        <v>982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1244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1343</v>
      </c>
      <c r="BK165" s="16" t="s">
        <v>1343</v>
      </c>
      <c r="BL165" s="15"/>
      <c r="BM165" s="14" t="s">
        <v>982</v>
      </c>
      <c r="BN165" s="14" t="s">
        <v>982</v>
      </c>
      <c r="BO165" s="165" t="s">
        <v>982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1361</v>
      </c>
      <c r="W166" s="173" t="s">
        <v>1411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1555</v>
      </c>
      <c r="BK166" s="16" t="s">
        <v>1616</v>
      </c>
      <c r="BL166" s="15"/>
      <c r="BM166" s="14" t="s">
        <v>982</v>
      </c>
      <c r="BN166" s="14" t="s">
        <v>982</v>
      </c>
      <c r="BO166" s="165" t="s">
        <v>982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982</v>
      </c>
      <c r="BN167" s="14" t="s">
        <v>982</v>
      </c>
      <c r="BO167" s="165" t="s">
        <v>982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1237</v>
      </c>
      <c r="W168" s="173" t="s">
        <v>1403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982</v>
      </c>
      <c r="BN168" s="14" t="s">
        <v>982</v>
      </c>
      <c r="BO168" s="165" t="s">
        <v>982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1555</v>
      </c>
      <c r="BK169" s="16" t="s">
        <v>1629</v>
      </c>
      <c r="BL169" s="15"/>
      <c r="BM169" s="14" t="s">
        <v>982</v>
      </c>
      <c r="BN169" s="14" t="s">
        <v>982</v>
      </c>
      <c r="BO169" s="165" t="s">
        <v>982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1555</v>
      </c>
      <c r="BK170" s="16" t="s">
        <v>1632</v>
      </c>
      <c r="BL170" s="15"/>
      <c r="BM170" s="14" t="s">
        <v>982</v>
      </c>
      <c r="BN170" s="14" t="s">
        <v>982</v>
      </c>
      <c r="BO170" s="165" t="s">
        <v>982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1323</v>
      </c>
      <c r="W172" s="173" t="s">
        <v>1219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975</v>
      </c>
      <c r="BN172" s="14" t="s">
        <v>1006</v>
      </c>
      <c r="BO172" s="165" t="s">
        <v>1086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1540</v>
      </c>
      <c r="I173" s="173" t="s">
        <v>1540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1541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1542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982</v>
      </c>
      <c r="BN173" s="14" t="s">
        <v>982</v>
      </c>
      <c r="BO173" s="165" t="s">
        <v>982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1331</v>
      </c>
      <c r="W174" s="319" t="s">
        <v>1640</v>
      </c>
      <c r="X174" s="218" t="s">
        <v>957</v>
      </c>
      <c r="Y174" s="158"/>
      <c r="Z174" s="158" t="s">
        <v>964</v>
      </c>
      <c r="AA174" s="322" t="s">
        <v>1429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1249</v>
      </c>
      <c r="N175" s="204" t="s">
        <v>1250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1396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988</v>
      </c>
      <c r="BN175" s="14" t="s">
        <v>988</v>
      </c>
      <c r="BO175" s="165" t="s">
        <v>988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1222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1249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1396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988</v>
      </c>
      <c r="BN176" s="14" t="s">
        <v>988</v>
      </c>
      <c r="BO176" s="165" t="s">
        <v>988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1222</v>
      </c>
      <c r="I177" s="173" t="s">
        <v>1259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1280</v>
      </c>
      <c r="W177" s="173" t="s">
        <v>1548</v>
      </c>
      <c r="X177" s="218" t="s">
        <v>957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982</v>
      </c>
      <c r="BN177" s="14" t="s">
        <v>982</v>
      </c>
      <c r="BO177" s="165" t="s">
        <v>982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1218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982</v>
      </c>
      <c r="BN178" s="14" t="s">
        <v>982</v>
      </c>
      <c r="BO178" s="165" t="s">
        <v>982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1357</v>
      </c>
      <c r="W179" s="173" t="s">
        <v>1219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982</v>
      </c>
      <c r="BN179" s="14" t="s">
        <v>982</v>
      </c>
      <c r="BO179" s="165" t="s">
        <v>982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1361</v>
      </c>
      <c r="W180" s="173" t="s">
        <v>1411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982</v>
      </c>
      <c r="BN180" s="14" t="s">
        <v>982</v>
      </c>
      <c r="BO180" s="165" t="s">
        <v>982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982</v>
      </c>
      <c r="BN181" s="14" t="s">
        <v>982</v>
      </c>
      <c r="BO181" s="165" t="s">
        <v>982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1237</v>
      </c>
      <c r="W182" s="173" t="s">
        <v>1403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982</v>
      </c>
      <c r="BN182" s="14" t="s">
        <v>982</v>
      </c>
      <c r="BO182" s="165" t="s">
        <v>982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982</v>
      </c>
      <c r="BN183" s="14" t="s">
        <v>982</v>
      </c>
      <c r="BO183" s="165" t="s">
        <v>982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982</v>
      </c>
      <c r="BN184" s="14" t="s">
        <v>982</v>
      </c>
      <c r="BO184" s="165" t="s">
        <v>982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978</v>
      </c>
      <c r="BN186" s="14" t="s">
        <v>1008</v>
      </c>
      <c r="BO186" s="165" t="s">
        <v>1062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982</v>
      </c>
      <c r="BN187" s="14" t="s">
        <v>982</v>
      </c>
      <c r="BO187" s="165" t="s">
        <v>982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1540</v>
      </c>
      <c r="I188" s="173" t="s">
        <v>1540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1273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1429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982</v>
      </c>
      <c r="BN188" s="14" t="s">
        <v>982</v>
      </c>
      <c r="BO188" s="165" t="s">
        <v>982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1331</v>
      </c>
      <c r="W189" s="319" t="s">
        <v>1640</v>
      </c>
      <c r="X189" s="218" t="s">
        <v>957</v>
      </c>
      <c r="Y189" s="158"/>
      <c r="Z189" s="158" t="s">
        <v>964</v>
      </c>
      <c r="AA189" s="322" t="s">
        <v>1429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1249</v>
      </c>
      <c r="N190" s="204" t="s">
        <v>1250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1396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980</v>
      </c>
      <c r="BN190" s="14" t="s">
        <v>1008</v>
      </c>
      <c r="BO190" s="165" t="s">
        <v>1073</v>
      </c>
      <c r="BP190" s="16" t="s">
        <v>1461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1222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1249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1396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982</v>
      </c>
      <c r="BN191" s="14" t="s">
        <v>982</v>
      </c>
      <c r="BO191" s="165" t="s">
        <v>982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1218</v>
      </c>
      <c r="W192" s="173" t="s">
        <v>1219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982</v>
      </c>
      <c r="BN192" s="14" t="s">
        <v>982</v>
      </c>
      <c r="BO192" s="165" t="s">
        <v>982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1405</v>
      </c>
      <c r="W193" s="173" t="s">
        <v>1403</v>
      </c>
      <c r="X193" s="218" t="s">
        <v>963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982</v>
      </c>
      <c r="BN193" s="14" t="s">
        <v>982</v>
      </c>
      <c r="BO193" s="165" t="s">
        <v>982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1357</v>
      </c>
      <c r="W194" s="173" t="s">
        <v>1219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982</v>
      </c>
      <c r="BN194" s="14" t="s">
        <v>982</v>
      </c>
      <c r="BO194" s="165" t="s">
        <v>982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988</v>
      </c>
      <c r="BN195" s="14" t="s">
        <v>988</v>
      </c>
      <c r="BO195" s="165" t="s">
        <v>988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1259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1260</v>
      </c>
      <c r="N196" s="204" t="s">
        <v>1261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1280</v>
      </c>
      <c r="W196" s="173" t="s">
        <v>1548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982</v>
      </c>
      <c r="BN196" s="14" t="s">
        <v>982</v>
      </c>
      <c r="BO196" s="165" t="s">
        <v>982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982</v>
      </c>
      <c r="BN197" s="14" t="s">
        <v>982</v>
      </c>
      <c r="BO197" s="165" t="s">
        <v>982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1237</v>
      </c>
      <c r="W198" s="173" t="s">
        <v>1403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982</v>
      </c>
      <c r="BN198" s="14" t="s">
        <v>982</v>
      </c>
      <c r="BO198" s="165" t="s">
        <v>982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1219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982</v>
      </c>
      <c r="BN200" s="14" t="s">
        <v>982</v>
      </c>
      <c r="BO200" s="14" t="s">
        <v>982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1331</v>
      </c>
      <c r="W201" s="319" t="s">
        <v>1640</v>
      </c>
      <c r="X201" s="218" t="s">
        <v>957</v>
      </c>
      <c r="Y201" s="158" t="s">
        <v>960</v>
      </c>
      <c r="Z201" s="158" t="s">
        <v>964</v>
      </c>
      <c r="AA201" s="322" t="s">
        <v>1429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975</v>
      </c>
      <c r="BN201" s="14" t="s">
        <v>1006</v>
      </c>
      <c r="BO201" s="165" t="s">
        <v>1097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1218</v>
      </c>
      <c r="W202" s="173" t="s">
        <v>1219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982</v>
      </c>
      <c r="BN202" s="14" t="s">
        <v>982</v>
      </c>
      <c r="BO202" s="14" t="s">
        <v>982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1218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982</v>
      </c>
      <c r="BN203" s="14" t="s">
        <v>982</v>
      </c>
      <c r="BO203" s="14" t="s">
        <v>982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1405</v>
      </c>
      <c r="W204" s="173" t="s">
        <v>1403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974</v>
      </c>
      <c r="BN204" s="14" t="s">
        <v>1005</v>
      </c>
      <c r="BO204" s="165" t="s">
        <v>1065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1237</v>
      </c>
      <c r="W205" s="173" t="s">
        <v>1403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980</v>
      </c>
      <c r="BN205" s="14" t="s">
        <v>1008</v>
      </c>
      <c r="BO205" s="165" t="s">
        <v>1062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982</v>
      </c>
      <c r="BN206" s="14" t="s">
        <v>982</v>
      </c>
      <c r="BO206" s="14" t="s">
        <v>982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1405</v>
      </c>
      <c r="W207" s="173" t="s">
        <v>1403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974</v>
      </c>
      <c r="BN207" s="14" t="s">
        <v>1005</v>
      </c>
      <c r="BO207" s="165" t="s">
        <v>1065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1237</v>
      </c>
      <c r="W208" s="173" t="s">
        <v>1403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980</v>
      </c>
      <c r="BN208" s="14" t="s">
        <v>1008</v>
      </c>
      <c r="BO208" s="165" t="s">
        <v>1073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1323</v>
      </c>
      <c r="W210" s="173" t="s">
        <v>1219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978</v>
      </c>
      <c r="BN210" s="14" t="s">
        <v>1008</v>
      </c>
      <c r="BO210" s="165" t="s">
        <v>1062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1273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1429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982</v>
      </c>
      <c r="BN211" s="14" t="s">
        <v>982</v>
      </c>
      <c r="BO211" s="165" t="s">
        <v>982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1331</v>
      </c>
      <c r="W212" s="319" t="s">
        <v>1640</v>
      </c>
      <c r="X212" s="218" t="s">
        <v>957</v>
      </c>
      <c r="Y212" s="158"/>
      <c r="Z212" s="158" t="s">
        <v>964</v>
      </c>
      <c r="AA212" s="322" t="s">
        <v>1429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1222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1273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982</v>
      </c>
      <c r="BN213" s="14" t="s">
        <v>982</v>
      </c>
      <c r="BO213" s="165" t="s">
        <v>982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1222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1280</v>
      </c>
      <c r="W214" s="173" t="s">
        <v>1548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982</v>
      </c>
      <c r="BN214" s="14" t="s">
        <v>982</v>
      </c>
      <c r="BO214" s="165" t="s">
        <v>982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1222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1396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980</v>
      </c>
      <c r="BN215" s="14" t="s">
        <v>1008</v>
      </c>
      <c r="BO215" s="165" t="s">
        <v>1073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1405</v>
      </c>
      <c r="W216" s="173" t="s">
        <v>1403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982</v>
      </c>
      <c r="BN216" s="14" t="s">
        <v>982</v>
      </c>
      <c r="BO216" s="165" t="s">
        <v>982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1218</v>
      </c>
      <c r="W217" s="173" t="s">
        <v>1219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982</v>
      </c>
      <c r="BN217" s="14" t="s">
        <v>982</v>
      </c>
      <c r="BO217" s="165" t="s">
        <v>982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1389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978</v>
      </c>
      <c r="BN218" s="14" t="s">
        <v>1008</v>
      </c>
      <c r="BO218" s="165" t="s">
        <v>1062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1235</v>
      </c>
      <c r="W219" s="173" t="s">
        <v>1734</v>
      </c>
      <c r="X219" s="218" t="s">
        <v>957</v>
      </c>
      <c r="Y219" s="158"/>
      <c r="Z219" s="158" t="s">
        <v>964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984</v>
      </c>
      <c r="BN219" s="14" t="s">
        <v>1009</v>
      </c>
      <c r="BO219" s="165" t="s">
        <v>1009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1237</v>
      </c>
      <c r="W220" s="173" t="s">
        <v>1403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973</v>
      </c>
      <c r="BN221" s="14" t="s">
        <v>994</v>
      </c>
      <c r="BO221" s="165" t="s">
        <v>1063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982</v>
      </c>
      <c r="BN222" s="14" t="s">
        <v>982</v>
      </c>
      <c r="BO222" s="165" t="s">
        <v>982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1536</v>
      </c>
      <c r="W223" s="319" t="s">
        <v>1219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984</v>
      </c>
      <c r="BN223" s="14" t="s">
        <v>1009</v>
      </c>
      <c r="BO223" s="165" t="s">
        <v>1009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1338</v>
      </c>
      <c r="W225" s="173" t="s">
        <v>1339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983</v>
      </c>
      <c r="BN225" s="14" t="s">
        <v>1000</v>
      </c>
      <c r="BO225" s="165" t="s">
        <v>1075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971</v>
      </c>
      <c r="BN226" s="14" t="s">
        <v>993</v>
      </c>
      <c r="BO226" s="165" t="s">
        <v>1061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982</v>
      </c>
      <c r="BN227" s="14" t="s">
        <v>982</v>
      </c>
      <c r="BO227" s="165" t="s">
        <v>982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1396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980</v>
      </c>
      <c r="BN228" s="14" t="s">
        <v>1008</v>
      </c>
      <c r="BO228" s="165" t="s">
        <v>1105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1222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1396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980</v>
      </c>
      <c r="BN229" s="14" t="s">
        <v>1008</v>
      </c>
      <c r="BO229" s="165" t="s">
        <v>1105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1403</v>
      </c>
      <c r="X230" s="218" t="s">
        <v>963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1340</v>
      </c>
      <c r="BK230" s="16" t="s">
        <v>1767</v>
      </c>
      <c r="BL230" s="15"/>
      <c r="BM230" s="14" t="s">
        <v>982</v>
      </c>
      <c r="BN230" s="14" t="s">
        <v>982</v>
      </c>
      <c r="BO230" s="165" t="s">
        <v>982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1219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982</v>
      </c>
      <c r="BN231" s="14" t="s">
        <v>982</v>
      </c>
      <c r="BO231" s="165" t="s">
        <v>982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964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975</v>
      </c>
      <c r="BN232" s="14" t="s">
        <v>996</v>
      </c>
      <c r="BO232" s="165" t="s">
        <v>1066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965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982</v>
      </c>
      <c r="BN233" s="14" t="s">
        <v>982</v>
      </c>
      <c r="BO233" s="165" t="s">
        <v>982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965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982</v>
      </c>
      <c r="BN234" s="14" t="s">
        <v>982</v>
      </c>
      <c r="BO234" s="165" t="s">
        <v>982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1244</v>
      </c>
      <c r="W235" s="173" t="s">
        <v>1790</v>
      </c>
      <c r="X235" s="218" t="s">
        <v>957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982</v>
      </c>
      <c r="BN235" s="14" t="s">
        <v>982</v>
      </c>
      <c r="BO235" s="165" t="s">
        <v>982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1411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982</v>
      </c>
      <c r="BN236" s="14" t="s">
        <v>982</v>
      </c>
      <c r="BO236" s="165" t="s">
        <v>982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982</v>
      </c>
      <c r="BN237" s="14" t="s">
        <v>982</v>
      </c>
      <c r="BO237" s="165" t="s">
        <v>982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1416</v>
      </c>
      <c r="W238" s="173" t="s">
        <v>1219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982</v>
      </c>
      <c r="BN238" s="14" t="s">
        <v>982</v>
      </c>
      <c r="BO238" s="165" t="s">
        <v>982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966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967</v>
      </c>
      <c r="BN240" s="14" t="s">
        <v>990</v>
      </c>
      <c r="BO240" s="165" t="s">
        <v>1056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1536</v>
      </c>
      <c r="W241" s="173" t="s">
        <v>1219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982</v>
      </c>
      <c r="BN241" s="14" t="s">
        <v>982</v>
      </c>
      <c r="BO241" s="165" t="s">
        <v>982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1389</v>
      </c>
      <c r="X242" s="218" t="s">
        <v>961</v>
      </c>
      <c r="Y242" s="158"/>
      <c r="Z242" s="158" t="s">
        <v>966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982</v>
      </c>
      <c r="BN242" s="14" t="s">
        <v>982</v>
      </c>
      <c r="BO242" s="165" t="s">
        <v>982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1331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973</v>
      </c>
      <c r="BN243" s="14" t="s">
        <v>994</v>
      </c>
      <c r="BO243" s="165" t="s">
        <v>1063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1338</v>
      </c>
      <c r="W244" s="173" t="s">
        <v>1339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974</v>
      </c>
      <c r="BN244" s="14" t="s">
        <v>1005</v>
      </c>
      <c r="BO244" s="165" t="s">
        <v>1096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1507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982</v>
      </c>
      <c r="BN245" s="14" t="s">
        <v>982</v>
      </c>
      <c r="BO245" s="165" t="s">
        <v>982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966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974</v>
      </c>
      <c r="BN246" s="14" t="s">
        <v>1005</v>
      </c>
      <c r="BO246" s="165" t="s">
        <v>1096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1219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982</v>
      </c>
      <c r="BN248" s="14" t="s">
        <v>982</v>
      </c>
      <c r="BO248" s="165" t="s">
        <v>982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982</v>
      </c>
      <c r="BN249" s="14" t="s">
        <v>982</v>
      </c>
      <c r="BO249" s="165" t="s">
        <v>982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982</v>
      </c>
      <c r="BN250" s="14" t="s">
        <v>982</v>
      </c>
      <c r="BO250" s="165" t="s">
        <v>982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1361</v>
      </c>
      <c r="W251" s="173" t="s">
        <v>1411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982</v>
      </c>
      <c r="BN251" s="14" t="s">
        <v>982</v>
      </c>
      <c r="BO251" s="165" t="s">
        <v>982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982</v>
      </c>
      <c r="BN253" s="14" t="s">
        <v>982</v>
      </c>
      <c r="BO253" s="165" t="s">
        <v>982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966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982</v>
      </c>
      <c r="BN254" s="14" t="s">
        <v>982</v>
      </c>
      <c r="BO254" s="165" t="s">
        <v>982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1416</v>
      </c>
      <c r="W255" s="173" t="s">
        <v>1219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982</v>
      </c>
      <c r="BN255" s="14" t="s">
        <v>982</v>
      </c>
      <c r="BO255" s="165" t="s">
        <v>982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1509</v>
      </c>
      <c r="X260" s="218" t="s">
        <v>957</v>
      </c>
      <c r="Y260" s="158" t="s">
        <v>960</v>
      </c>
      <c r="Z260" s="158" t="s">
        <v>966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982</v>
      </c>
      <c r="BN260" s="14" t="s">
        <v>982</v>
      </c>
      <c r="BO260" s="165" t="s">
        <v>982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1547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1244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983</v>
      </c>
      <c r="BN262" s="14" t="s">
        <v>1000</v>
      </c>
      <c r="BO262" s="165" t="s">
        <v>1075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1338</v>
      </c>
      <c r="W264" s="173" t="s">
        <v>1339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974</v>
      </c>
      <c r="BN264" s="14" t="s">
        <v>1005</v>
      </c>
      <c r="BO264" s="165" t="s">
        <v>1065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1403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982</v>
      </c>
      <c r="BN266" s="14" t="s">
        <v>982</v>
      </c>
      <c r="BO266" s="165" t="s">
        <v>982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982</v>
      </c>
      <c r="BN267" s="14" t="s">
        <v>982</v>
      </c>
      <c r="BO267" s="165" t="s">
        <v>982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1218</v>
      </c>
      <c r="W268" s="173" t="s">
        <v>1219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988</v>
      </c>
      <c r="BN268" s="14" t="s">
        <v>988</v>
      </c>
      <c r="BO268" s="165" t="s">
        <v>988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1361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1340</v>
      </c>
      <c r="BK270" s="16" t="s">
        <v>1866</v>
      </c>
      <c r="BL270" s="15"/>
      <c r="BM270" s="14" t="s">
        <v>982</v>
      </c>
      <c r="BN270" s="14" t="s">
        <v>982</v>
      </c>
      <c r="BO270" s="165" t="s">
        <v>982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982</v>
      </c>
      <c r="BN271" s="14" t="s">
        <v>982</v>
      </c>
      <c r="BO271" s="165" t="s">
        <v>982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1542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982</v>
      </c>
      <c r="BN272" s="14" t="s">
        <v>982</v>
      </c>
      <c r="BO272" s="165" t="s">
        <v>982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982</v>
      </c>
      <c r="BN273" s="14" t="s">
        <v>982</v>
      </c>
      <c r="BO273" s="165" t="s">
        <v>982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1416</v>
      </c>
      <c r="W274" s="173" t="s">
        <v>1219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982</v>
      </c>
      <c r="BN274" s="14" t="s">
        <v>982</v>
      </c>
      <c r="BO274" s="165" t="s">
        <v>982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1536</v>
      </c>
      <c r="W277" s="173" t="s">
        <v>1219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1407</v>
      </c>
      <c r="BK277" s="16" t="s">
        <v>1883</v>
      </c>
      <c r="BL277" s="15"/>
      <c r="BM277" s="14" t="s">
        <v>977</v>
      </c>
      <c r="BN277" s="14" t="s">
        <v>998</v>
      </c>
      <c r="BO277" s="165" t="s">
        <v>1111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1383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1398</v>
      </c>
      <c r="BK279" s="16" t="s">
        <v>1888</v>
      </c>
      <c r="BL279" s="15"/>
      <c r="BM279" s="14" t="s">
        <v>982</v>
      </c>
      <c r="BN279" s="14" t="s">
        <v>982</v>
      </c>
      <c r="BO279" s="165" t="s">
        <v>982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1338</v>
      </c>
      <c r="W280" s="173" t="s">
        <v>1339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988</v>
      </c>
      <c r="BN280" s="14" t="s">
        <v>988</v>
      </c>
      <c r="BO280" s="165" t="s">
        <v>988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1389</v>
      </c>
      <c r="X281" s="218" t="s">
        <v>957</v>
      </c>
      <c r="Y281" s="158" t="s">
        <v>960</v>
      </c>
      <c r="Z281" s="158" t="s">
        <v>966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1407</v>
      </c>
      <c r="BK281" s="16" t="s">
        <v>1891</v>
      </c>
      <c r="BL281" s="15"/>
      <c r="BM281" s="14" t="s">
        <v>982</v>
      </c>
      <c r="BN281" s="14" t="s">
        <v>982</v>
      </c>
      <c r="BO281" s="165" t="s">
        <v>982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1249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988</v>
      </c>
      <c r="BN282" s="14" t="s">
        <v>988</v>
      </c>
      <c r="BO282" s="165" t="s">
        <v>988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1249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988</v>
      </c>
      <c r="BN283" s="14" t="s">
        <v>988</v>
      </c>
      <c r="BO283" s="165" t="s">
        <v>988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1403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974</v>
      </c>
      <c r="BN285" s="14" t="s">
        <v>1005</v>
      </c>
      <c r="BO285" s="165" t="s">
        <v>1065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1219</v>
      </c>
      <c r="X286" s="218" t="s">
        <v>957</v>
      </c>
      <c r="Y286" s="158" t="s">
        <v>960</v>
      </c>
      <c r="Z286" s="158" t="s">
        <v>964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1407</v>
      </c>
      <c r="BK286" s="16" t="s">
        <v>1898</v>
      </c>
      <c r="BL286" s="15"/>
      <c r="BM286" s="14" t="s">
        <v>988</v>
      </c>
      <c r="BN286" s="14" t="s">
        <v>988</v>
      </c>
      <c r="BO286" s="165" t="s">
        <v>988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1218</v>
      </c>
      <c r="W287" s="173" t="s">
        <v>1219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1407</v>
      </c>
      <c r="BK287" s="16" t="s">
        <v>1899</v>
      </c>
      <c r="BL287" s="15"/>
      <c r="BM287" s="14" t="s">
        <v>982</v>
      </c>
      <c r="BN287" s="14" t="s">
        <v>982</v>
      </c>
      <c r="BO287" s="165" t="s">
        <v>982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1361</v>
      </c>
      <c r="W288" s="173" t="s">
        <v>1411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1340</v>
      </c>
      <c r="BK288" s="16" t="s">
        <v>1900</v>
      </c>
      <c r="BL288" s="15"/>
      <c r="BM288" s="14" t="s">
        <v>982</v>
      </c>
      <c r="BN288" s="14" t="s">
        <v>982</v>
      </c>
      <c r="BO288" s="165" t="s">
        <v>982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1542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982</v>
      </c>
      <c r="BN290" s="14" t="s">
        <v>982</v>
      </c>
      <c r="BO290" s="165" t="s">
        <v>982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982</v>
      </c>
      <c r="BN291" s="14" t="s">
        <v>982</v>
      </c>
      <c r="BO291" s="165" t="s">
        <v>982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1340</v>
      </c>
      <c r="BK292" s="16" t="s">
        <v>1911</v>
      </c>
      <c r="BL292" s="15"/>
      <c r="BM292" s="14" t="s">
        <v>982</v>
      </c>
      <c r="BN292" s="14" t="s">
        <v>982</v>
      </c>
      <c r="BO292" s="165" t="s">
        <v>982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1508</v>
      </c>
      <c r="W293" s="173" t="s">
        <v>1509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970</v>
      </c>
      <c r="BN293" s="14" t="s">
        <v>993</v>
      </c>
      <c r="BO293" s="165" t="s">
        <v>1060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1383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970</v>
      </c>
      <c r="BN294" s="14" t="s">
        <v>993</v>
      </c>
      <c r="BO294" s="165" t="s">
        <v>1081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790</v>
      </c>
      <c r="G295" s="9" t="str">
        <f>IF(D295="","*",VLOOKUP(F295,BS_ATIVIDADE[#All],3,FALSE))</f>
        <v>SOLDA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Nº DE SOLDA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1536</v>
      </c>
      <c r="W295" s="173" t="s">
        <v>1219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1922</v>
      </c>
      <c r="BK295" s="16" t="s">
        <v>1923</v>
      </c>
      <c r="BL295" s="15"/>
      <c r="BM295" s="14" t="s">
        <v>988</v>
      </c>
      <c r="BN295" s="14" t="s">
        <v>988</v>
      </c>
      <c r="BO295" s="165" t="s">
        <v>988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1338</v>
      </c>
      <c r="W296" s="173" t="s">
        <v>1339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1924</v>
      </c>
      <c r="BK296" s="16" t="s">
        <v>1924</v>
      </c>
      <c r="BL296" s="15"/>
      <c r="BM296" s="14" t="s">
        <v>988</v>
      </c>
      <c r="BN296" s="14" t="s">
        <v>988</v>
      </c>
      <c r="BO296" s="165" t="s">
        <v>988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1249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1924</v>
      </c>
      <c r="BK297" s="16" t="s">
        <v>1924</v>
      </c>
      <c r="BL297" s="15"/>
      <c r="BM297" s="14" t="s">
        <v>977</v>
      </c>
      <c r="BN297" s="14" t="s">
        <v>998</v>
      </c>
      <c r="BO297" s="165" t="s">
        <v>1111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1249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1924</v>
      </c>
      <c r="BK298" s="16" t="s">
        <v>1924</v>
      </c>
      <c r="BL298" s="15"/>
      <c r="BM298" s="14" t="s">
        <v>977</v>
      </c>
      <c r="BN298" s="14" t="s">
        <v>998</v>
      </c>
      <c r="BO298" s="165" t="s">
        <v>1111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1403</v>
      </c>
      <c r="X300" s="218" t="s">
        <v>963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1340</v>
      </c>
      <c r="BK300" s="16" t="s">
        <v>1896</v>
      </c>
      <c r="BL300" s="15"/>
      <c r="BM300" s="14" t="s">
        <v>974</v>
      </c>
      <c r="BN300" s="14" t="s">
        <v>1005</v>
      </c>
      <c r="BO300" s="165" t="s">
        <v>1065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1219</v>
      </c>
      <c r="X301" s="218" t="s">
        <v>957</v>
      </c>
      <c r="Y301" s="158" t="s">
        <v>960</v>
      </c>
      <c r="Z301" s="158" t="s">
        <v>964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1925</v>
      </c>
      <c r="BK301" s="16" t="s">
        <v>1926</v>
      </c>
      <c r="BL301" s="15"/>
      <c r="BM301" s="14" t="s">
        <v>988</v>
      </c>
      <c r="BN301" s="14" t="s">
        <v>988</v>
      </c>
      <c r="BO301" s="165" t="s">
        <v>988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1927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1218</v>
      </c>
      <c r="W302" s="173" t="s">
        <v>1219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1928</v>
      </c>
      <c r="BK302" s="16" t="s">
        <v>1926</v>
      </c>
      <c r="BL302" s="15"/>
      <c r="BM302" s="14" t="s">
        <v>988</v>
      </c>
      <c r="BN302" s="14" t="s">
        <v>988</v>
      </c>
      <c r="BO302" s="165" t="s">
        <v>988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1929</v>
      </c>
      <c r="W303" s="173" t="s">
        <v>1389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1930</v>
      </c>
      <c r="BK303" s="16" t="s">
        <v>1930</v>
      </c>
      <c r="BL303" s="15"/>
      <c r="BM303" s="14" t="s">
        <v>978</v>
      </c>
      <c r="BN303" s="14" t="s">
        <v>1008</v>
      </c>
      <c r="BO303" s="165" t="s">
        <v>1073</v>
      </c>
      <c r="BP303" s="16" t="s">
        <v>1931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1932</v>
      </c>
      <c r="N304" s="204" t="s">
        <v>1933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1361</v>
      </c>
      <c r="W304" s="173" t="s">
        <v>1411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1934</v>
      </c>
      <c r="BK304" s="16" t="s">
        <v>1935</v>
      </c>
      <c r="BL304" s="15"/>
      <c r="BM304" s="14" t="s">
        <v>982</v>
      </c>
      <c r="BN304" s="14" t="s">
        <v>982</v>
      </c>
      <c r="BO304" s="165" t="s">
        <v>982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1936</v>
      </c>
      <c r="N306" s="204" t="s">
        <v>1937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1938</v>
      </c>
      <c r="BK306" s="16" t="s">
        <v>1938</v>
      </c>
      <c r="BL306" s="15"/>
      <c r="BM306" s="14" t="s">
        <v>982</v>
      </c>
      <c r="BN306" s="14" t="s">
        <v>982</v>
      </c>
      <c r="BO306" s="165" t="s">
        <v>982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1416</v>
      </c>
      <c r="W307" s="173" t="s">
        <v>1219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1939</v>
      </c>
      <c r="BK307" s="16" t="s">
        <v>1940</v>
      </c>
      <c r="BL307" s="15"/>
      <c r="BM307" s="14" t="s">
        <v>982</v>
      </c>
      <c r="BN307" s="14" t="s">
        <v>982</v>
      </c>
      <c r="BO307" s="165" t="s">
        <v>982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1932</v>
      </c>
      <c r="N308" s="204" t="s">
        <v>1933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1361</v>
      </c>
      <c r="W308" s="173" t="s">
        <v>1411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1941</v>
      </c>
      <c r="BK308" s="16" t="s">
        <v>1942</v>
      </c>
      <c r="BL308" s="15"/>
      <c r="BM308" s="14" t="s">
        <v>982</v>
      </c>
      <c r="BN308" s="14" t="s">
        <v>982</v>
      </c>
      <c r="BO308" s="165" t="s">
        <v>982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1338</v>
      </c>
      <c r="W309" s="173" t="s">
        <v>1339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1943</v>
      </c>
      <c r="BK309" s="16" t="s">
        <v>1943</v>
      </c>
      <c r="BL309" s="15"/>
      <c r="BM309" s="14" t="s">
        <v>988</v>
      </c>
      <c r="BN309" s="14" t="s">
        <v>988</v>
      </c>
      <c r="BO309" s="165" t="s">
        <v>988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1403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1941</v>
      </c>
      <c r="BK310" s="16" t="s">
        <v>1944</v>
      </c>
      <c r="BL310" s="15"/>
      <c r="BM310" s="14" t="s">
        <v>988</v>
      </c>
      <c r="BN310" s="14" t="s">
        <v>988</v>
      </c>
      <c r="BO310" s="165" t="s">
        <v>988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1536</v>
      </c>
      <c r="W312" s="173" t="s">
        <v>1219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1945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1946</v>
      </c>
      <c r="BK312" s="16" t="s">
        <v>1946</v>
      </c>
      <c r="BL312" s="15"/>
      <c r="BM312" s="14" t="s">
        <v>982</v>
      </c>
      <c r="BN312" s="14" t="s">
        <v>982</v>
      </c>
      <c r="BO312" s="165" t="s">
        <v>982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1383</v>
      </c>
      <c r="W313" s="173" t="s">
        <v>1947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1338</v>
      </c>
      <c r="W315" s="173" t="s">
        <v>1339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1948</v>
      </c>
      <c r="BK315" s="16" t="s">
        <v>1949</v>
      </c>
      <c r="BL315" s="15"/>
      <c r="BM315" s="14" t="s">
        <v>982</v>
      </c>
      <c r="BN315" s="14" t="s">
        <v>982</v>
      </c>
      <c r="BO315" s="165" t="s">
        <v>982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1383</v>
      </c>
      <c r="W316" s="173" t="s">
        <v>1950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1951</v>
      </c>
      <c r="BK316" s="16" t="s">
        <v>1952</v>
      </c>
      <c r="BL316" s="15"/>
      <c r="BM316" s="14" t="s">
        <v>982</v>
      </c>
      <c r="BN316" s="14" t="s">
        <v>982</v>
      </c>
      <c r="BO316" s="165" t="s">
        <v>982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1259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1953</v>
      </c>
      <c r="W317" s="173" t="s">
        <v>1790</v>
      </c>
      <c r="X317" s="218" t="s">
        <v>957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1954</v>
      </c>
      <c r="BK317" s="16" t="s">
        <v>1954</v>
      </c>
      <c r="BL317" s="15"/>
      <c r="BM317" s="14" t="s">
        <v>982</v>
      </c>
      <c r="BN317" s="14" t="s">
        <v>982</v>
      </c>
      <c r="BO317" s="165" t="s">
        <v>982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1403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1955</v>
      </c>
      <c r="BK319" s="16" t="s">
        <v>1956</v>
      </c>
      <c r="BL319" s="15"/>
      <c r="BM319" s="14" t="s">
        <v>974</v>
      </c>
      <c r="BN319" s="14" t="s">
        <v>995</v>
      </c>
      <c r="BO319" s="165" t="s">
        <v>1105</v>
      </c>
      <c r="BP319" s="16" t="s">
        <v>1956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1219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1957</v>
      </c>
      <c r="BK320" s="16" t="s">
        <v>1957</v>
      </c>
      <c r="BL320" s="15"/>
      <c r="BM320" s="14" t="s">
        <v>982</v>
      </c>
      <c r="BN320" s="14" t="s">
        <v>982</v>
      </c>
      <c r="BO320" s="165" t="s">
        <v>982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1218</v>
      </c>
      <c r="W321" s="173" t="s">
        <v>1219</v>
      </c>
      <c r="X321" s="218" t="s">
        <v>957</v>
      </c>
      <c r="Y321" s="158" t="s">
        <v>960</v>
      </c>
      <c r="Z321" s="158" t="s">
        <v>964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1958</v>
      </c>
      <c r="BK321" s="16" t="s">
        <v>1958</v>
      </c>
      <c r="BL321" s="15"/>
      <c r="BM321" s="14" t="s">
        <v>982</v>
      </c>
      <c r="BN321" s="14" t="s">
        <v>982</v>
      </c>
      <c r="BO321" s="165" t="s">
        <v>982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1959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1959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1929</v>
      </c>
      <c r="W322" s="173" t="s">
        <v>1389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1960</v>
      </c>
      <c r="BK322" s="16" t="s">
        <v>1961</v>
      </c>
      <c r="BL322" s="15"/>
      <c r="BM322" s="14" t="s">
        <v>984</v>
      </c>
      <c r="BN322" s="14" t="s">
        <v>1009</v>
      </c>
      <c r="BO322" s="165" t="s">
        <v>1009</v>
      </c>
      <c r="BP322" s="16" t="s">
        <v>1961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1932</v>
      </c>
      <c r="N323" s="204" t="s">
        <v>1933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1361</v>
      </c>
      <c r="W323" s="173" t="s">
        <v>1411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1962</v>
      </c>
      <c r="BK323" s="16" t="s">
        <v>1961</v>
      </c>
      <c r="BL323" s="15"/>
      <c r="BM323" s="14" t="s">
        <v>984</v>
      </c>
      <c r="BN323" s="14" t="s">
        <v>1009</v>
      </c>
      <c r="BO323" s="165" t="s">
        <v>1009</v>
      </c>
      <c r="BP323" s="16" t="s">
        <v>1961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1963</v>
      </c>
      <c r="N324" s="204" t="s">
        <v>1964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1965</v>
      </c>
      <c r="BK324" s="16" t="s">
        <v>1965</v>
      </c>
      <c r="BL324" s="15"/>
      <c r="BM324" s="14" t="s">
        <v>971</v>
      </c>
      <c r="BN324" s="14" t="s">
        <v>993</v>
      </c>
      <c r="BO324" s="165" t="s">
        <v>1082</v>
      </c>
      <c r="BP324" s="16" t="s">
        <v>1965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1966</v>
      </c>
      <c r="BK325" s="16" t="s">
        <v>1966</v>
      </c>
      <c r="BL325" s="15"/>
      <c r="BM325" s="14" t="s">
        <v>971</v>
      </c>
      <c r="BN325" s="14" t="s">
        <v>993</v>
      </c>
      <c r="BO325" s="165" t="s">
        <v>1082</v>
      </c>
      <c r="BP325" s="16" t="s">
        <v>1966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1967</v>
      </c>
      <c r="W326" s="173" t="s">
        <v>1968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1969</v>
      </c>
      <c r="BK326" s="16" t="s">
        <v>1969</v>
      </c>
      <c r="BL326" s="15"/>
      <c r="BM326" s="14" t="s">
        <v>971</v>
      </c>
      <c r="BN326" s="14" t="s">
        <v>993</v>
      </c>
      <c r="BO326" s="165" t="s">
        <v>1082</v>
      </c>
      <c r="BP326" s="16" t="s">
        <v>1969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1540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1462</v>
      </c>
      <c r="W329" s="173" t="s">
        <v>1970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1971</v>
      </c>
      <c r="BK329" s="16" t="s">
        <v>1971</v>
      </c>
      <c r="BL329" s="15"/>
      <c r="BM329" s="14" t="s">
        <v>970</v>
      </c>
      <c r="BN329" s="14" t="s">
        <v>993</v>
      </c>
      <c r="BO329" s="165" t="s">
        <v>1081</v>
      </c>
      <c r="BP329" s="16" t="s">
        <v>1971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1536</v>
      </c>
      <c r="W330" s="173" t="s">
        <v>1219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1972</v>
      </c>
      <c r="BK330" s="16" t="s">
        <v>1972</v>
      </c>
      <c r="BL330" s="15"/>
      <c r="BM330" s="14" t="s">
        <v>984</v>
      </c>
      <c r="BN330" s="14" t="s">
        <v>1001</v>
      </c>
      <c r="BO330" s="165" t="s">
        <v>1077</v>
      </c>
      <c r="BP330" s="16" t="s">
        <v>1972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1973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1974</v>
      </c>
      <c r="W331" s="173" t="s">
        <v>1339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1975</v>
      </c>
      <c r="BK331" s="16" t="s">
        <v>1975</v>
      </c>
      <c r="BL331" s="15"/>
      <c r="BM331" s="14" t="s">
        <v>977</v>
      </c>
      <c r="BN331" s="14" t="s">
        <v>998</v>
      </c>
      <c r="BO331" s="165" t="s">
        <v>1088</v>
      </c>
      <c r="BP331" s="16" t="s">
        <v>1975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1976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1977</v>
      </c>
      <c r="BK332" s="16" t="s">
        <v>1978</v>
      </c>
      <c r="BL332" s="15"/>
      <c r="BM332" s="14" t="s">
        <v>982</v>
      </c>
      <c r="BN332" s="14" t="s">
        <v>982</v>
      </c>
      <c r="BO332" s="165" t="s">
        <v>982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1249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1979</v>
      </c>
      <c r="BK333" s="16" t="s">
        <v>1980</v>
      </c>
      <c r="BL333" s="15"/>
      <c r="BM333" s="14" t="s">
        <v>982</v>
      </c>
      <c r="BN333" s="14" t="s">
        <v>982</v>
      </c>
      <c r="BO333" s="165" t="s">
        <v>982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1249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1979</v>
      </c>
      <c r="BK334" s="16" t="s">
        <v>1980</v>
      </c>
      <c r="BL334" s="15"/>
      <c r="BM334" s="14" t="s">
        <v>982</v>
      </c>
      <c r="BN334" s="14" t="s">
        <v>982</v>
      </c>
      <c r="BO334" s="165" t="s">
        <v>982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1403</v>
      </c>
      <c r="X335" s="218" t="s">
        <v>963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1981</v>
      </c>
      <c r="BK335" s="16" t="s">
        <v>1981</v>
      </c>
      <c r="BL335" s="15"/>
      <c r="BM335" s="14" t="s">
        <v>982</v>
      </c>
      <c r="BN335" s="14" t="s">
        <v>982</v>
      </c>
      <c r="BO335" s="165" t="s">
        <v>982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1357</v>
      </c>
      <c r="W336" s="173" t="s">
        <v>1982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1983</v>
      </c>
      <c r="BK336" s="16" t="s">
        <v>1984</v>
      </c>
      <c r="BL336" s="15"/>
      <c r="BM336" s="14" t="s">
        <v>982</v>
      </c>
      <c r="BN336" s="14" t="s">
        <v>982</v>
      </c>
      <c r="BO336" s="165" t="s">
        <v>982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1985</v>
      </c>
      <c r="W337" s="173" t="s">
        <v>1389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1986</v>
      </c>
      <c r="BK337" s="16" t="s">
        <v>1987</v>
      </c>
      <c r="BL337" s="15"/>
      <c r="BM337" s="14" t="s">
        <v>982</v>
      </c>
      <c r="BN337" s="14" t="s">
        <v>982</v>
      </c>
      <c r="BO337" s="165" t="s">
        <v>982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1218</v>
      </c>
      <c r="W338" s="173" t="s">
        <v>1982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1988</v>
      </c>
      <c r="BK338" s="16" t="s">
        <v>1989</v>
      </c>
      <c r="BL338" s="15"/>
      <c r="BM338" s="14" t="s">
        <v>982</v>
      </c>
      <c r="BN338" s="14" t="s">
        <v>982</v>
      </c>
      <c r="BO338" s="165" t="s">
        <v>982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1259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1260</v>
      </c>
      <c r="N339" s="204" t="s">
        <v>1261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1280</v>
      </c>
      <c r="W339" s="173" t="s">
        <v>1990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1991</v>
      </c>
      <c r="BK339" s="16" t="s">
        <v>1991</v>
      </c>
      <c r="BL339" s="15"/>
      <c r="BM339" s="14" t="s">
        <v>982</v>
      </c>
      <c r="BN339" s="14" t="s">
        <v>982</v>
      </c>
      <c r="BO339" s="165" t="s">
        <v>982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1932</v>
      </c>
      <c r="N340" s="204" t="s">
        <v>1933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1361</v>
      </c>
      <c r="W340" s="173" t="s">
        <v>1411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1992</v>
      </c>
      <c r="BK340" s="16" t="s">
        <v>1993</v>
      </c>
      <c r="BL340" s="15"/>
      <c r="BM340" s="14" t="s">
        <v>982</v>
      </c>
      <c r="BN340" s="14" t="s">
        <v>982</v>
      </c>
      <c r="BO340" s="165" t="s">
        <v>982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1963</v>
      </c>
      <c r="N341" s="204" t="s">
        <v>1964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1994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1995</v>
      </c>
      <c r="BK341" s="16" t="s">
        <v>1995</v>
      </c>
      <c r="BL341" s="15"/>
      <c r="BM341" s="14" t="s">
        <v>978</v>
      </c>
      <c r="BN341" s="14" t="s">
        <v>1008</v>
      </c>
      <c r="BO341" s="165" t="s">
        <v>1073</v>
      </c>
      <c r="BP341" s="16" t="s">
        <v>1995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1996</v>
      </c>
      <c r="N342" s="204" t="s">
        <v>1997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1998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1999</v>
      </c>
      <c r="BK342" s="16" t="s">
        <v>1999</v>
      </c>
      <c r="BL342" s="15"/>
      <c r="BM342" s="14" t="s">
        <v>982</v>
      </c>
      <c r="BN342" s="14" t="s">
        <v>982</v>
      </c>
      <c r="BO342" s="165" t="s">
        <v>982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1967</v>
      </c>
      <c r="W343" s="173" t="s">
        <v>2000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2001</v>
      </c>
      <c r="BK343" s="16" t="s">
        <v>2002</v>
      </c>
      <c r="BL343" s="15"/>
      <c r="BM343" s="14" t="s">
        <v>982</v>
      </c>
      <c r="BN343" s="14" t="s">
        <v>982</v>
      </c>
      <c r="BO343" s="165" t="s">
        <v>982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1959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1959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1929</v>
      </c>
      <c r="W344" s="173" t="s">
        <v>2003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2004</v>
      </c>
      <c r="BK344" s="16" t="s">
        <v>2004</v>
      </c>
      <c r="BL344" s="15"/>
      <c r="BM344" s="14" t="s">
        <v>982</v>
      </c>
      <c r="BN344" s="14" t="s">
        <v>982</v>
      </c>
      <c r="BO344" s="165" t="s">
        <v>982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1959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1959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1929</v>
      </c>
      <c r="W345" s="173" t="s">
        <v>1389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2005</v>
      </c>
      <c r="BK345" s="16" t="s">
        <v>2005</v>
      </c>
      <c r="BL345" s="15"/>
      <c r="BM345" s="14" t="s">
        <v>982</v>
      </c>
      <c r="BN345" s="14" t="s">
        <v>982</v>
      </c>
      <c r="BO345" s="165" t="s">
        <v>982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1540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1462</v>
      </c>
      <c r="W347" s="173" t="s">
        <v>1970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 t="s">
        <v>2006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>
        <v>0</v>
      </c>
      <c r="AS347" s="38">
        <v>0</v>
      </c>
      <c r="AT347" s="38">
        <v>0</v>
      </c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0</v>
      </c>
      <c r="BI347" s="16"/>
      <c r="BJ347" s="16" t="s">
        <v>1971</v>
      </c>
      <c r="BK347" s="16" t="s">
        <v>1971</v>
      </c>
      <c r="BL347" s="15"/>
      <c r="BM347" s="14" t="s">
        <v>970</v>
      </c>
      <c r="BN347" s="14" t="s">
        <v>993</v>
      </c>
      <c r="BO347" s="165" t="s">
        <v>1081</v>
      </c>
      <c r="BP347" s="16" t="s">
        <v>1971</v>
      </c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>PátioOperação</v>
      </c>
    </row>
    <row r="348" spans="1:72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1536</v>
      </c>
      <c r="W348" s="173" t="s">
        <v>1219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>
        <v>1</v>
      </c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2007</v>
      </c>
      <c r="BK348" s="16" t="s">
        <v>2007</v>
      </c>
      <c r="BL348" s="15"/>
      <c r="BM348" s="14" t="s">
        <v>982</v>
      </c>
      <c r="BN348" s="14" t="s">
        <v>982</v>
      </c>
      <c r="BO348" s="165" t="s">
        <v>982</v>
      </c>
      <c r="BP348" s="16"/>
      <c r="BQ348" s="12" t="str">
        <f t="shared" si="51"/>
        <v>Aderente</v>
      </c>
      <c r="BR348" s="18">
        <f t="shared" si="52"/>
        <v>1</v>
      </c>
      <c r="BS348" s="18">
        <f t="shared" si="53"/>
        <v>1</v>
      </c>
      <c r="BT348" s="225" t="str">
        <f t="shared" si="45"/>
        <v>OKOK</v>
      </c>
    </row>
    <row r="349" spans="1:72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1976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>
        <v>0.49027777777777776</v>
      </c>
      <c r="AS349" s="38">
        <v>0.53749999999999998</v>
      </c>
      <c r="AT349" s="38">
        <v>0.6</v>
      </c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6.25E-2</v>
      </c>
      <c r="AZ349" s="13"/>
      <c r="BA349" s="71">
        <v>300</v>
      </c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2</v>
      </c>
      <c r="BI349" s="16"/>
      <c r="BJ349" s="16" t="s">
        <v>2008</v>
      </c>
      <c r="BK349" s="16" t="s">
        <v>2009</v>
      </c>
      <c r="BL349" s="15"/>
      <c r="BM349" s="14" t="s">
        <v>978</v>
      </c>
      <c r="BN349" s="14" t="s">
        <v>1008</v>
      </c>
      <c r="BO349" s="165" t="s">
        <v>1120</v>
      </c>
      <c r="BP349" s="16" t="s">
        <v>2009</v>
      </c>
      <c r="BQ349" s="12" t="str">
        <f t="shared" si="51"/>
        <v>Produção e Intervalo</v>
      </c>
      <c r="BR349" s="18">
        <f t="shared" si="52"/>
        <v>0.5</v>
      </c>
      <c r="BS349" s="18">
        <f t="shared" si="53"/>
        <v>0.5</v>
      </c>
      <c r="BT349" s="225" t="str">
        <f t="shared" si="45"/>
        <v>SuperExecução</v>
      </c>
    </row>
    <row r="350" spans="1:72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1241</v>
      </c>
      <c r="J350" s="217">
        <v>74</v>
      </c>
      <c r="K350" s="217">
        <v>290</v>
      </c>
      <c r="L350" s="83" t="s">
        <v>607</v>
      </c>
      <c r="M350" s="204" t="s">
        <v>1278</v>
      </c>
      <c r="N350" s="204" t="s">
        <v>1279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1280</v>
      </c>
      <c r="W350" s="173" t="s">
        <v>1281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2010</v>
      </c>
      <c r="BK350" s="16" t="s">
        <v>2010</v>
      </c>
      <c r="BL350" s="15"/>
      <c r="BM350" s="14" t="s">
        <v>985</v>
      </c>
      <c r="BN350" s="14" t="s">
        <v>1010</v>
      </c>
      <c r="BO350" s="165" t="s">
        <v>1093</v>
      </c>
      <c r="BP350" s="16" t="s">
        <v>2011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1249</v>
      </c>
      <c r="N351" s="204" t="s">
        <v>436</v>
      </c>
      <c r="O351" s="173">
        <v>0.375</v>
      </c>
      <c r="P351" s="173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>
        <v>0.5083333333333333</v>
      </c>
      <c r="AT351" s="38">
        <v>0.55000000000000004</v>
      </c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4.1666666666666741E-2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2</v>
      </c>
      <c r="BI351" s="16"/>
      <c r="BJ351" s="16" t="s">
        <v>2012</v>
      </c>
      <c r="BK351" s="16" t="s">
        <v>2013</v>
      </c>
      <c r="BL351" s="15"/>
      <c r="BM351" s="14" t="s">
        <v>982</v>
      </c>
      <c r="BN351" s="14" t="s">
        <v>982</v>
      </c>
      <c r="BO351" s="165" t="s">
        <v>982</v>
      </c>
      <c r="BP351" s="16"/>
      <c r="BQ351" s="12" t="str">
        <f t="shared" si="51"/>
        <v>Aderente</v>
      </c>
      <c r="BR351" s="18">
        <f t="shared" si="52"/>
        <v>1.0000000000000018</v>
      </c>
      <c r="BS351" s="18">
        <f t="shared" si="53"/>
        <v>1</v>
      </c>
      <c r="BT351" s="225" t="str">
        <f t="shared" ref="BT351:BT414" si="59">IF(BN351="","",SUBSTITUTE(BM351," ","")&amp;SUBSTITUTE(BN351," ",""))</f>
        <v>OKOK</v>
      </c>
    </row>
    <row r="352" spans="1:72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1249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>
        <v>0</v>
      </c>
      <c r="AT352" s="38">
        <v>6.9444444444444447E-4</v>
      </c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6.9444444444444447E-4</v>
      </c>
      <c r="AZ352" s="13"/>
      <c r="BA352" s="71">
        <v>561</v>
      </c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2</v>
      </c>
      <c r="BI352" s="16"/>
      <c r="BJ352" s="16" t="s">
        <v>2012</v>
      </c>
      <c r="BK352" s="16" t="s">
        <v>2013</v>
      </c>
      <c r="BL352" s="15"/>
      <c r="BM352" s="14" t="s">
        <v>982</v>
      </c>
      <c r="BN352" s="14" t="s">
        <v>982</v>
      </c>
      <c r="BO352" s="165" t="s">
        <v>982</v>
      </c>
      <c r="BP352" s="16"/>
      <c r="BQ352" s="12" t="str">
        <f t="shared" si="51"/>
        <v>Aderente</v>
      </c>
      <c r="BR352" s="18">
        <f t="shared" si="52"/>
        <v>1</v>
      </c>
      <c r="BS352" s="18">
        <f t="shared" si="53"/>
        <v>1.1220000000000001</v>
      </c>
      <c r="BT352" s="225" t="str">
        <f t="shared" si="59"/>
        <v>OKOK</v>
      </c>
    </row>
    <row r="353" spans="1:72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1403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>
        <v>0.44583333333333336</v>
      </c>
      <c r="AS353" s="38">
        <v>0.48333333333333334</v>
      </c>
      <c r="AT353" s="38">
        <v>0.51597222222222228</v>
      </c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3.2638888888888939E-2</v>
      </c>
      <c r="AZ353" s="13"/>
      <c r="BA353" s="71">
        <v>220</v>
      </c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2</v>
      </c>
      <c r="BI353" s="16"/>
      <c r="BJ353" s="16" t="s">
        <v>2014</v>
      </c>
      <c r="BK353" s="16" t="s">
        <v>2014</v>
      </c>
      <c r="BL353" s="15"/>
      <c r="BM353" s="14" t="s">
        <v>974</v>
      </c>
      <c r="BN353" s="14" t="s">
        <v>995</v>
      </c>
      <c r="BO353" s="165" t="s">
        <v>1105</v>
      </c>
      <c r="BP353" s="16" t="s">
        <v>2014</v>
      </c>
      <c r="BQ353" s="12" t="str">
        <f t="shared" si="51"/>
        <v>Produção e Intervalo</v>
      </c>
      <c r="BR353" s="18">
        <f t="shared" si="52"/>
        <v>0.52222222222222303</v>
      </c>
      <c r="BS353" s="18">
        <f t="shared" si="53"/>
        <v>0.26190476190476192</v>
      </c>
      <c r="BT353" s="225" t="str">
        <f t="shared" si="59"/>
        <v>MecanizaçãoOperação</v>
      </c>
    </row>
    <row r="354" spans="1:72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1985</v>
      </c>
      <c r="W354" s="173" t="s">
        <v>1389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2015</v>
      </c>
      <c r="BK354" s="16" t="s">
        <v>2015</v>
      </c>
      <c r="BL354" s="15"/>
      <c r="BM354" s="14" t="s">
        <v>978</v>
      </c>
      <c r="BN354" s="14" t="s">
        <v>1008</v>
      </c>
      <c r="BO354" s="165" t="s">
        <v>1062</v>
      </c>
      <c r="BP354" s="16" t="s">
        <v>2015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1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1218</v>
      </c>
      <c r="W355" s="173" t="s">
        <v>1982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">
        <v>381</v>
      </c>
      <c r="AL355" s="278" t="str">
        <f>IF(BS_CONTROLE[[#This Row],[Local - Encerramento]]=0, "-", BS_CONTROLE[[#This Row],[Local - Encerramento]])</f>
        <v>-</v>
      </c>
      <c r="AM355" s="278" t="s">
        <v>380</v>
      </c>
      <c r="AN355" s="278" t="s">
        <v>381</v>
      </c>
      <c r="AO355" s="279">
        <f>IF(BS_CONTROLE[[#This Row],[SUB]]=0, "-", BS_CONTROLE[[#This Row],[SUB]])</f>
        <v>74</v>
      </c>
      <c r="AP355" s="280">
        <v>23.4</v>
      </c>
      <c r="AQ355" s="280" t="s">
        <v>2016</v>
      </c>
      <c r="AR355" s="38">
        <v>0.3972222222222222</v>
      </c>
      <c r="AS355" s="38">
        <v>0.53819444444444442</v>
      </c>
      <c r="AT355" s="38">
        <v>0.62152777777777779</v>
      </c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8.333333333333337E-2</v>
      </c>
      <c r="AZ355" s="13"/>
      <c r="BA355" s="71">
        <v>1</v>
      </c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2</v>
      </c>
      <c r="BI355" s="16"/>
      <c r="BJ355" s="16" t="s">
        <v>2017</v>
      </c>
      <c r="BK355" s="16" t="s">
        <v>2018</v>
      </c>
      <c r="BL355" s="15"/>
      <c r="BM355" s="14" t="s">
        <v>982</v>
      </c>
      <c r="BN355" s="14" t="s">
        <v>982</v>
      </c>
      <c r="BO355" s="165" t="s">
        <v>982</v>
      </c>
      <c r="BP355" s="16"/>
      <c r="BQ355" s="12" t="str">
        <f t="shared" si="51"/>
        <v>Aderente</v>
      </c>
      <c r="BR355" s="18">
        <f t="shared" si="52"/>
        <v>1.0000000000000004</v>
      </c>
      <c r="BS355" s="18">
        <f t="shared" si="53"/>
        <v>1</v>
      </c>
      <c r="BT355" s="225" t="str">
        <f t="shared" si="59"/>
        <v>OKOK</v>
      </c>
    </row>
    <row r="356" spans="1:72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1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1357</v>
      </c>
      <c r="W356" s="173" t="s">
        <v>2019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>
        <v>0.3972222222222222</v>
      </c>
      <c r="AS356" s="38">
        <v>0.53819444444444442</v>
      </c>
      <c r="AT356" s="38">
        <v>0.62152777777777779</v>
      </c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8.333333333333337E-2</v>
      </c>
      <c r="AZ356" s="13"/>
      <c r="BA356" s="71">
        <v>1</v>
      </c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2</v>
      </c>
      <c r="BI356" s="16"/>
      <c r="BJ356" s="16" t="s">
        <v>2017</v>
      </c>
      <c r="BK356" s="16" t="s">
        <v>2018</v>
      </c>
      <c r="BL356" s="15"/>
      <c r="BM356" s="14" t="s">
        <v>982</v>
      </c>
      <c r="BN356" s="14" t="s">
        <v>982</v>
      </c>
      <c r="BO356" s="165" t="s">
        <v>982</v>
      </c>
      <c r="BP356" s="16"/>
      <c r="BQ356" s="12" t="str">
        <f t="shared" si="51"/>
        <v>Aderente</v>
      </c>
      <c r="BR356" s="18">
        <f t="shared" si="52"/>
        <v>1.0000000000000004</v>
      </c>
      <c r="BS356" s="18">
        <f t="shared" si="53"/>
        <v>1</v>
      </c>
      <c r="BT356" s="225" t="str">
        <f t="shared" si="59"/>
        <v>OKOK</v>
      </c>
    </row>
    <row r="357" spans="1:72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1932</v>
      </c>
      <c r="N357" s="204" t="s">
        <v>1933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1361</v>
      </c>
      <c r="W357" s="173" t="s">
        <v>1411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>
        <v>0.42916666666666664</v>
      </c>
      <c r="AS357" s="38">
        <v>0.47569444444444442</v>
      </c>
      <c r="AT357" s="38">
        <v>0.60416666666666663</v>
      </c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0.12847222222222221</v>
      </c>
      <c r="AZ357" s="13"/>
      <c r="BA357" s="71">
        <v>5</v>
      </c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2</v>
      </c>
      <c r="BI357" s="16"/>
      <c r="BJ357" s="16" t="s">
        <v>2020</v>
      </c>
      <c r="BK357" s="16" t="s">
        <v>2021</v>
      </c>
      <c r="BL357" s="15"/>
      <c r="BM357" s="14" t="s">
        <v>982</v>
      </c>
      <c r="BN357" s="14" t="s">
        <v>982</v>
      </c>
      <c r="BO357" s="165" t="s">
        <v>982</v>
      </c>
      <c r="BP357" s="16"/>
      <c r="BQ357" s="12" t="str">
        <f t="shared" si="51"/>
        <v>Aderente</v>
      </c>
      <c r="BR357" s="18">
        <f t="shared" si="52"/>
        <v>1.0277777777777777</v>
      </c>
      <c r="BS357" s="18">
        <f t="shared" si="53"/>
        <v>1.6666666666666667</v>
      </c>
      <c r="BT357" s="225" t="str">
        <f t="shared" si="59"/>
        <v>OKOK</v>
      </c>
    </row>
    <row r="358" spans="1:72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>
      <c r="A359" s="50" t="str">
        <f t="shared" si="50"/>
        <v>W7045988</v>
      </c>
      <c r="B359" s="171">
        <v>45988</v>
      </c>
      <c r="C359" s="8">
        <f>IF(BS_CONTROLE[[#This Row],[DATA]]="","",WEEKNUM(BS_CONTROLE[[#This Row],[DATA]]))</f>
        <v>48</v>
      </c>
      <c r="D359" s="51" t="s">
        <v>837</v>
      </c>
      <c r="E359" s="314">
        <v>303</v>
      </c>
      <c r="F359" s="172" t="s">
        <v>621</v>
      </c>
      <c r="G359" s="9" t="str">
        <f>IF(D359="","*",VLOOKUP(F359,BS_ATIVIDADE[#All],3,FALSE))</f>
        <v>OUTROS</v>
      </c>
      <c r="H359" s="204" t="s">
        <v>564</v>
      </c>
      <c r="I359" s="173" t="s">
        <v>1540</v>
      </c>
      <c r="J359" s="217">
        <v>98</v>
      </c>
      <c r="K359" s="217">
        <v>617</v>
      </c>
      <c r="L359" s="83" t="s">
        <v>607</v>
      </c>
      <c r="M359" s="204" t="s">
        <v>1917</v>
      </c>
      <c r="N359" s="204" t="s">
        <v>1918</v>
      </c>
      <c r="O359" s="173">
        <v>0.4375</v>
      </c>
      <c r="P359" s="173">
        <v>4.1666666666666664E-2</v>
      </c>
      <c r="Q359" s="83">
        <v>1</v>
      </c>
      <c r="R359" s="10" t="str">
        <f>IFERROR(_xlfn.XLOOKUP(F359, BS_ATIVIDADE[ATIVIDADE],BS_ATIVIDADE[UNIDADE] ), "*")</f>
        <v>BINÁRIO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9" s="80" t="str">
        <f>IFERROR(_xlfn.XLOOKUP(J359, BASE_MAPA!$D$2:$D$359, BASE_MAPA!$E$2:$E$359), "ERRO")</f>
        <v>ALTO ARAGUAIA - RONDONOPOLIS</v>
      </c>
      <c r="V359" s="198" t="s">
        <v>1462</v>
      </c>
      <c r="W359" s="173" t="s">
        <v>1970</v>
      </c>
      <c r="X359" s="218" t="s">
        <v>957</v>
      </c>
      <c r="Y359" s="158" t="s">
        <v>960</v>
      </c>
      <c r="Z359" s="158" t="s">
        <v>953</v>
      </c>
      <c r="AA359" s="83" t="s">
        <v>1887</v>
      </c>
      <c r="AB359" s="70" t="s">
        <v>948</v>
      </c>
      <c r="AC359" s="70" t="s">
        <v>943</v>
      </c>
      <c r="AD359" s="173">
        <v>0.39583333333333331</v>
      </c>
      <c r="AE359" s="83">
        <v>9414</v>
      </c>
      <c r="AF359" s="83" t="s">
        <v>607</v>
      </c>
      <c r="AG359" s="83">
        <v>15</v>
      </c>
      <c r="AH359" s="48"/>
      <c r="AI359" s="142" t="str">
        <f>IF(BS_CONTROLE[[#This Row],[Atividade]]=0, "-", BS_CONTROLE[[#This Row],[Atividade]])</f>
        <v>DESLOCAMENTO</v>
      </c>
      <c r="AJ359" s="9" t="str">
        <f>IF(D359="","*",VLOOKUP(AI359,BS_ATIVIDADE[#Data],3,FALSE))</f>
        <v>OUTROS</v>
      </c>
      <c r="AK359" s="278" t="str">
        <f>IF(BS_CONTROLE[[#This Row],[Local - Partida]]=0, "-", BS_CONTROLE[[#This Row],[Local - Partida]])</f>
        <v>TIQ2</v>
      </c>
      <c r="AL359" s="278" t="str">
        <f>IF(BS_CONTROLE[[#This Row],[Local - Encerramento]]=0, "-", BS_CONTROLE[[#This Row],[Local - Encerramento]])</f>
        <v>TAG2</v>
      </c>
      <c r="AM359" s="278" t="str">
        <f>IF(BS_CONTROLE[[#This Row],[Entre - Estações]]=0, "-", BS_CONTROLE[[#This Row],[Entre - Estações]])</f>
        <v>TIQ-TGR</v>
      </c>
      <c r="AN359" s="278" t="str">
        <f>IF(BS_CONTROLE[[#This Row],[SB]]=0, "-", BS_CONTROLE[[#This Row],[SB]])</f>
        <v>TIQTGR</v>
      </c>
      <c r="AO359" s="279">
        <f>IF(BS_CONTROLE[[#This Row],[SUB]]=0, "-", BS_CONTROLE[[#This Row],[SUB]])</f>
        <v>98</v>
      </c>
      <c r="AP359" s="280">
        <f>IF(BS_CONTROLE[[#This Row],[KM - Inicio]]=0, "-", BS_CONTROLE[[#This Row],[KM - Inicio]])</f>
        <v>617</v>
      </c>
      <c r="AQ359" s="280" t="str">
        <f>IF(BS_CONTROLE[[#This Row],[KM - Fim]]=0, "-", BS_CONTROLE[[#This Row],[KM - Fim]])</f>
        <v>-</v>
      </c>
      <c r="AR359" s="38">
        <v>0</v>
      </c>
      <c r="AS359" s="38">
        <v>0</v>
      </c>
      <c r="AT359" s="38">
        <v>0</v>
      </c>
      <c r="AU359" s="38"/>
      <c r="AV359" s="38"/>
      <c r="AW359" s="38"/>
      <c r="AX359" s="38"/>
      <c r="AY359" s="313">
        <f>IF(D359="","*",IFERROR(IF(ISODD(COUNT(AS359:AX359)),"ERRO",SUM((AT359-AS359),(AV359-AU359),(AX359-AW359))),"ERRO"))</f>
        <v>0</v>
      </c>
      <c r="AZ359" s="13"/>
      <c r="BA359" s="71">
        <v>0</v>
      </c>
      <c r="BB359" s="10" t="str">
        <f>IFERROR(_xlfn.XLOOKUP(AI359, BS_ATIVIDADE[ATIVIDADE],BS_ATIVIDADE[UNIDADE] ), "*")</f>
        <v>BINÁRIO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9" s="11" t="str">
        <f>IFERROR(_xlfn.XLOOKUP(AO359, BASE_MAPA!$D$2:$D$359, BASE_MAPA!$E$2:$E$359), "ERRO")</f>
        <v>ALTO ARAGUAIA - RONDONOPOLIS</v>
      </c>
      <c r="BF359" s="281" t="str">
        <f>IF(BS_CONTROLE[[#This Row],[Responsavel pelo boletim]]=0, "-", BS_CONTROLE[[#This Row],[Responsavel pelo boletim]])</f>
        <v>Carlos Eduardo</v>
      </c>
      <c r="BG359" s="15"/>
      <c r="BH359" s="16">
        <v>0</v>
      </c>
      <c r="BI359" s="16"/>
      <c r="BJ359" s="16" t="s">
        <v>2022</v>
      </c>
      <c r="BK359" s="324" t="s">
        <v>2022</v>
      </c>
      <c r="BL359" s="15"/>
      <c r="BM359" s="14" t="s">
        <v>970</v>
      </c>
      <c r="BN359" s="14" t="s">
        <v>993</v>
      </c>
      <c r="BO359" s="165" t="s">
        <v>1081</v>
      </c>
      <c r="BP359" s="16" t="s">
        <v>2022</v>
      </c>
      <c r="BQ359" s="12" t="str">
        <f t="shared" si="51"/>
        <v>Produção e Intervalo</v>
      </c>
      <c r="BR359" s="18">
        <f t="shared" si="52"/>
        <v>0</v>
      </c>
      <c r="BS359" s="18">
        <f t="shared" si="53"/>
        <v>0</v>
      </c>
      <c r="BT359" s="225" t="str">
        <f t="shared" si="59"/>
        <v>PátioOperação</v>
      </c>
    </row>
    <row r="360" spans="1:72">
      <c r="A360" s="50" t="str">
        <f t="shared" si="50"/>
        <v>FRANCISCO (TF-670)45988</v>
      </c>
      <c r="B360" s="171">
        <v>45988</v>
      </c>
      <c r="C360" s="8">
        <f>IF(BS_CONTROLE[[#This Row],[DATA]]="","",WEEKNUM(BS_CONTROLE[[#This Row],[DATA]]))</f>
        <v>48</v>
      </c>
      <c r="D360" s="51" t="s">
        <v>889</v>
      </c>
      <c r="E360" s="314"/>
      <c r="F360" s="172" t="s">
        <v>790</v>
      </c>
      <c r="G360" s="9" t="str">
        <f>IF(D360="","*",VLOOKUP(F360,BS_ATIVIDADE[#All],3,FALSE))</f>
        <v>SOLDA</v>
      </c>
      <c r="H360" s="204" t="s">
        <v>2023</v>
      </c>
      <c r="I360" s="173" t="s">
        <v>607</v>
      </c>
      <c r="J360" s="217">
        <v>98</v>
      </c>
      <c r="K360" s="217">
        <v>565</v>
      </c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60" s="204" t="s">
        <v>2023</v>
      </c>
      <c r="O360" s="173">
        <v>0.375</v>
      </c>
      <c r="P360" s="173">
        <v>6.25E-2</v>
      </c>
      <c r="Q360" s="83">
        <v>1</v>
      </c>
      <c r="R360" s="10" t="str">
        <f>IFERROR(_xlfn.XLOOKUP(F360, BS_ATIVIDADE[ATIVIDADE],BS_ATIVIDADE[UNIDADE] ), "*")</f>
        <v>Nº DE SOLDA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0" s="80" t="str">
        <f>IFERROR(_xlfn.XLOOKUP(J360, BASE_MAPA!$D$2:$D$359, BASE_MAPA!$E$2:$E$359), "ERRO")</f>
        <v>ALTO ARAGUAIA - RONDONOPOLIS</v>
      </c>
      <c r="V360" s="198" t="s">
        <v>1331</v>
      </c>
      <c r="W360" s="173" t="s">
        <v>2024</v>
      </c>
      <c r="X360" s="218" t="s">
        <v>957</v>
      </c>
      <c r="Y360" s="158" t="s">
        <v>960</v>
      </c>
      <c r="Z360" s="158" t="s">
        <v>958</v>
      </c>
      <c r="AA360" s="83" t="s">
        <v>607</v>
      </c>
      <c r="AB360" s="70" t="s">
        <v>607</v>
      </c>
      <c r="AC360" s="70" t="s">
        <v>607</v>
      </c>
      <c r="AD360" s="173" t="s">
        <v>607</v>
      </c>
      <c r="AE360" s="83" t="s">
        <v>607</v>
      </c>
      <c r="AF360" s="83" t="s">
        <v>607</v>
      </c>
      <c r="AG360" s="83" t="s">
        <v>607</v>
      </c>
      <c r="AH360" s="48"/>
      <c r="AI360" s="142" t="str">
        <f>IF(BS_CONTROLE[[#This Row],[Atividade]]=0, "-", BS_CONTROLE[[#This Row],[Atividade]])</f>
        <v>PDM - SOLDA</v>
      </c>
      <c r="AJ360" s="9" t="str">
        <f>IF(D360="","*",VLOOKUP(AI360,BS_ATIVIDADE[#Data],3,FALSE))</f>
        <v>SOLDA</v>
      </c>
      <c r="AK360" s="278" t="str">
        <f>IF(BS_CONTROLE[[#This Row],[Local - Partida]]=0, "-", BS_CONTROLE[[#This Row],[Local - Partida]])</f>
        <v>TEPN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TEP</v>
      </c>
      <c r="AN360" s="278" t="str">
        <f>IF(BS_CONTROLE[[#This Row],[SB]]=0, "-", BS_CONTROLE[[#This Row],[SB]])</f>
        <v>TEPN</v>
      </c>
      <c r="AO360" s="279">
        <f>IF(BS_CONTROLE[[#This Row],[SUB]]=0, "-", BS_CONTROLE[[#This Row],[SUB]])</f>
        <v>98</v>
      </c>
      <c r="AP360" s="280">
        <f>IF(BS_CONTROLE[[#This Row],[KM - Inicio]]=0, "-", BS_CONTROLE[[#This Row],[KM - Inicio]])</f>
        <v>565</v>
      </c>
      <c r="AQ360" s="280" t="str">
        <f>IF(BS_CONTROLE[[#This Row],[KM - Fim]]=0, "-", BS_CONTROLE[[#This Row],[KM - Fim]])</f>
        <v>-</v>
      </c>
      <c r="AR360" s="38">
        <v>0</v>
      </c>
      <c r="AS360" s="38">
        <v>0</v>
      </c>
      <c r="AT360" s="38">
        <v>0</v>
      </c>
      <c r="AU360" s="38"/>
      <c r="AV360" s="38"/>
      <c r="AW360" s="38"/>
      <c r="AX360" s="38"/>
      <c r="AY360" s="313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Nº DE SOLDA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0" s="11" t="str">
        <f>IFERROR(_xlfn.XLOOKUP(AO360, BASE_MAPA!$D$2:$D$359, BASE_MAPA!$E$2:$E$359), "ERRO")</f>
        <v>ALTO ARAGUAIA - RONDONOPOLIS</v>
      </c>
      <c r="BF360" s="281" t="str">
        <f>IF(BS_CONTROLE[[#This Row],[Responsavel pelo boletim]]=0, "-", BS_CONTROLE[[#This Row],[Responsavel pelo boletim]])</f>
        <v>Carlos</v>
      </c>
      <c r="BG360" s="15"/>
      <c r="BH360" s="16">
        <v>0</v>
      </c>
      <c r="BI360" s="16"/>
      <c r="BJ360" s="16" t="s">
        <v>2025</v>
      </c>
      <c r="BK360" s="16" t="s">
        <v>2025</v>
      </c>
      <c r="BL360" s="15"/>
      <c r="BM360" s="14" t="s">
        <v>978</v>
      </c>
      <c r="BN360" s="14" t="s">
        <v>1008</v>
      </c>
      <c r="BO360" s="165" t="s">
        <v>1062</v>
      </c>
      <c r="BP360" s="16" t="s">
        <v>2025</v>
      </c>
      <c r="BQ360" s="12" t="str">
        <f t="shared" si="51"/>
        <v>Produção e Intervalo</v>
      </c>
      <c r="BR360" s="18">
        <f t="shared" si="52"/>
        <v>0</v>
      </c>
      <c r="BS360" s="18">
        <f t="shared" si="53"/>
        <v>0</v>
      </c>
      <c r="BT360" s="225" t="str">
        <f t="shared" si="59"/>
        <v>SuperExecução</v>
      </c>
    </row>
    <row r="361" spans="1:72">
      <c r="A361" s="50" t="str">
        <f t="shared" si="50"/>
        <v>BRUNO (TF-525)45988</v>
      </c>
      <c r="B361" s="171">
        <v>45988</v>
      </c>
      <c r="C361" s="8">
        <f>IF(BS_CONTROLE[[#This Row],[DATA]]="","",WEEKNUM(BS_CONTROLE[[#This Row],[DATA]]))</f>
        <v>48</v>
      </c>
      <c r="D361" s="51" t="s">
        <v>864</v>
      </c>
      <c r="E361" s="314">
        <v>324</v>
      </c>
      <c r="F361" s="172" t="s">
        <v>790</v>
      </c>
      <c r="G361" s="9" t="str">
        <f>IF(D361="","*",VLOOKUP(F361,BS_ATIVIDADE[#All],3,FALSE))</f>
        <v>SOLDA</v>
      </c>
      <c r="H361" s="204" t="str" cm="1">
        <f t="array" ref="H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61" s="173" t="s">
        <v>607</v>
      </c>
      <c r="J361" s="217">
        <v>74</v>
      </c>
      <c r="K361" s="217">
        <v>428</v>
      </c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61" s="173">
        <v>0.375</v>
      </c>
      <c r="P361" s="173">
        <v>6.25E-2</v>
      </c>
      <c r="Q361" s="83">
        <v>1</v>
      </c>
      <c r="R361" s="10" t="str">
        <f>IFERROR(_xlfn.XLOOKUP(F361, BS_ATIVIDADE[ATIVIDADE],BS_ATIVIDADE[UNIDADE] ), "*")</f>
        <v>Nº DE SOLDA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1" s="80" t="str">
        <f>IFERROR(_xlfn.XLOOKUP(J361, BASE_MAPA!$D$2:$D$359, BASE_MAPA!$E$2:$E$359), "ERRO")</f>
        <v>MARCO INICIAL - ALTO ARAGUAIA</v>
      </c>
      <c r="V361" s="198" t="s">
        <v>2026</v>
      </c>
      <c r="W361" s="173" t="s">
        <v>2027</v>
      </c>
      <c r="X361" s="218" t="s">
        <v>957</v>
      </c>
      <c r="Y361" s="158" t="s">
        <v>960</v>
      </c>
      <c r="Z361" s="158" t="s">
        <v>953</v>
      </c>
      <c r="AA361" s="83" t="s">
        <v>607</v>
      </c>
      <c r="AB361" s="70" t="s">
        <v>607</v>
      </c>
      <c r="AC361" s="70" t="s">
        <v>607</v>
      </c>
      <c r="AD361" s="173" t="s">
        <v>607</v>
      </c>
      <c r="AE361" s="83" t="s">
        <v>607</v>
      </c>
      <c r="AF361" s="83" t="s">
        <v>607</v>
      </c>
      <c r="AG361" s="83" t="s">
        <v>607</v>
      </c>
      <c r="AH361" s="48"/>
      <c r="AI361" s="142" t="str">
        <f>IF(BS_CONTROLE[[#This Row],[Atividade]]=0, "-", BS_CONTROLE[[#This Row],[Atividade]])</f>
        <v>PDM - SOLDA</v>
      </c>
      <c r="AJ361" s="9" t="str">
        <f>IF(D361="","*",VLOOKUP(AI361,BS_ATIVIDADE[#Data],3,FALSE))</f>
        <v>SOLDA</v>
      </c>
      <c r="AK361" s="278" t="str">
        <f>IF(BS_CONTROLE[[#This Row],[Local - Partida]]=0, "-", BS_CONTROLE[[#This Row],[Local - Partida]])</f>
        <v>TPC1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TPC</v>
      </c>
      <c r="AN361" s="278" t="str">
        <f>IF(BS_CONTROLE[[#This Row],[SB]]=0, "-", BS_CONTROLE[[#This Row],[SB]])</f>
        <v>TPC1</v>
      </c>
      <c r="AO361" s="279">
        <f>IF(BS_CONTROLE[[#This Row],[SUB]]=0, "-", BS_CONTROLE[[#This Row],[SUB]])</f>
        <v>74</v>
      </c>
      <c r="AP361" s="280">
        <f>IF(BS_CONTROLE[[#This Row],[KM - Inicio]]=0, "-", BS_CONTROLE[[#This Row],[KM - Inicio]])</f>
        <v>428</v>
      </c>
      <c r="AQ361" s="280" t="str">
        <f>IF(BS_CONTROLE[[#This Row],[KM - Fim]]=0, "-", BS_CONTROLE[[#This Row],[KM - Fim]])</f>
        <v>-</v>
      </c>
      <c r="AR361" s="38">
        <v>0.32777777777777778</v>
      </c>
      <c r="AS361" s="38">
        <v>0.37847222222222221</v>
      </c>
      <c r="AT361" s="38">
        <v>0.44097222222222221</v>
      </c>
      <c r="AU361" s="38"/>
      <c r="AV361" s="38"/>
      <c r="AW361" s="38"/>
      <c r="AX361" s="38"/>
      <c r="AY361" s="313">
        <f>IF(D361="","*",IFERROR(IF(ISODD(COUNT(AS361:AX361)),"ERRO",SUM((AT361-AS361),(AV361-AU361),(AX361-AW361))),"ERRO"))</f>
        <v>6.25E-2</v>
      </c>
      <c r="AZ361" s="13"/>
      <c r="BA361" s="71">
        <v>1</v>
      </c>
      <c r="BB361" s="10" t="str">
        <f>IFERROR(_xlfn.XLOOKUP(AI361, BS_ATIVIDADE[ATIVIDADE],BS_ATIVIDADE[UNIDADE] ), "*")</f>
        <v>Nº DE SOLDA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1" s="11" t="str">
        <f>IFERROR(_xlfn.XLOOKUP(AO361, BASE_MAPA!$D$2:$D$359, BASE_MAPA!$E$2:$E$359), "ERRO")</f>
        <v>MARCO INICIAL - ALTO ARAGUAIA</v>
      </c>
      <c r="BF361" s="281" t="str">
        <f>IF(BS_CONTROLE[[#This Row],[Responsavel pelo boletim]]=0, "-", BS_CONTROLE[[#This Row],[Responsavel pelo boletim]])</f>
        <v>ELSON</v>
      </c>
      <c r="BG361" s="15"/>
      <c r="BH361" s="16">
        <v>2</v>
      </c>
      <c r="BI361" s="16"/>
      <c r="BJ361" s="16" t="s">
        <v>2028</v>
      </c>
      <c r="BK361" s="16" t="s">
        <v>2029</v>
      </c>
      <c r="BL361" s="15"/>
      <c r="BM361" s="14" t="s">
        <v>982</v>
      </c>
      <c r="BN361" s="14" t="s">
        <v>982</v>
      </c>
      <c r="BO361" s="165" t="s">
        <v>982</v>
      </c>
      <c r="BP361" s="16"/>
      <c r="BQ361" s="12" t="str">
        <f t="shared" si="51"/>
        <v>Aderente</v>
      </c>
      <c r="BR361" s="18">
        <f t="shared" si="52"/>
        <v>1</v>
      </c>
      <c r="BS361" s="18">
        <f t="shared" si="53"/>
        <v>1</v>
      </c>
      <c r="BT361" s="225" t="str">
        <f t="shared" si="59"/>
        <v>OKOK</v>
      </c>
    </row>
    <row r="362" spans="1:72">
      <c r="A362" s="50"/>
      <c r="B362" s="171"/>
      <c r="C362" s="8" t="str">
        <f>IF(BS_CONTROLE[[#This Row],[DATA]]="","",WEEKNUM(BS_CONTROLE[[#This Row],[DATA]]))</f>
        <v/>
      </c>
      <c r="D362" s="51" t="s">
        <v>855</v>
      </c>
      <c r="E362" s="314">
        <v>273</v>
      </c>
      <c r="F362" s="172" t="s">
        <v>760</v>
      </c>
      <c r="G362" s="9" t="str">
        <f>IF(D362="","*",VLOOKUP(F362,BS_ATIVIDADE[#All],3,FALSE))</f>
        <v>ALÍVIO</v>
      </c>
      <c r="H362" s="204" t="str" cm="1">
        <f t="array" ref="H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62" s="173" t="s">
        <v>607</v>
      </c>
      <c r="J362" s="217">
        <v>74</v>
      </c>
      <c r="K362" s="217">
        <v>321</v>
      </c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62" s="173">
        <v>0.375</v>
      </c>
      <c r="P362" s="173">
        <v>6.25E-2</v>
      </c>
      <c r="Q362" s="83">
        <v>300</v>
      </c>
      <c r="R362" s="10" t="str">
        <f>IFERROR(_xlfn.XLOOKUP(F362, BS_ATIVIDADE[ATIVIDADE],BS_ATIVIDADE[UNIDADE] ), "*")</f>
        <v>M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2" s="80" t="str">
        <f>IFERROR(_xlfn.XLOOKUP(J362, BASE_MAPA!$D$2:$D$359, BASE_MAPA!$E$2:$E$359), "ERRO")</f>
        <v>MARCO INICIAL - ALTO ARAGUAIA</v>
      </c>
      <c r="V362" s="198" t="s">
        <v>1732</v>
      </c>
      <c r="W362" s="173" t="s">
        <v>1976</v>
      </c>
      <c r="X362" s="218" t="s">
        <v>957</v>
      </c>
      <c r="Y362" s="158" t="s">
        <v>960</v>
      </c>
      <c r="Z362" s="158" t="s">
        <v>958</v>
      </c>
      <c r="AA362" s="83" t="s">
        <v>607</v>
      </c>
      <c r="AB362" s="70" t="s">
        <v>607</v>
      </c>
      <c r="AC362" s="70" t="s">
        <v>607</v>
      </c>
      <c r="AD362" s="173" t="s">
        <v>607</v>
      </c>
      <c r="AE362" s="83" t="s">
        <v>607</v>
      </c>
      <c r="AF362" s="83" t="s">
        <v>607</v>
      </c>
      <c r="AG362" s="83" t="s">
        <v>607</v>
      </c>
      <c r="AH362" s="48"/>
      <c r="AI362" s="142" t="str">
        <f>IF(BS_CONTROLE[[#This Row],[Atividade]]=0, "-", BS_CONTROLE[[#This Row],[Atividade]])</f>
        <v>PDM - ALÍVIO DE TENSÃO</v>
      </c>
      <c r="AJ362" s="9" t="str">
        <f>IF(D362="","*",VLOOKUP(AI362,BS_ATIVIDADE[#Data],3,FALSE))</f>
        <v>ALÍVIO</v>
      </c>
      <c r="AK362" s="278" t="str">
        <f>IF(BS_CONTROLE[[#This Row],[Local - Partida]]=0, "-", BS_CONTROLE[[#This Row],[Local - Partida]])</f>
        <v>TMR326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TMR-TLA</v>
      </c>
      <c r="AN362" s="278" t="str">
        <f>IF(BS_CONTROLE[[#This Row],[SB]]=0, "-", BS_CONTROLE[[#This Row],[SB]])</f>
        <v>TMR326</v>
      </c>
      <c r="AO362" s="279">
        <f>IF(BS_CONTROLE[[#This Row],[SUB]]=0, "-", BS_CONTROLE[[#This Row],[SUB]])</f>
        <v>74</v>
      </c>
      <c r="AP362" s="280">
        <f>IF(BS_CONTROLE[[#This Row],[KM - Inicio]]=0, "-", BS_CONTROLE[[#This Row],[KM - Inicio]])</f>
        <v>321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2" s="11" t="str">
        <f>IFERROR(_xlfn.XLOOKUP(AO362, BASE_MAPA!$D$2:$D$359, BASE_MAPA!$E$2:$E$359), "ERRO")</f>
        <v>MARCO INICIAL - ALTO ARAGUAIA</v>
      </c>
      <c r="BF362" s="281" t="str">
        <f>IF(BS_CONTROLE[[#This Row],[Responsavel pelo boletim]]=0, "-", BS_CONTROLE[[#This Row],[Responsavel pelo boletim]])</f>
        <v>Adenilson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>
      <c r="A363" s="50"/>
      <c r="B363" s="171">
        <v>45988</v>
      </c>
      <c r="C363" s="8">
        <f>IF(BS_CONTROLE[[#This Row],[DATA]]="","",WEEKNUM(BS_CONTROLE[[#This Row],[DATA]]))</f>
        <v>48</v>
      </c>
      <c r="D363" s="51" t="s">
        <v>685</v>
      </c>
      <c r="E363" s="314">
        <v>351</v>
      </c>
      <c r="F363" s="172" t="s">
        <v>681</v>
      </c>
      <c r="G363" s="9" t="str">
        <f>IF(D363="","*",VLOOKUP(F363,BS_ATIVIDADE[#All],3,FALSE))</f>
        <v>OUTROS</v>
      </c>
      <c r="H363" s="173" t="s">
        <v>449</v>
      </c>
      <c r="I363" s="173" t="s">
        <v>1241</v>
      </c>
      <c r="J363" s="217">
        <v>74</v>
      </c>
      <c r="K363" s="217">
        <v>290</v>
      </c>
      <c r="L363" s="83" t="s">
        <v>607</v>
      </c>
      <c r="M363" s="204" t="s">
        <v>1278</v>
      </c>
      <c r="N363" s="204" t="s">
        <v>1279</v>
      </c>
      <c r="O363" s="173">
        <v>0.375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3" s="80" t="str">
        <f>IFERROR(_xlfn.XLOOKUP(J363, BASE_MAPA!$D$2:$D$359, BASE_MAPA!$E$2:$E$359), "ERRO")</f>
        <v>MARCO INICIAL - ALTO ARAGUAIA</v>
      </c>
      <c r="V363" s="198" t="s">
        <v>2030</v>
      </c>
      <c r="W363" s="173" t="s">
        <v>2031</v>
      </c>
      <c r="X363" s="218" t="s">
        <v>957</v>
      </c>
      <c r="Y363" s="158" t="s">
        <v>960</v>
      </c>
      <c r="Z363" s="158" t="s">
        <v>958</v>
      </c>
      <c r="AA363" s="83" t="s">
        <v>607</v>
      </c>
      <c r="AB363" s="70" t="s">
        <v>948</v>
      </c>
      <c r="AC363" s="70" t="s">
        <v>943</v>
      </c>
      <c r="AD363" s="173" t="s">
        <v>607</v>
      </c>
      <c r="AE363" s="83" t="s">
        <v>607</v>
      </c>
      <c r="AF363" s="83" t="s">
        <v>607</v>
      </c>
      <c r="AG363" s="83" t="s">
        <v>607</v>
      </c>
      <c r="AH363" s="48"/>
      <c r="AI363" s="142" t="str">
        <f>IF(BS_CONTROLE[[#This Row],[Atividade]]=0, "-", BS_CONTROLE[[#This Row],[Atividade]])</f>
        <v>INSPEÇÃO AUTO DE LINHA</v>
      </c>
      <c r="AJ363" s="9" t="str">
        <f>IF(D363="","*",VLOOKUP(AI363,BS_ATIVIDADE[#Data],3,FALSE))</f>
        <v>OUTROS</v>
      </c>
      <c r="AK363" s="278" t="str">
        <f>IF(BS_CONTROLE[[#This Row],[Local - Partida]]=0, "-", BS_CONTROLE[[#This Row],[Local - Partida]])</f>
        <v>TCS291</v>
      </c>
      <c r="AL363" s="278" t="str">
        <f>IF(BS_CONTROLE[[#This Row],[Local - Encerramento]]=0, "-", BS_CONTROLE[[#This Row],[Local - Encerramento]])</f>
        <v>TAG</v>
      </c>
      <c r="AM363" s="278" t="str">
        <f>IF(BS_CONTROLE[[#This Row],[Entre - Estações]]=0, "-", BS_CONTROLE[[#This Row],[Entre - Estações]])</f>
        <v>TCS-TAG</v>
      </c>
      <c r="AN363" s="278" t="str">
        <f>IF(BS_CONTROLE[[#This Row],[SB]]=0, "-", BS_CONTROLE[[#This Row],[SB]])</f>
        <v>TCSTAG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290</v>
      </c>
      <c r="AQ363" s="280" t="str">
        <f>IF(BS_CONTROLE[[#This Row],[KM - Fim]]=0, "-", BS_CONTROLE[[#This Row],[KM - Fim]])</f>
        <v>-</v>
      </c>
      <c r="AR363" s="38">
        <v>0.39305555555555555</v>
      </c>
      <c r="AS363" s="38">
        <v>0</v>
      </c>
      <c r="AT363" s="38">
        <v>0</v>
      </c>
      <c r="AU363" s="38"/>
      <c r="AV363" s="38"/>
      <c r="AW363" s="38"/>
      <c r="AX363" s="38"/>
      <c r="AY363" s="313">
        <f>IF(D363="","*",IFERROR(IF(ISODD(COUNT(AS363:AX363)),"ERRO",SUM((AT363-AS363),(AV363-AU363),(AX363-AW363))),"ERRO"))</f>
        <v>0</v>
      </c>
      <c r="AZ363" s="13"/>
      <c r="BA363" s="71">
        <v>0</v>
      </c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BASE_MAPA!$D$2:$D$359, BASE_MAPA!$E$2:$E$359), "ERRO")</f>
        <v>MARCO INICIAL - ALTO ARAGUAIA</v>
      </c>
      <c r="BF363" s="281" t="str">
        <f>IF(BS_CONTROLE[[#This Row],[Responsavel pelo boletim]]=0, "-", BS_CONTROLE[[#This Row],[Responsavel pelo boletim]])</f>
        <v>ELTON</v>
      </c>
      <c r="BG363" s="15"/>
      <c r="BH363" s="16">
        <v>0</v>
      </c>
      <c r="BI363" s="16"/>
      <c r="BJ363" s="16" t="s">
        <v>2032</v>
      </c>
      <c r="BK363" s="16" t="s">
        <v>2032</v>
      </c>
      <c r="BL363" s="15"/>
      <c r="BM363" s="14" t="s">
        <v>988</v>
      </c>
      <c r="BN363" s="14" t="s">
        <v>988</v>
      </c>
      <c r="BO363" s="165" t="s">
        <v>988</v>
      </c>
      <c r="BP363" s="16" t="s">
        <v>2032</v>
      </c>
      <c r="BQ363" s="12" t="str">
        <f t="shared" si="51"/>
        <v>Produção e Intervalo</v>
      </c>
      <c r="BR363" s="18">
        <f t="shared" si="52"/>
        <v>0</v>
      </c>
      <c r="BS363" s="18">
        <f t="shared" si="53"/>
        <v>0</v>
      </c>
      <c r="BT363" s="225" t="str">
        <f t="shared" si="59"/>
        <v>SemOportunidadeSemOportunidade</v>
      </c>
    </row>
    <row r="364" spans="1:72">
      <c r="A364" s="50"/>
      <c r="B364" s="171">
        <v>45988</v>
      </c>
      <c r="C364" s="8">
        <f>IF(BS_CONTROLE[[#This Row],[DATA]]="","",WEEKNUM(BS_CONTROLE[[#This Row],[DATA]]))</f>
        <v>48</v>
      </c>
      <c r="D364" s="51" t="s">
        <v>811</v>
      </c>
      <c r="E364" s="314">
        <v>324</v>
      </c>
      <c r="F364" s="172" t="s">
        <v>713</v>
      </c>
      <c r="G364" s="9" t="str">
        <f>IF(D364="","*",VLOOKUP(F364,BS_ATIVIDADE[#All],3,FALSE))</f>
        <v>MECANIZAÇÃO - SOCADORA</v>
      </c>
      <c r="H364" s="173" t="s">
        <v>429</v>
      </c>
      <c r="I364" s="173" t="s">
        <v>429</v>
      </c>
      <c r="J364" s="217">
        <v>74</v>
      </c>
      <c r="K364" s="217">
        <v>198</v>
      </c>
      <c r="L364" s="217">
        <v>197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64" s="173">
        <v>0.39583333333333331</v>
      </c>
      <c r="P364" s="173">
        <v>4.1666666666666664E-2</v>
      </c>
      <c r="Q364" s="83">
        <v>840</v>
      </c>
      <c r="R364" s="10" t="str">
        <f>IFERROR(_xlfn.XLOOKUP(F364, BS_ATIVIDADE[ATIVIDADE],BS_ATIVIDADE[UNIDADE] ), "*")</f>
        <v>M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4" s="80" t="str">
        <f>IFERROR(_xlfn.XLOOKUP(J364, BASE_MAPA!$D$2:$D$359, BASE_MAPA!$E$2:$E$359), "ERRO")</f>
        <v>MARCO INICIAL - ALTO ARAGUAIA</v>
      </c>
      <c r="V364" s="198" t="s">
        <v>1708</v>
      </c>
      <c r="W364" s="173" t="s">
        <v>1403</v>
      </c>
      <c r="X364" s="218" t="s">
        <v>957</v>
      </c>
      <c r="Y364" s="158" t="s">
        <v>960</v>
      </c>
      <c r="Z364" s="158" t="s">
        <v>953</v>
      </c>
      <c r="AA364" s="83">
        <v>1</v>
      </c>
      <c r="AB364" s="70" t="s">
        <v>948</v>
      </c>
      <c r="AC364" s="70" t="s">
        <v>943</v>
      </c>
      <c r="AD364" s="173">
        <v>0.29166666666666669</v>
      </c>
      <c r="AE364" s="83">
        <v>6236</v>
      </c>
      <c r="AF364" s="83">
        <v>6636</v>
      </c>
      <c r="AG364" s="83" t="s">
        <v>607</v>
      </c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8" t="str">
        <f>IF(BS_CONTROLE[[#This Row],[Local - Partida]]=0, "-", BS_CONTROLE[[#This Row],[Local - Partida]])</f>
        <v>TID2</v>
      </c>
      <c r="AL364" s="278" t="str">
        <f>IF(BS_CONTROLE[[#This Row],[Local - Encerramento]]=0, "-", BS_CONTROLE[[#This Row],[Local - Encerramento]])</f>
        <v>TID2</v>
      </c>
      <c r="AM364" s="278" t="str">
        <f>IF(BS_CONTROLE[[#This Row],[Entre - Estações]]=0, "-", BS_CONTROLE[[#This Row],[Entre - Estações]])</f>
        <v>TID-TVI</v>
      </c>
      <c r="AN364" s="278" t="str">
        <f>IF(BS_CONTROLE[[#This Row],[SB]]=0, "-", BS_CONTROLE[[#This Row],[SB]])</f>
        <v>TID201</v>
      </c>
      <c r="AO364" s="279">
        <f>IF(BS_CONTROLE[[#This Row],[SUB]]=0, "-", BS_CONTROLE[[#This Row],[SUB]])</f>
        <v>74</v>
      </c>
      <c r="AP364" s="280">
        <f>IF(BS_CONTROLE[[#This Row],[KM - Inicio]]=0, "-", BS_CONTROLE[[#This Row],[KM - Inicio]])</f>
        <v>198</v>
      </c>
      <c r="AQ364" s="280">
        <f>IF(BS_CONTROLE[[#This Row],[KM - Fim]]=0, "-", BS_CONTROLE[[#This Row],[KM - Fim]])</f>
        <v>197</v>
      </c>
      <c r="AR364" s="38">
        <v>0.4375</v>
      </c>
      <c r="AS364" s="38">
        <v>0.49236111111111114</v>
      </c>
      <c r="AT364" s="38">
        <v>0.5395833333333333</v>
      </c>
      <c r="AU364" s="38"/>
      <c r="AV364" s="38"/>
      <c r="AW364" s="38"/>
      <c r="AX364" s="38"/>
      <c r="AY364" s="313">
        <f>IF(D364="","*",IFERROR(IF(ISODD(COUNT(AS364:AX364)),"ERRO",SUM((AT364-AS364),(AV364-AU364),(AX364-AW364))),"ERRO"))</f>
        <v>4.7222222222222165E-2</v>
      </c>
      <c r="AZ364" s="13"/>
      <c r="BA364" s="71">
        <v>900</v>
      </c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4" s="11" t="str">
        <f>IFERROR(_xlfn.XLOOKUP(AO364, BASE_MAPA!$D$2:$D$359, BASE_MAPA!$E$2:$E$359), "ERRO")</f>
        <v>MARCO INICIAL - ALTO ARAGUAIA</v>
      </c>
      <c r="BF364" s="281" t="str">
        <f>IF(BS_CONTROLE[[#This Row],[Responsavel pelo boletim]]=0, "-", BS_CONTROLE[[#This Row],[Responsavel pelo boletim]])</f>
        <v>Saulo</v>
      </c>
      <c r="BG364" s="15"/>
      <c r="BH364" s="16">
        <v>2</v>
      </c>
      <c r="BI364" s="16"/>
      <c r="BJ364" s="16" t="s">
        <v>2033</v>
      </c>
      <c r="BK364" s="16" t="s">
        <v>2033</v>
      </c>
      <c r="BL364" s="15"/>
      <c r="BM364" s="14" t="s">
        <v>982</v>
      </c>
      <c r="BN364" s="14" t="s">
        <v>982</v>
      </c>
      <c r="BO364" s="165" t="s">
        <v>982</v>
      </c>
      <c r="BP364" s="16"/>
      <c r="BQ364" s="12" t="str">
        <f t="shared" si="51"/>
        <v>Aderente</v>
      </c>
      <c r="BR364" s="18">
        <f t="shared" si="52"/>
        <v>1.133333333333332</v>
      </c>
      <c r="BS364" s="18">
        <f t="shared" si="53"/>
        <v>1.0714285714285714</v>
      </c>
      <c r="BT364" s="225" t="str">
        <f t="shared" si="59"/>
        <v>OKOK</v>
      </c>
    </row>
    <row r="365" spans="1:72">
      <c r="A365" s="50"/>
      <c r="B365" s="171">
        <v>45988</v>
      </c>
      <c r="C365" s="8">
        <f>IF(BS_CONTROLE[[#This Row],[DATA]]="","",WEEKNUM(BS_CONTROLE[[#This Row],[DATA]]))</f>
        <v>48</v>
      </c>
      <c r="D365" s="51" t="s">
        <v>860</v>
      </c>
      <c r="E365" s="314">
        <v>326</v>
      </c>
      <c r="F365" s="172" t="s">
        <v>797</v>
      </c>
      <c r="G365" s="9" t="str">
        <f>IF(D365="","*",VLOOKUP(F365,BS_ATIVIDADE[#All],3,FALSE))</f>
        <v>TRILHO - SUBSTITUIÇÂO</v>
      </c>
      <c r="H365" s="204" t="str" cm="1">
        <f t="array" ref="H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5" s="173" t="s">
        <v>607</v>
      </c>
      <c r="J365" s="217">
        <v>74</v>
      </c>
      <c r="K365" s="217">
        <v>64.563999999999993</v>
      </c>
      <c r="L365" s="217">
        <v>63.738999999999997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5" s="173">
        <v>0.375</v>
      </c>
      <c r="P365" s="173">
        <v>8.3333333333333329E-2</v>
      </c>
      <c r="Q365" s="83">
        <v>312</v>
      </c>
      <c r="R365" s="10" t="str">
        <f>IFERROR(_xlfn.XLOOKUP(F365, BS_ATIVIDADE[ATIVIDADE],BS_ATIVIDADE[UNIDADE] ), "*")</f>
        <v>M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5" s="80" t="str">
        <f>IFERROR(_xlfn.XLOOKUP(J365, BASE_MAPA!$D$2:$D$359, BASE_MAPA!$E$2:$E$359), "ERRO")</f>
        <v>MARCO INICIAL - ALTO ARAGUAIA</v>
      </c>
      <c r="V365" s="198" t="s">
        <v>1985</v>
      </c>
      <c r="W365" s="173" t="s">
        <v>1389</v>
      </c>
      <c r="X365" s="218" t="s">
        <v>957</v>
      </c>
      <c r="Y365" s="158" t="s">
        <v>960</v>
      </c>
      <c r="Z365" s="158" t="s">
        <v>958</v>
      </c>
      <c r="AA365" s="83" t="s">
        <v>607</v>
      </c>
      <c r="AB365" s="70" t="s">
        <v>607</v>
      </c>
      <c r="AC365" s="70" t="s">
        <v>607</v>
      </c>
      <c r="AD365" s="173" t="s">
        <v>607</v>
      </c>
      <c r="AE365" s="83" t="s">
        <v>607</v>
      </c>
      <c r="AF365" s="83" t="s">
        <v>607</v>
      </c>
      <c r="AG365" s="83" t="s">
        <v>607</v>
      </c>
      <c r="AH365" s="48"/>
      <c r="AI365" s="142" t="str">
        <f>IF(BS_CONTROLE[[#This Row],[Atividade]]=0, "-", BS_CONTROLE[[#This Row],[Atividade]])</f>
        <v>PDM - SUBSTITUIÇÃO - TRILHO</v>
      </c>
      <c r="AJ365" s="9" t="str">
        <f>IF(D365="","*",VLOOKUP(AI365,BS_ATIVIDADE[#Data],3,FALSE))</f>
        <v>TRILHO - SUBSTITUIÇÂO</v>
      </c>
      <c r="AK365" s="278" t="str">
        <f>IF(BS_CONTROLE[[#This Row],[Local - Partida]]=0, "-", BS_CONTROLE[[#This Row],[Local - Partida]])</f>
        <v>TQIK73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TQI-TSP</v>
      </c>
      <c r="AN365" s="278" t="str">
        <f>IF(BS_CONTROLE[[#This Row],[SB]]=0, "-", BS_CONTROLE[[#This Row],[SB]])</f>
        <v>TQIK73</v>
      </c>
      <c r="AO365" s="279">
        <f>IF(BS_CONTROLE[[#This Row],[SUB]]=0, "-", BS_CONTROLE[[#This Row],[SUB]])</f>
        <v>74</v>
      </c>
      <c r="AP365" s="280">
        <f>IF(BS_CONTROLE[[#This Row],[KM - Inicio]]=0, "-", BS_CONTROLE[[#This Row],[KM - Inicio]])</f>
        <v>64.563999999999993</v>
      </c>
      <c r="AQ365" s="280">
        <f>IF(BS_CONTROLE[[#This Row],[KM - Fim]]=0, "-", BS_CONTROLE[[#This Row],[KM - Fim]])</f>
        <v>63.738999999999997</v>
      </c>
      <c r="AR365" s="38">
        <v>0.35694444444444445</v>
      </c>
      <c r="AS365" s="38">
        <v>0.37083333333333335</v>
      </c>
      <c r="AT365" s="38">
        <v>0.46527777777777779</v>
      </c>
      <c r="AU365" s="38"/>
      <c r="AV365" s="38"/>
      <c r="AW365" s="38"/>
      <c r="AX365" s="38"/>
      <c r="AY365" s="313">
        <f>IF(D365="","*",IFERROR(IF(ISODD(COUNT(AS365:AX365)),"ERRO",SUM((AT365-AS365),(AV365-AU365),(AX365-AW365))),"ERRO"))</f>
        <v>9.4444444444444442E-2</v>
      </c>
      <c r="AZ365" s="13" t="s">
        <v>956</v>
      </c>
      <c r="BA365" s="71">
        <v>312</v>
      </c>
      <c r="BB365" s="10" t="str">
        <f>IFERROR(_xlfn.XLOOKUP(AI365, BS_ATIVIDADE[ATIVIDADE],BS_ATIVIDADE[UNIDADE] ), "*")</f>
        <v>M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5" s="11" t="str">
        <f>IFERROR(_xlfn.XLOOKUP(AO365, BASE_MAPA!$D$2:$D$359, BASE_MAPA!$E$2:$E$359), "ERRO")</f>
        <v>MARCO INICIAL - ALTO ARAGUAIA</v>
      </c>
      <c r="BF365" s="281" t="str">
        <f>IF(BS_CONTROLE[[#This Row],[Responsavel pelo boletim]]=0, "-", BS_CONTROLE[[#This Row],[Responsavel pelo boletim]])</f>
        <v>Anísio</v>
      </c>
      <c r="BG365" s="15"/>
      <c r="BH365" s="16">
        <v>2</v>
      </c>
      <c r="BI365" s="16"/>
      <c r="BJ365" s="16" t="s">
        <v>2034</v>
      </c>
      <c r="BK365" s="16" t="s">
        <v>2035</v>
      </c>
      <c r="BL365" s="15"/>
      <c r="BM365" s="14" t="s">
        <v>982</v>
      </c>
      <c r="BN365" s="14" t="s">
        <v>982</v>
      </c>
      <c r="BO365" s="165" t="s">
        <v>982</v>
      </c>
      <c r="BP365" s="16"/>
      <c r="BQ365" s="12" t="str">
        <f t="shared" si="51"/>
        <v>Aderente</v>
      </c>
      <c r="BR365" s="18">
        <f t="shared" si="52"/>
        <v>1.1333333333333333</v>
      </c>
      <c r="BS365" s="18">
        <f t="shared" si="53"/>
        <v>1</v>
      </c>
      <c r="BT365" s="225" t="str">
        <f t="shared" si="59"/>
        <v>OKOK</v>
      </c>
    </row>
    <row r="366" spans="1:72">
      <c r="A366" s="50" t="str">
        <f t="shared" si="50"/>
        <v>ELSON (TF-526)45988</v>
      </c>
      <c r="B366" s="171">
        <v>45988</v>
      </c>
      <c r="C366" s="8">
        <f>IF(BS_CONTROLE[[#This Row],[DATA]]="","",WEEKNUM(BS_CONTROLE[[#This Row],[DATA]]))</f>
        <v>48</v>
      </c>
      <c r="D366" s="51" t="s">
        <v>886</v>
      </c>
      <c r="E366" s="314">
        <v>326</v>
      </c>
      <c r="F366" s="172" t="s">
        <v>790</v>
      </c>
      <c r="G366" s="9" t="str">
        <f>IF(D366="","*",VLOOKUP(F366,BS_ATIVIDADE[#All],3,FALSE))</f>
        <v>SOLDA</v>
      </c>
      <c r="H366" s="204" t="str" cm="1">
        <f t="array" ref="H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6" s="173" t="s">
        <v>607</v>
      </c>
      <c r="J366" s="217">
        <v>74</v>
      </c>
      <c r="K366" s="217">
        <v>63.5</v>
      </c>
      <c r="L366" s="217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6" s="173">
        <v>0.375</v>
      </c>
      <c r="P366" s="173">
        <v>8.3333333333333329E-2</v>
      </c>
      <c r="Q366" s="83">
        <v>2</v>
      </c>
      <c r="R366" s="10" t="str">
        <f>IFERROR(_xlfn.XLOOKUP(F366, BS_ATIVIDADE[ATIVIDADE],BS_ATIVIDADE[UNIDADE] ), "*")</f>
        <v>Nº DE SOLDA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6" s="80" t="str">
        <f>IFERROR(_xlfn.XLOOKUP(J366, BASE_MAPA!$D$2:$D$359, BASE_MAPA!$E$2:$E$359), "ERRO")</f>
        <v>MARCO INICIAL - ALTO ARAGUAIA</v>
      </c>
      <c r="V366" s="198" t="s">
        <v>1218</v>
      </c>
      <c r="W366" s="173" t="s">
        <v>2027</v>
      </c>
      <c r="X366" s="218" t="s">
        <v>957</v>
      </c>
      <c r="Y366" s="158" t="s">
        <v>960</v>
      </c>
      <c r="Z366" s="158" t="s">
        <v>964</v>
      </c>
      <c r="AA366" s="83" t="s">
        <v>607</v>
      </c>
      <c r="AB366" s="70" t="s">
        <v>607</v>
      </c>
      <c r="AC366" s="70" t="s">
        <v>607</v>
      </c>
      <c r="AD366" s="173" t="s">
        <v>607</v>
      </c>
      <c r="AE366" s="83" t="s">
        <v>607</v>
      </c>
      <c r="AF366" s="83" t="s">
        <v>607</v>
      </c>
      <c r="AG366" s="83" t="s">
        <v>607</v>
      </c>
      <c r="AH366" s="48"/>
      <c r="AI366" s="142" t="str">
        <f>IF(BS_CONTROLE[[#This Row],[Atividade]]=0, "-", BS_CONTROLE[[#This Row],[Atividade]])</f>
        <v>PDM - SOLDA</v>
      </c>
      <c r="AJ366" s="9" t="str">
        <f>IF(D366="","*",VLOOKUP(AI366,BS_ATIVIDADE[#Data],3,FALSE))</f>
        <v>SOLDA</v>
      </c>
      <c r="AK366" s="278" t="str">
        <f>IF(BS_CONTROLE[[#This Row],[Local - Partida]]=0, "-", BS_CONTROLE[[#This Row],[Local - Partida]])</f>
        <v>TQIK73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TQI-TSP</v>
      </c>
      <c r="AN366" s="278" t="str">
        <f>IF(BS_CONTROLE[[#This Row],[SB]]=0, "-", BS_CONTROLE[[#This Row],[SB]])</f>
        <v>TQIK73</v>
      </c>
      <c r="AO366" s="279">
        <f>IF(BS_CONTROLE[[#This Row],[SUB]]=0, "-", BS_CONTROLE[[#This Row],[SUB]])</f>
        <v>74</v>
      </c>
      <c r="AP366" s="280">
        <f>IF(BS_CONTROLE[[#This Row],[KM - Inicio]]=0, "-", BS_CONTROLE[[#This Row],[KM - Inicio]])</f>
        <v>63.5</v>
      </c>
      <c r="AQ366" s="280" t="str">
        <f>IF(BS_CONTROLE[[#This Row],[KM - Fim]]=0, "-", BS_CONTROLE[[#This Row],[KM - Fim]])</f>
        <v>-</v>
      </c>
      <c r="AR366" s="38">
        <v>0.35694444444444445</v>
      </c>
      <c r="AS366" s="38">
        <v>0.37083333333333335</v>
      </c>
      <c r="AT366" s="38">
        <v>0.46527777777777779</v>
      </c>
      <c r="AU366" s="38"/>
      <c r="AV366" s="38"/>
      <c r="AW366" s="38"/>
      <c r="AX366" s="38"/>
      <c r="AY366" s="313">
        <f>IF(D366="","*",IFERROR(IF(ISODD(COUNT(AS366:AX366)),"ERRO",SUM((AT366-AS366),(AV366-AU366),(AX366-AW366))),"ERRO"))</f>
        <v>9.4444444444444442E-2</v>
      </c>
      <c r="AZ366" s="13" t="s">
        <v>956</v>
      </c>
      <c r="BA366" s="71">
        <v>2</v>
      </c>
      <c r="BB366" s="10" t="str">
        <f>IFERROR(_xlfn.XLOOKUP(AI366, BS_ATIVIDADE[ATIVIDADE],BS_ATIVIDADE[UNIDADE] ), "*")</f>
        <v>Nº DE SOLDA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6" s="11" t="str">
        <f>IFERROR(_xlfn.XLOOKUP(AO366, BASE_MAPA!$D$2:$D$359, BASE_MAPA!$E$2:$E$359), "ERRO")</f>
        <v>MARCO INICIAL - ALTO ARAGUAIA</v>
      </c>
      <c r="BF366" s="281" t="str">
        <f>IF(BS_CONTROLE[[#This Row],[Responsavel pelo boletim]]=0, "-", BS_CONTROLE[[#This Row],[Responsavel pelo boletim]])</f>
        <v>Elson</v>
      </c>
      <c r="BG366" s="15"/>
      <c r="BH366" s="16">
        <v>2</v>
      </c>
      <c r="BI366" s="16"/>
      <c r="BJ366" s="16" t="s">
        <v>2036</v>
      </c>
      <c r="BK366" s="16" t="s">
        <v>2037</v>
      </c>
      <c r="BL366" s="15"/>
      <c r="BM366" s="14" t="s">
        <v>982</v>
      </c>
      <c r="BN366" s="14" t="s">
        <v>982</v>
      </c>
      <c r="BO366" s="165" t="s">
        <v>982</v>
      </c>
      <c r="BP366" s="16"/>
      <c r="BQ366" s="12" t="str">
        <f t="shared" si="51"/>
        <v>Aderente</v>
      </c>
      <c r="BR366" s="18">
        <f t="shared" si="52"/>
        <v>1.1333333333333333</v>
      </c>
      <c r="BS366" s="18">
        <f t="shared" si="53"/>
        <v>1</v>
      </c>
      <c r="BT366" s="225" t="str">
        <f t="shared" si="59"/>
        <v>OKOK</v>
      </c>
    </row>
    <row r="367" spans="1:72">
      <c r="A367" s="50" t="str">
        <f t="shared" si="50"/>
        <v>FRANCISCO (TF-670)45988</v>
      </c>
      <c r="B367" s="171">
        <v>45988</v>
      </c>
      <c r="C367" s="8">
        <f>IF(BS_CONTROLE[[#This Row],[DATA]]="","",WEEKNUM(BS_CONTROLE[[#This Row],[DATA]]))</f>
        <v>48</v>
      </c>
      <c r="D367" s="51" t="s">
        <v>889</v>
      </c>
      <c r="E367" s="314">
        <v>325</v>
      </c>
      <c r="F367" s="172" t="s">
        <v>790</v>
      </c>
      <c r="G367" s="9" t="str">
        <f>IF(D367="","*",VLOOKUP(F367,BS_ATIVIDADE[#All],3,FALSE))</f>
        <v>SOLDA</v>
      </c>
      <c r="H367" s="204" t="s">
        <v>381</v>
      </c>
      <c r="I367" s="173" t="s">
        <v>607</v>
      </c>
      <c r="J367" s="217">
        <v>74</v>
      </c>
      <c r="K367" s="217">
        <v>23.47</v>
      </c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67" s="204" t="s">
        <v>381</v>
      </c>
      <c r="O367" s="173">
        <v>0.375</v>
      </c>
      <c r="P367" s="173">
        <v>8.3333333333333329E-2</v>
      </c>
      <c r="Q367" s="83">
        <v>2</v>
      </c>
      <c r="R367" s="10" t="str">
        <f>IFERROR(_xlfn.XLOOKUP(F367, BS_ATIVIDADE[ATIVIDADE],BS_ATIVIDADE[UNIDADE] ), "*")</f>
        <v>Nº DE SOLDA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7" s="80" t="str">
        <f>IFERROR(_xlfn.XLOOKUP(J367, BASE_MAPA!$D$2:$D$359, BASE_MAPA!$E$2:$E$359), "ERRO")</f>
        <v>MARCO INICIAL - ALTO ARAGUAIA</v>
      </c>
      <c r="V367" s="198" t="s">
        <v>1357</v>
      </c>
      <c r="W367" s="173" t="s">
        <v>2019</v>
      </c>
      <c r="X367" s="218" t="s">
        <v>957</v>
      </c>
      <c r="Y367" s="158" t="s">
        <v>960</v>
      </c>
      <c r="Z367" s="158" t="s">
        <v>962</v>
      </c>
      <c r="AA367" s="83" t="s">
        <v>607</v>
      </c>
      <c r="AB367" s="70" t="s">
        <v>607</v>
      </c>
      <c r="AC367" s="70" t="s">
        <v>607</v>
      </c>
      <c r="AD367" s="173" t="s">
        <v>607</v>
      </c>
      <c r="AE367" s="83" t="s">
        <v>607</v>
      </c>
      <c r="AF367" s="83" t="s">
        <v>607</v>
      </c>
      <c r="AG367" s="83" t="s">
        <v>607</v>
      </c>
      <c r="AH367" s="48"/>
      <c r="AI367" s="142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78" t="str">
        <f>IF(BS_CONTROLE[[#This Row],[Local - Partida]]=0, "-", BS_CONTROLE[[#This Row],[Local - Partida]])</f>
        <v>TAP2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TAP</v>
      </c>
      <c r="AN367" s="278" t="str">
        <f>IF(BS_CONTROLE[[#This Row],[SB]]=0, "-", BS_CONTROLE[[#This Row],[SB]])</f>
        <v>TAP2</v>
      </c>
      <c r="AO367" s="279">
        <f>IF(BS_CONTROLE[[#This Row],[SUB]]=0, "-", BS_CONTROLE[[#This Row],[SUB]])</f>
        <v>74</v>
      </c>
      <c r="AP367" s="280">
        <f>IF(BS_CONTROLE[[#This Row],[KM - Inicio]]=0, "-", BS_CONTROLE[[#This Row],[KM - Inicio]])</f>
        <v>23.47</v>
      </c>
      <c r="AQ367" s="280" t="str">
        <f>IF(BS_CONTROLE[[#This Row],[KM - Fim]]=0, "-", BS_CONTROLE[[#This Row],[KM - Fim]])</f>
        <v>-</v>
      </c>
      <c r="AR367" s="38">
        <v>0.35138888888888886</v>
      </c>
      <c r="AS367" s="38">
        <v>0</v>
      </c>
      <c r="AT367" s="38">
        <v>0</v>
      </c>
      <c r="AU367" s="38"/>
      <c r="AV367" s="38"/>
      <c r="AW367" s="38"/>
      <c r="AX367" s="38"/>
      <c r="AY367" s="313">
        <f>IF(D367="","*",IFERROR(IF(ISODD(COUNT(AS367:AX367)),"ERRO",SUM((AT367-AS367),(AV367-AU367),(AX367-AW367))),"ERRO"))</f>
        <v>0</v>
      </c>
      <c r="AZ367" s="13"/>
      <c r="BA367" s="71">
        <v>0</v>
      </c>
      <c r="BB367" s="10" t="str">
        <f>IFERROR(_xlfn.XLOOKUP(AI367, BS_ATIVIDADE[ATIVIDADE],BS_ATIVIDADE[UNIDADE] ), "*")</f>
        <v>Nº DE SOLDA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7" s="11" t="str">
        <f>IFERROR(_xlfn.XLOOKUP(AO367, BASE_MAPA!$D$2:$D$359, BASE_MAPA!$E$2:$E$359), "ERRO")</f>
        <v>MARCO INICIAL - ALTO ARAGUAIA</v>
      </c>
      <c r="BF367" s="281" t="str">
        <f>IF(BS_CONTROLE[[#This Row],[Responsavel pelo boletim]]=0, "-", BS_CONTROLE[[#This Row],[Responsavel pelo boletim]])</f>
        <v>Heleno</v>
      </c>
      <c r="BG367" s="15"/>
      <c r="BH367" s="16">
        <v>0</v>
      </c>
      <c r="BI367" s="16"/>
      <c r="BJ367" s="16" t="s">
        <v>2038</v>
      </c>
      <c r="BK367" s="16" t="s">
        <v>2038</v>
      </c>
      <c r="BL367" s="15"/>
      <c r="BM367" s="14" t="s">
        <v>988</v>
      </c>
      <c r="BN367" s="14" t="s">
        <v>988</v>
      </c>
      <c r="BO367" s="165" t="s">
        <v>988</v>
      </c>
      <c r="BP367" s="16" t="s">
        <v>2038</v>
      </c>
      <c r="BQ367" s="12" t="str">
        <f t="shared" si="51"/>
        <v>Produção e Intervalo</v>
      </c>
      <c r="BR367" s="18">
        <f t="shared" si="52"/>
        <v>0</v>
      </c>
      <c r="BS367" s="18">
        <f t="shared" si="53"/>
        <v>0</v>
      </c>
      <c r="BT367" s="225" t="str">
        <f t="shared" si="59"/>
        <v>SemOportunidadeSemOportunidade</v>
      </c>
    </row>
    <row r="368" spans="1:72">
      <c r="A368" s="50" t="str">
        <f t="shared" si="50"/>
        <v>E1745988</v>
      </c>
      <c r="B368" s="171">
        <v>45988</v>
      </c>
      <c r="C368" s="8">
        <f>IF(BS_CONTROLE[[#This Row],[DATA]]="","",WEEKNUM(BS_CONTROLE[[#This Row],[DATA]]))</f>
        <v>48</v>
      </c>
      <c r="D368" s="51" t="s">
        <v>750</v>
      </c>
      <c r="E368" s="314">
        <v>313</v>
      </c>
      <c r="F368" s="172" t="s">
        <v>609</v>
      </c>
      <c r="G368" s="9" t="str">
        <f>IF(D368="","*",VLOOKUP(F368,BS_ATIVIDADE[#All],3,FALSE))</f>
        <v>CAMINHÂO - SOLDA</v>
      </c>
      <c r="H368" s="173" t="s">
        <v>101</v>
      </c>
      <c r="I368" s="173" t="s">
        <v>101</v>
      </c>
      <c r="J368" s="217">
        <v>78</v>
      </c>
      <c r="K368" s="217">
        <v>251</v>
      </c>
      <c r="L368" s="83">
        <v>244</v>
      </c>
      <c r="M368" s="204" t="s">
        <v>1932</v>
      </c>
      <c r="N368" s="204" t="s">
        <v>1933</v>
      </c>
      <c r="O368" s="173">
        <v>0.375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BASE_MAPA!$E$2:$E$359), "ERRO")</f>
        <v>ITIRAPINA - BAURU</v>
      </c>
      <c r="V368" s="198" t="s">
        <v>1361</v>
      </c>
      <c r="W368" s="173" t="s">
        <v>1411</v>
      </c>
      <c r="X368" s="218" t="s">
        <v>957</v>
      </c>
      <c r="Y368" s="158" t="s">
        <v>960</v>
      </c>
      <c r="Z368" s="158" t="s">
        <v>953</v>
      </c>
      <c r="AA368" s="83">
        <v>1</v>
      </c>
      <c r="AB368" s="70" t="s">
        <v>948</v>
      </c>
      <c r="AC368" s="70" t="s">
        <v>943</v>
      </c>
      <c r="AD368" s="173">
        <v>0.33333333333333331</v>
      </c>
      <c r="AE368" s="83">
        <v>6251</v>
      </c>
      <c r="AF368" s="83" t="s">
        <v>607</v>
      </c>
      <c r="AG368" s="83" t="s">
        <v>607</v>
      </c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8" t="str">
        <f>IF(BS_CONTROLE[[#This Row],[Local - Partida]]=0, "-", BS_CONTROLE[[#This Row],[Local - Partida]])</f>
        <v>ZDK1</v>
      </c>
      <c r="AL368" s="278" t="str">
        <f>IF(BS_CONTROLE[[#This Row],[Local - Encerramento]]=0, "-", BS_CONTROLE[[#This Row],[Local - Encerramento]])</f>
        <v>ZDK1</v>
      </c>
      <c r="AM368" s="278" t="str">
        <f>IF(BS_CONTROLE[[#This Row],[Entre - Estações]]=0, "-", BS_CONTROLE[[#This Row],[Entre - Estações]])</f>
        <v>ZDK-ZVT</v>
      </c>
      <c r="AN368" s="278" t="str">
        <f>IF(BS_CONTROLE[[#This Row],[SB]]=0, "-", BS_CONTROLE[[#This Row],[SB]])</f>
        <v>ZDK1/ZDKZVT</v>
      </c>
      <c r="AO368" s="279">
        <f>IF(BS_CONTROLE[[#This Row],[SUB]]=0, "-", BS_CONTROLE[[#This Row],[SUB]])</f>
        <v>78</v>
      </c>
      <c r="AP368" s="280">
        <f>IF(BS_CONTROLE[[#This Row],[KM - Inicio]]=0, "-", BS_CONTROLE[[#This Row],[KM - Inicio]])</f>
        <v>251</v>
      </c>
      <c r="AQ368" s="280">
        <f>IF(BS_CONTROLE[[#This Row],[KM - Fim]]=0, "-", BS_CONTROLE[[#This Row],[KM - Fim]])</f>
        <v>244</v>
      </c>
      <c r="AR368" s="38">
        <v>0.40069444444444446</v>
      </c>
      <c r="AS368" s="38">
        <v>0.41666666666666669</v>
      </c>
      <c r="AT368" s="38">
        <v>0.54166666666666663</v>
      </c>
      <c r="AU368" s="38"/>
      <c r="AV368" s="38"/>
      <c r="AW368" s="38"/>
      <c r="AX368" s="38"/>
      <c r="AY368" s="313">
        <f>IF(D368="","*",IFERROR(IF(ISODD(COUNT(AS368:AX368)),"ERRO",SUM((AT368-AS368),(AV368-AU368),(AX368-AW368))),"ERRO"))</f>
        <v>0.12499999999999994</v>
      </c>
      <c r="AZ368" s="13"/>
      <c r="BA368" s="71">
        <v>3</v>
      </c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BASE_MAPA!$E$2:$E$359), "ERRO")</f>
        <v>ITIRAPINA - BAURU</v>
      </c>
      <c r="BF368" s="281" t="str">
        <f>IF(BS_CONTROLE[[#This Row],[Responsavel pelo boletim]]=0, "-", BS_CONTROLE[[#This Row],[Responsavel pelo boletim]])</f>
        <v>Higor</v>
      </c>
      <c r="BG368" s="15"/>
      <c r="BH368" s="16">
        <v>2</v>
      </c>
      <c r="BI368" s="16"/>
      <c r="BJ368" s="16" t="s">
        <v>2039</v>
      </c>
      <c r="BK368" s="16" t="s">
        <v>2040</v>
      </c>
      <c r="BL368" s="15"/>
      <c r="BM368" s="14" t="s">
        <v>982</v>
      </c>
      <c r="BN368" s="14" t="s">
        <v>982</v>
      </c>
      <c r="BO368" s="165" t="s">
        <v>982</v>
      </c>
      <c r="BP368" s="16"/>
      <c r="BQ368" s="12" t="str">
        <f t="shared" si="51"/>
        <v>Aderente</v>
      </c>
      <c r="BR368" s="18">
        <f t="shared" si="52"/>
        <v>0.99999999999999956</v>
      </c>
      <c r="BS368" s="18">
        <f t="shared" si="53"/>
        <v>1</v>
      </c>
      <c r="BT368" s="225" t="str">
        <f t="shared" si="59"/>
        <v>OKOK</v>
      </c>
    </row>
    <row r="369" spans="1:72">
      <c r="A369" s="50" t="str">
        <f t="shared" si="50"/>
        <v>W9445988</v>
      </c>
      <c r="B369" s="171">
        <v>45988</v>
      </c>
      <c r="C369" s="8">
        <f>IF(BS_CONTROLE[[#This Row],[DATA]]="","",WEEKNUM(BS_CONTROLE[[#This Row],[DATA]]))</f>
        <v>48</v>
      </c>
      <c r="D369" s="51" t="s">
        <v>846</v>
      </c>
      <c r="E369" s="314">
        <v>359</v>
      </c>
      <c r="F369" s="172" t="s">
        <v>751</v>
      </c>
      <c r="G369" s="9" t="str">
        <f>IF(D369="","*",VLOOKUP(F369,BS_ATIVIDADE[#All],3,FALSE))</f>
        <v>OUTROS</v>
      </c>
      <c r="H369" s="173" t="s">
        <v>323</v>
      </c>
      <c r="I369" s="173" t="s">
        <v>294</v>
      </c>
      <c r="J369" s="217">
        <v>103</v>
      </c>
      <c r="K369" s="217">
        <v>1983</v>
      </c>
      <c r="L369" s="83" t="s">
        <v>607</v>
      </c>
      <c r="M369" s="204" t="s">
        <v>2041</v>
      </c>
      <c r="N369" s="204" t="s">
        <v>2042</v>
      </c>
      <c r="O369" s="173">
        <v>0.375</v>
      </c>
      <c r="P369" s="173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9" s="80" t="str">
        <f>IFERROR(_xlfn.XLOOKUP(J369, BASE_MAPA!$D$2:$D$359, BASE_MAPA!$E$2:$E$359), "ERRO")</f>
        <v>OURO VERDE - LIGAÇÃO</v>
      </c>
      <c r="V369" s="198" t="s">
        <v>1738</v>
      </c>
      <c r="W369" s="173" t="s">
        <v>2043</v>
      </c>
      <c r="X369" s="218" t="s">
        <v>957</v>
      </c>
      <c r="Y369" s="158" t="s">
        <v>960</v>
      </c>
      <c r="Z369" s="158" t="s">
        <v>953</v>
      </c>
      <c r="AA369" s="83">
        <v>1</v>
      </c>
      <c r="AB369" s="70" t="s">
        <v>948</v>
      </c>
      <c r="AC369" s="70" t="s">
        <v>607</v>
      </c>
      <c r="AD369" s="173">
        <v>0.29166666666666669</v>
      </c>
      <c r="AE369" s="83">
        <v>9406</v>
      </c>
      <c r="AF369" s="83" t="s">
        <v>607</v>
      </c>
      <c r="AG369" s="83" t="s">
        <v>607</v>
      </c>
      <c r="AH369" s="48"/>
      <c r="AI369" s="142" t="str">
        <f>IF(BS_CONTROLE[[#This Row],[Atividade]]=0, "-", BS_CONTROLE[[#This Row],[Atividade]])</f>
        <v>OUTRAS ATIVIDADES</v>
      </c>
      <c r="AJ369" s="9" t="str">
        <f>IF(D369="","*",VLOOKUP(AI369,BS_ATIVIDADE[#Data],3,FALSE))</f>
        <v>OUTROS</v>
      </c>
      <c r="AK369" s="278" t="str">
        <f>IF(BS_CONTROLE[[#This Row],[Local - Partida]]=0, "-", BS_CONTROLE[[#This Row],[Local - Partida]])</f>
        <v>PPR</v>
      </c>
      <c r="AL369" s="278" t="str">
        <f>IF(BS_CONTROLE[[#This Row],[Local - Encerramento]]=0, "-", BS_CONTROLE[[#This Row],[Local - Encerramento]])</f>
        <v>PSG</v>
      </c>
      <c r="AM369" s="278" t="str">
        <f>IF(BS_CONTROLE[[#This Row],[Entre - Estações]]=0, "-", BS_CONTROLE[[#This Row],[Entre - Estações]])</f>
        <v>PPR-PSG</v>
      </c>
      <c r="AN369" s="278" t="str">
        <f>IF(BS_CONTROLE[[#This Row],[SB]]=0, "-", BS_CONTROLE[[#This Row],[SB]])</f>
        <v>PPRPSG</v>
      </c>
      <c r="AO369" s="279">
        <f>IF(BS_CONTROLE[[#This Row],[SUB]]=0, "-", BS_CONTROLE[[#This Row],[SUB]])</f>
        <v>103</v>
      </c>
      <c r="AP369" s="280">
        <f>IF(BS_CONTROLE[[#This Row],[KM - Inicio]]=0, "-", BS_CONTROLE[[#This Row],[KM - Inicio]])</f>
        <v>1983</v>
      </c>
      <c r="AQ369" s="280" t="str">
        <f>IF(BS_CONTROLE[[#This Row],[KM - Fim]]=0, "-", BS_CONTROLE[[#This Row],[KM - Fim]])</f>
        <v>-</v>
      </c>
      <c r="AR369" s="38">
        <v>0.36736111111111114</v>
      </c>
      <c r="AS369" s="38">
        <v>0.3888888888888889</v>
      </c>
      <c r="AT369" s="38">
        <v>0.43055555555555558</v>
      </c>
      <c r="AU369" s="38"/>
      <c r="AV369" s="38"/>
      <c r="AW369" s="38"/>
      <c r="AX369" s="38"/>
      <c r="AY369" s="313">
        <f>IF(D369="","*",IFERROR(IF(ISODD(COUNT(AS369:AX369)),"ERRO",SUM((AT369-AS369),(AV369-AU369),(AX369-AW369))),"ERRO"))</f>
        <v>4.1666666666666685E-2</v>
      </c>
      <c r="AZ369" s="13"/>
      <c r="BA369" s="71">
        <v>1</v>
      </c>
      <c r="BB369" s="10" t="str">
        <f>IFERROR(_xlfn.XLOOKUP(AI369, BS_ATIVIDADE[ATIVIDADE],BS_ATIVIDADE[UNIDADE] ), "*")</f>
        <v>BINÁRIO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9" s="11" t="str">
        <f>IFERROR(_xlfn.XLOOKUP(AO369, BASE_MAPA!$D$2:$D$359, BASE_MAPA!$E$2:$E$359), "ERRO")</f>
        <v>OURO VERDE - LIGAÇÃO</v>
      </c>
      <c r="BF369" s="281" t="str">
        <f>IF(BS_CONTROLE[[#This Row],[Responsavel pelo boletim]]=0, "-", BS_CONTROLE[[#This Row],[Responsavel pelo boletim]])</f>
        <v xml:space="preserve">Lucas </v>
      </c>
      <c r="BG369" s="15"/>
      <c r="BH369" s="16">
        <v>2</v>
      </c>
      <c r="BI369" s="16"/>
      <c r="BJ369" s="16" t="s">
        <v>2044</v>
      </c>
      <c r="BK369" s="16" t="s">
        <v>2044</v>
      </c>
      <c r="BL369" s="15"/>
      <c r="BM369" s="14" t="s">
        <v>982</v>
      </c>
      <c r="BN369" s="14" t="s">
        <v>982</v>
      </c>
      <c r="BO369" s="165" t="s">
        <v>982</v>
      </c>
      <c r="BP369" s="16"/>
      <c r="BQ369" s="12" t="str">
        <f t="shared" si="51"/>
        <v>Aderente</v>
      </c>
      <c r="BR369" s="18">
        <f t="shared" si="52"/>
        <v>1.0000000000000004</v>
      </c>
      <c r="BS369" s="18">
        <f t="shared" si="53"/>
        <v>1</v>
      </c>
      <c r="BT369" s="225" t="str">
        <f t="shared" si="59"/>
        <v>OKOK</v>
      </c>
    </row>
    <row r="370" spans="1:72">
      <c r="A370" s="50" t="str">
        <f t="shared" ref="A370:A433" si="60">D370&amp;B370</f>
        <v>A0145988</v>
      </c>
      <c r="B370" s="171">
        <v>45988</v>
      </c>
      <c r="C370" s="8">
        <f>IF(BS_CONTROLE[[#This Row],[DATA]]="","",WEEKNUM(BS_CONTROLE[[#This Row],[DATA]]))</f>
        <v>48</v>
      </c>
      <c r="D370" s="51" t="s">
        <v>672</v>
      </c>
      <c r="E370" s="314">
        <v>360</v>
      </c>
      <c r="F370" s="172" t="s">
        <v>629</v>
      </c>
      <c r="G370" s="9" t="str">
        <f>IF(D370="","*",VLOOKUP(F370,BS_ATIVIDADE[#All],3,FALSE))</f>
        <v>DETECÇÃO</v>
      </c>
      <c r="H370" s="173" t="s">
        <v>214</v>
      </c>
      <c r="I370" s="173" t="s">
        <v>192</v>
      </c>
      <c r="J370" s="217">
        <v>101</v>
      </c>
      <c r="K370" s="217">
        <v>1142</v>
      </c>
      <c r="L370" s="83">
        <v>938</v>
      </c>
      <c r="M370" s="204" t="s">
        <v>2045</v>
      </c>
      <c r="N370" s="204" t="s">
        <v>2046</v>
      </c>
      <c r="O370" s="173">
        <v>0.33333333333333331</v>
      </c>
      <c r="P370" s="173">
        <v>4.1666666666666664E-2</v>
      </c>
      <c r="Q370" s="83">
        <v>40</v>
      </c>
      <c r="R370" s="10" t="str">
        <f>IFERROR(_xlfn.XLOOKUP(F370, BS_ATIVIDADE[ATIVIDADE],BS_ATIVIDADE[UNIDADE] ), "*")</f>
        <v>KM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0" s="80" t="str">
        <f>IFERROR(_xlfn.XLOOKUP(J370, BASE_MAPA!$D$2:$D$359, BASE_MAPA!$E$2:$E$359), "ERRO")</f>
        <v>PORTO NACIONAL - OURO VERDE</v>
      </c>
      <c r="V370" s="198" t="s">
        <v>1743</v>
      </c>
      <c r="W370" s="173" t="s">
        <v>1790</v>
      </c>
      <c r="X370" s="218" t="s">
        <v>957</v>
      </c>
      <c r="Y370" s="158" t="s">
        <v>960</v>
      </c>
      <c r="Z370" s="158" t="s">
        <v>953</v>
      </c>
      <c r="AA370" s="83">
        <v>1</v>
      </c>
      <c r="AB370" s="70" t="s">
        <v>948</v>
      </c>
      <c r="AC370" s="70" t="s">
        <v>607</v>
      </c>
      <c r="AD370" s="173">
        <v>0.29166666666666669</v>
      </c>
      <c r="AE370" s="83">
        <v>9408</v>
      </c>
      <c r="AF370" s="83" t="s">
        <v>607</v>
      </c>
      <c r="AG370" s="83" t="s">
        <v>607</v>
      </c>
      <c r="AH370" s="48"/>
      <c r="AI370" s="142" t="str">
        <f>IF(BS_CONTROLE[[#This Row],[Atividade]]=0, "-", BS_CONTROLE[[#This Row],[Atividade]])</f>
        <v>DETECÇÃO - RONDA 7 DIAS</v>
      </c>
      <c r="AJ370" s="9" t="str">
        <f>IF(D370="","*",VLOOKUP(AI370,BS_ATIVIDADE[#Data],3,FALSE))</f>
        <v>DETECÇÃO</v>
      </c>
      <c r="AK370" s="278" t="str">
        <f>IF(BS_CONTROLE[[#This Row],[Local - Partida]]=0, "-", BS_CONTROLE[[#This Row],[Local - Partida]])</f>
        <v>PPP</v>
      </c>
      <c r="AL370" s="278" t="str">
        <f>IF(BS_CONTROLE[[#This Row],[Local - Encerramento]]=0, "-", BS_CONTROLE[[#This Row],[Local - Encerramento]])</f>
        <v>PGU</v>
      </c>
      <c r="AM370" s="278" t="str">
        <f>IF(BS_CONTROLE[[#This Row],[Entre - Estações]]=0, "-", BS_CONTROLE[[#This Row],[Entre - Estações]])</f>
        <v>PPP-PGU</v>
      </c>
      <c r="AN370" s="278" t="str">
        <f>IF(BS_CONTROLE[[#This Row],[SB]]=0, "-", BS_CONTROLE[[#This Row],[SB]])</f>
        <v>PPPPGU</v>
      </c>
      <c r="AO370" s="279">
        <f>IF(BS_CONTROLE[[#This Row],[SUB]]=0, "-", BS_CONTROLE[[#This Row],[SUB]])</f>
        <v>101</v>
      </c>
      <c r="AP370" s="280">
        <f>IF(BS_CONTROLE[[#This Row],[KM - Inicio]]=0, "-", BS_CONTROLE[[#This Row],[KM - Inicio]])</f>
        <v>1142</v>
      </c>
      <c r="AQ370" s="280">
        <f>IF(BS_CONTROLE[[#This Row],[KM - Fim]]=0, "-", BS_CONTROLE[[#This Row],[KM - Fim]])</f>
        <v>938</v>
      </c>
      <c r="AR370" s="38">
        <v>0.32569444444444445</v>
      </c>
      <c r="AS370" s="38">
        <v>0.3298611111111111</v>
      </c>
      <c r="AT370" s="38">
        <v>0.37152777777777779</v>
      </c>
      <c r="AU370" s="38"/>
      <c r="AV370" s="38"/>
      <c r="AW370" s="38"/>
      <c r="AX370" s="38"/>
      <c r="AY370" s="313">
        <f>IF(D370="","*",IFERROR(IF(ISODD(COUNT(AS370:AX370)),"ERRO",SUM((AT370-AS370),(AV370-AU370),(AX370-AW370))),"ERRO"))</f>
        <v>4.1666666666666685E-2</v>
      </c>
      <c r="AZ370" s="13"/>
      <c r="BA370" s="71">
        <v>40</v>
      </c>
      <c r="BB370" s="10" t="str">
        <f>IFERROR(_xlfn.XLOOKUP(AI370, BS_ATIVIDADE[ATIVIDADE],BS_ATIVIDADE[UNIDADE] ), "*")</f>
        <v>KM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0" s="11" t="str">
        <f>IFERROR(_xlfn.XLOOKUP(AO370, BASE_MAPA!$D$2:$D$359, BASE_MAPA!$E$2:$E$359), "ERRO")</f>
        <v>PORTO NACIONAL - OURO VERDE</v>
      </c>
      <c r="BF370" s="281" t="str">
        <f>IF(BS_CONTROLE[[#This Row],[Responsavel pelo boletim]]=0, "-", BS_CONTROLE[[#This Row],[Responsavel pelo boletim]])</f>
        <v>Francyslaine</v>
      </c>
      <c r="BG370" s="15"/>
      <c r="BH370" s="16">
        <v>2</v>
      </c>
      <c r="BI370" s="16"/>
      <c r="BJ370" s="16" t="s">
        <v>2047</v>
      </c>
      <c r="BK370" s="16" t="s">
        <v>2047</v>
      </c>
      <c r="BL370" s="15"/>
      <c r="BM370" s="14" t="s">
        <v>982</v>
      </c>
      <c r="BN370" s="14" t="s">
        <v>982</v>
      </c>
      <c r="BO370" s="165" t="s">
        <v>982</v>
      </c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>
        <f t="shared" ref="BR370:BR433" si="62">IF(OR(B370="",F370=""),"*",AY370/P370)</f>
        <v>1.0000000000000004</v>
      </c>
      <c r="BS370" s="18">
        <f t="shared" ref="BS370:BS433" si="63">IF(OR(B370="",F370=""),"*",BA370/Q370)</f>
        <v>1</v>
      </c>
      <c r="BT370" s="225" t="str">
        <f t="shared" si="59"/>
        <v>OKOK</v>
      </c>
    </row>
    <row r="371" spans="1:72">
      <c r="A371" s="50" t="str">
        <f t="shared" si="60"/>
        <v>A6045988</v>
      </c>
      <c r="B371" s="171">
        <v>45988</v>
      </c>
      <c r="C371" s="8">
        <f>IF(BS_CONTROLE[[#This Row],[DATA]]="","",WEEKNUM(BS_CONTROLE[[#This Row],[DATA]]))</f>
        <v>48</v>
      </c>
      <c r="D371" s="51" t="s">
        <v>706</v>
      </c>
      <c r="E371" s="314">
        <v>313</v>
      </c>
      <c r="F371" s="172" t="s">
        <v>629</v>
      </c>
      <c r="G371" s="9" t="str">
        <f>IF(D371="","*",VLOOKUP(F371,BS_ATIVIDADE[#All],3,FALSE))</f>
        <v>DETECÇÃO</v>
      </c>
      <c r="H371" s="173" t="s">
        <v>449</v>
      </c>
      <c r="I371" s="173" t="s">
        <v>1241</v>
      </c>
      <c r="J371" s="217">
        <v>74</v>
      </c>
      <c r="K371" s="217">
        <v>290</v>
      </c>
      <c r="L371" s="83" t="s">
        <v>607</v>
      </c>
      <c r="M371" s="204" t="s">
        <v>1278</v>
      </c>
      <c r="N371" s="204" t="s">
        <v>1279</v>
      </c>
      <c r="O371" s="173">
        <v>0.375</v>
      </c>
      <c r="P371" s="173">
        <v>4.1666666666666664E-2</v>
      </c>
      <c r="Q371" s="83">
        <v>211</v>
      </c>
      <c r="R371" s="10" t="str">
        <f>IFERROR(_xlfn.XLOOKUP(F371, BS_ATIVIDADE[ATIVIDADE],BS_ATIVIDADE[UNIDADE] ), "*")</f>
        <v>KM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1" s="80" t="str">
        <f>IFERROR(_xlfn.XLOOKUP(J371, BASE_MAPA!$D$2:$D$359, BASE_MAPA!$E$2:$E$359), "ERRO")</f>
        <v>MARCO INICIAL - ALTO ARAGUAIA</v>
      </c>
      <c r="V371" s="198" t="s">
        <v>1280</v>
      </c>
      <c r="W371" s="173" t="s">
        <v>1281</v>
      </c>
      <c r="X371" s="218" t="s">
        <v>952</v>
      </c>
      <c r="Y371" s="158" t="s">
        <v>960</v>
      </c>
      <c r="Z371" s="158" t="s">
        <v>953</v>
      </c>
      <c r="AA371" s="83">
        <v>1</v>
      </c>
      <c r="AB371" s="70" t="s">
        <v>948</v>
      </c>
      <c r="AC371" s="70" t="s">
        <v>943</v>
      </c>
      <c r="AD371" s="173">
        <v>0.29166666666666669</v>
      </c>
      <c r="AE371" s="83">
        <v>5487</v>
      </c>
      <c r="AF371" s="83" t="s">
        <v>607</v>
      </c>
      <c r="AG371" s="83" t="s">
        <v>607</v>
      </c>
      <c r="AH371" s="48"/>
      <c r="AI371" s="142" t="str">
        <f>IF(BS_CONTROLE[[#This Row],[Atividade]]=0, "-", BS_CONTROLE[[#This Row],[Atividade]])</f>
        <v>DETECÇÃO - RONDA 7 DIAS</v>
      </c>
      <c r="AJ371" s="9" t="str">
        <f>IF(D371="","*",VLOOKUP(AI371,BS_ATIVIDADE[#Data],3,FALSE))</f>
        <v>DETECÇÃO</v>
      </c>
      <c r="AK371" s="278" t="str">
        <f>IF(BS_CONTROLE[[#This Row],[Local - Partida]]=0, "-", BS_CONTROLE[[#This Row],[Local - Partida]])</f>
        <v>TCS291</v>
      </c>
      <c r="AL371" s="278" t="str">
        <f>IF(BS_CONTROLE[[#This Row],[Local - Encerramento]]=0, "-", BS_CONTROLE[[#This Row],[Local - Encerramento]])</f>
        <v>TAG</v>
      </c>
      <c r="AM371" s="278" t="str">
        <f>IF(BS_CONTROLE[[#This Row],[Entre - Estações]]=0, "-", BS_CONTROLE[[#This Row],[Entre - Estações]])</f>
        <v>TCS-TAG</v>
      </c>
      <c r="AN371" s="278" t="str">
        <f>IF(BS_CONTROLE[[#This Row],[SB]]=0, "-", BS_CONTROLE[[#This Row],[SB]])</f>
        <v>TCSTAG</v>
      </c>
      <c r="AO371" s="279">
        <f>IF(BS_CONTROLE[[#This Row],[SUB]]=0, "-", BS_CONTROLE[[#This Row],[SUB]])</f>
        <v>74</v>
      </c>
      <c r="AP371" s="280">
        <f>IF(BS_CONTROLE[[#This Row],[KM - Inicio]]=0, "-", BS_CONTROLE[[#This Row],[KM - Inicio]])</f>
        <v>290</v>
      </c>
      <c r="AQ371" s="280" t="str">
        <f>IF(BS_CONTROLE[[#This Row],[KM - Fim]]=0, "-", BS_CONTROLE[[#This Row],[KM - Fim]])</f>
        <v>-</v>
      </c>
      <c r="AR371" s="38">
        <v>0</v>
      </c>
      <c r="AS371" s="38">
        <v>0</v>
      </c>
      <c r="AT371" s="38">
        <v>0</v>
      </c>
      <c r="AU371" s="38"/>
      <c r="AV371" s="38"/>
      <c r="AW371" s="38"/>
      <c r="AX371" s="38"/>
      <c r="AY371" s="313">
        <f>IF(D371="","*",IFERROR(IF(ISODD(COUNT(AS371:AX371)),"ERRO",SUM((AT371-AS371),(AV371-AU371),(AX371-AW371))),"ERRO"))</f>
        <v>0</v>
      </c>
      <c r="AZ371" s="13"/>
      <c r="BA371" s="71">
        <v>0</v>
      </c>
      <c r="BB371" s="10" t="str">
        <f>IFERROR(_xlfn.XLOOKUP(AI371, BS_ATIVIDADE[ATIVIDADE],BS_ATIVIDADE[UNIDADE] ), "*")</f>
        <v>KM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1" s="11" t="str">
        <f>IFERROR(_xlfn.XLOOKUP(AO371, BASE_MAPA!$D$2:$D$359, BASE_MAPA!$E$2:$E$359), "ERRO")</f>
        <v>MARCO INICIAL - ALTO ARAGUAIA</v>
      </c>
      <c r="BF371" s="281" t="str">
        <f>IF(BS_CONTROLE[[#This Row],[Responsavel pelo boletim]]=0, "-", BS_CONTROLE[[#This Row],[Responsavel pelo boletim]])</f>
        <v>Miguel</v>
      </c>
      <c r="BG371" s="15"/>
      <c r="BH371" s="16">
        <v>0</v>
      </c>
      <c r="BI371" s="16"/>
      <c r="BJ371" s="16" t="s">
        <v>2048</v>
      </c>
      <c r="BK371" s="16" t="s">
        <v>2048</v>
      </c>
      <c r="BL371" s="15"/>
      <c r="BM371" s="14" t="s">
        <v>985</v>
      </c>
      <c r="BN371" s="14" t="s">
        <v>1010</v>
      </c>
      <c r="BO371" s="165" t="s">
        <v>1093</v>
      </c>
      <c r="BP371" s="16" t="s">
        <v>2048</v>
      </c>
      <c r="BQ371" s="12" t="str">
        <f t="shared" si="61"/>
        <v>Produção e Intervalo</v>
      </c>
      <c r="BR371" s="18">
        <f t="shared" si="62"/>
        <v>0</v>
      </c>
      <c r="BS371" s="18">
        <f t="shared" si="63"/>
        <v>0</v>
      </c>
      <c r="BT371" s="225" t="str">
        <f t="shared" si="59"/>
        <v>ConfiabilidadeAtivo</v>
      </c>
    </row>
    <row r="372" spans="1:72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>
      <c r="A373" s="50" t="str">
        <f t="shared" si="60"/>
        <v>W7045989</v>
      </c>
      <c r="B373" s="171">
        <v>45989</v>
      </c>
      <c r="C373" s="8">
        <f>IF(BS_CONTROLE[[#This Row],[DATA]]="","",WEEKNUM(BS_CONTROLE[[#This Row],[DATA]]))</f>
        <v>48</v>
      </c>
      <c r="D373" s="51" t="s">
        <v>837</v>
      </c>
      <c r="E373" s="314">
        <v>303</v>
      </c>
      <c r="F373" s="172" t="s">
        <v>621</v>
      </c>
      <c r="G373" s="9" t="str">
        <f>IF(D373="","*",VLOOKUP(F373,BS_ATIVIDADE[#All],3,FALSE))</f>
        <v>OUTROS</v>
      </c>
      <c r="H373" s="204" t="s">
        <v>564</v>
      </c>
      <c r="I373" s="173" t="s">
        <v>1540</v>
      </c>
      <c r="J373" s="217">
        <v>98</v>
      </c>
      <c r="K373" s="217">
        <v>617</v>
      </c>
      <c r="L373" s="83" t="s">
        <v>607</v>
      </c>
      <c r="M373" s="204" t="s">
        <v>1917</v>
      </c>
      <c r="N373" s="204" t="s">
        <v>1918</v>
      </c>
      <c r="O373" s="173">
        <v>0.4375</v>
      </c>
      <c r="P373" s="173">
        <v>4.1666666666666664E-2</v>
      </c>
      <c r="Q373" s="83">
        <v>1</v>
      </c>
      <c r="R373" s="10" t="str">
        <f>IFERROR(_xlfn.XLOOKUP(F373, BS_ATIVIDADE[ATIVIDADE],BS_ATIVIDADE[UNIDADE] ), "*")</f>
        <v>BINÁRIO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283" t="str" cm="1">
        <f t="array" ref="T373" xml:space="preserve"> _xlfn.XLOOKUP(
  1,
  ( TabelaMap[NOME SUB] = BS_CONTROLE[[#This Row],[KM - Inicio]]) *
  ( TabelaMap[KM Fim] &lt;= BS_CONTROLE[[#This Row],[KM - Fim]]) *
  ( TabelaMap[SB]  &gt;= BS_CONTROLE[[#This Row],[KM - Fim]]),
  TabelaMap[SUB],
  "-",
  0
)</f>
        <v>-</v>
      </c>
      <c r="U373" s="80" t="str">
        <f>IFERROR(_xlfn.XLOOKUP(J373, BASE_MAPA!$D$2:$D$359, BASE_MAPA!$E$2:$E$359), "ERRO")</f>
        <v>ALTO ARAGUAIA - RONDONOPOLIS</v>
      </c>
      <c r="V373" s="198" t="s">
        <v>1462</v>
      </c>
      <c r="W373" s="173" t="s">
        <v>1970</v>
      </c>
      <c r="X373" s="218" t="s">
        <v>957</v>
      </c>
      <c r="Y373" s="158" t="s">
        <v>960</v>
      </c>
      <c r="Z373" s="158" t="s">
        <v>953</v>
      </c>
      <c r="AA373" s="83" t="s">
        <v>1887</v>
      </c>
      <c r="AB373" s="70" t="s">
        <v>948</v>
      </c>
      <c r="AC373" s="70" t="s">
        <v>943</v>
      </c>
      <c r="AD373" s="173">
        <v>0.39583333333333331</v>
      </c>
      <c r="AE373" s="83">
        <v>9414</v>
      </c>
      <c r="AF373" s="83" t="s">
        <v>607</v>
      </c>
      <c r="AG373" s="83">
        <v>15</v>
      </c>
      <c r="AH373" s="48"/>
      <c r="AI373" s="142" t="str">
        <f>IF(BS_CONTROLE[[#This Row],[Atividade]]=0, "-", BS_CONTROLE[[#This Row],[Atividade]])</f>
        <v>DESLOCAMENTO</v>
      </c>
      <c r="AJ373" s="9" t="str">
        <f>IF(D373="","*",VLOOKUP(AI373,BS_ATIVIDADE[#Data],3,FALSE))</f>
        <v>OUTROS</v>
      </c>
      <c r="AK373" s="278" t="str">
        <f>IF(BS_CONTROLE[[#This Row],[Local - Partida]]=0, "-", BS_CONTROLE[[#This Row],[Local - Partida]])</f>
        <v>TIQ2</v>
      </c>
      <c r="AL373" s="278" t="str">
        <f>IF(BS_CONTROLE[[#This Row],[Local - Encerramento]]=0, "-", BS_CONTROLE[[#This Row],[Local - Encerramento]])</f>
        <v>TAG2</v>
      </c>
      <c r="AM373" s="278" t="str">
        <f>IF(BS_CONTROLE[[#This Row],[Entre - Estações]]=0, "-", BS_CONTROLE[[#This Row],[Entre - Estações]])</f>
        <v>TIQ-TGR</v>
      </c>
      <c r="AN373" s="278" t="str">
        <f>IF(BS_CONTROLE[[#This Row],[SB]]=0, "-", BS_CONTROLE[[#This Row],[SB]])</f>
        <v>TIQTGR</v>
      </c>
      <c r="AO373" s="279">
        <f>IF(BS_CONTROLE[[#This Row],[SUB]]=0, "-", BS_CONTROLE[[#This Row],[SUB]])</f>
        <v>98</v>
      </c>
      <c r="AP373" s="280">
        <f>IF(BS_CONTROLE[[#This Row],[KM - Inicio]]=0, "-", BS_CONTROLE[[#This Row],[KM - Inicio]])</f>
        <v>617</v>
      </c>
      <c r="AQ373" s="280" t="str">
        <f>IF(BS_CONTROLE[[#This Row],[KM - Fim]]=0, "-", BS_CONTROLE[[#This Row],[KM - Fim]])</f>
        <v>-</v>
      </c>
      <c r="AR373" s="38">
        <v>0.40833333333333333</v>
      </c>
      <c r="AS373" s="38"/>
      <c r="AT373" s="38"/>
      <c r="AU373" s="38"/>
      <c r="AV373" s="38"/>
      <c r="AW373" s="38"/>
      <c r="AX373" s="38"/>
      <c r="AY373" s="313">
        <f>IF(D373="","*",IFERROR(IF(ISODD(COUNT(AS373:AX373)),"ERRO",SUM((AT373-AS373),(AV373-AU373),(AX373-AW373))),"ERRO"))</f>
        <v>0</v>
      </c>
      <c r="AZ373" s="13"/>
      <c r="BA373" s="71"/>
      <c r="BB373" s="10" t="str">
        <f>IFERROR(_xlfn.XLOOKUP(AI373, BS_ATIVIDADE[ATIVIDADE],BS_ATIVIDADE[UNIDADE] ), "*")</f>
        <v>BINÁRIO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BASE_MAPA!$D$2:$D$359, BASE_MAPA!$E$2:$E$359), "ERRO")</f>
        <v>ALTO ARAGUAIA - RONDONOPOLIS</v>
      </c>
      <c r="BF373" s="281" t="str">
        <f>IF(BS_CONTROLE[[#This Row],[Responsavel pelo boletim]]=0, "-", BS_CONTROLE[[#This Row],[Responsavel pelo boletim]])</f>
        <v>Carlos Eduardo</v>
      </c>
      <c r="BG373" s="15"/>
      <c r="BH373" s="16">
        <v>1</v>
      </c>
      <c r="BI373" s="16"/>
      <c r="BJ373" s="16" t="s">
        <v>2049</v>
      </c>
      <c r="BK373" s="16"/>
      <c r="BL373" s="15"/>
      <c r="BM373" s="14"/>
      <c r="BN373" s="14"/>
      <c r="BO373" s="165"/>
      <c r="BP373" s="16"/>
      <c r="BQ373" s="12" t="str">
        <f t="shared" si="61"/>
        <v>Produção e Intervalo</v>
      </c>
      <c r="BR373" s="18">
        <f t="shared" si="62"/>
        <v>0</v>
      </c>
      <c r="BS373" s="18">
        <f t="shared" si="63"/>
        <v>0</v>
      </c>
      <c r="BT373" s="225" t="str">
        <f t="shared" si="59"/>
        <v/>
      </c>
    </row>
    <row r="374" spans="1:72">
      <c r="A374" s="50" t="str">
        <f t="shared" si="60"/>
        <v>BRUNO (TF-525)45989</v>
      </c>
      <c r="B374" s="171">
        <v>45989</v>
      </c>
      <c r="C374" s="8">
        <f>IF(BS_CONTROLE[[#This Row],[DATA]]="","",WEEKNUM(BS_CONTROLE[[#This Row],[DATA]]))</f>
        <v>48</v>
      </c>
      <c r="D374" s="51" t="s">
        <v>864</v>
      </c>
      <c r="E374" s="314">
        <v>324</v>
      </c>
      <c r="F374" s="172" t="s">
        <v>790</v>
      </c>
      <c r="G374" s="9" t="str">
        <f>IF(D374="","*",VLOOKUP(F374,BS_ATIVIDADE[#All],3,FALSE))</f>
        <v>SOLDA</v>
      </c>
      <c r="H374" s="204" t="str" cm="1">
        <f t="array" ref="H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I374" s="173" t="s">
        <v>607</v>
      </c>
      <c r="J374" s="217">
        <v>98</v>
      </c>
      <c r="K374" s="217">
        <v>692</v>
      </c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4" s="173">
        <v>0.375</v>
      </c>
      <c r="P374" s="173">
        <v>0.125</v>
      </c>
      <c r="Q374" s="83">
        <v>2</v>
      </c>
      <c r="R374" s="10" t="str">
        <f>IFERROR(_xlfn.XLOOKUP(F374, BS_ATIVIDADE[ATIVIDADE],BS_ATIVIDADE[UNIDADE] ), "*")</f>
        <v>Nº DE SOLDA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BASE_MAPA!$D$2:$D$359, BASE_MAPA!$E$2:$E$359), "ERRO")</f>
        <v>ALTO ARAGUAIA - RONDONOPOLIS</v>
      </c>
      <c r="V374" s="198" t="s">
        <v>2026</v>
      </c>
      <c r="W374" s="173" t="s">
        <v>2027</v>
      </c>
      <c r="X374" s="218" t="s">
        <v>952</v>
      </c>
      <c r="Y374" s="158" t="s">
        <v>951</v>
      </c>
      <c r="Z374" s="158" t="s">
        <v>953</v>
      </c>
      <c r="AA374" s="83" t="s">
        <v>607</v>
      </c>
      <c r="AB374" s="70" t="s">
        <v>607</v>
      </c>
      <c r="AC374" s="70" t="s">
        <v>607</v>
      </c>
      <c r="AD374" s="173" t="s">
        <v>607</v>
      </c>
      <c r="AE374" s="83" t="s">
        <v>607</v>
      </c>
      <c r="AF374" s="83" t="s">
        <v>607</v>
      </c>
      <c r="AG374" s="83" t="s">
        <v>607</v>
      </c>
      <c r="AH374" s="48"/>
      <c r="AI374" s="142" t="str">
        <f>IF(BS_CONTROLE[[#This Row],[Atividade]]=0, "-", BS_CONTROLE[[#This Row],[Atividade]])</f>
        <v>PDM - SOLDA</v>
      </c>
      <c r="AJ374" s="9" t="str">
        <f>IF(D374="","*",VLOOKUP(AI374,BS_ATIVIDADE[#Data],3,FALSE))</f>
        <v>SOLDA</v>
      </c>
      <c r="AK374" s="278" t="str">
        <f>IF(BS_CONTROLE[[#This Row],[Local - Partida]]=0, "-", BS_CONTROLE[[#This Row],[Local - Partida]])</f>
        <v>TAL699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TAL-TSF</v>
      </c>
      <c r="AN374" s="278" t="str">
        <f>IF(BS_CONTROLE[[#This Row],[SB]]=0, "-", BS_CONTROLE[[#This Row],[SB]])</f>
        <v>TAL699</v>
      </c>
      <c r="AO374" s="279">
        <f>IF(BS_CONTROLE[[#This Row],[SUB]]=0, "-", BS_CONTROLE[[#This Row],[SUB]])</f>
        <v>98</v>
      </c>
      <c r="AP374" s="280">
        <f>IF(BS_CONTROLE[[#This Row],[KM - Inicio]]=0, "-", BS_CONTROLE[[#This Row],[KM - Inicio]])</f>
        <v>692</v>
      </c>
      <c r="AQ374" s="280" t="str">
        <f>IF(BS_CONTROLE[[#This Row],[KM - Fim]]=0, "-", BS_CONTROLE[[#This Row],[KM - Fim]])</f>
        <v>-</v>
      </c>
      <c r="AR374" s="38">
        <v>0.31388888888888888</v>
      </c>
      <c r="AS374" s="38">
        <v>0.34861111111111109</v>
      </c>
      <c r="AT374" s="38">
        <v>0.43194444444444446</v>
      </c>
      <c r="AU374" s="38"/>
      <c r="AV374" s="38"/>
      <c r="AW374" s="38"/>
      <c r="AX374" s="38"/>
      <c r="AY374" s="313">
        <f>IF(D374="","*",IFERROR(IF(ISODD(COUNT(AS374:AX374)),"ERRO",SUM((AT374-AS374),(AV374-AU374),(AX374-AW374))),"ERRO"))</f>
        <v>8.333333333333337E-2</v>
      </c>
      <c r="AZ374" s="13"/>
      <c r="BA374" s="71">
        <v>2</v>
      </c>
      <c r="BB374" s="10" t="str">
        <f>IFERROR(_xlfn.XLOOKUP(AI374, BS_ATIVIDADE[ATIVIDADE],BS_ATIVIDADE[UNIDADE] ), "*")</f>
        <v>Nº DE SOLDA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BASE_MAPA!$D$2:$D$359, BASE_MAPA!$E$2:$E$359), "ERRO")</f>
        <v>ALTO ARAGUAIA - RONDONOPOLIS</v>
      </c>
      <c r="BF374" s="281" t="str">
        <f>IF(BS_CONTROLE[[#This Row],[Responsavel pelo boletim]]=0, "-", BS_CONTROLE[[#This Row],[Responsavel pelo boletim]])</f>
        <v>ELSON</v>
      </c>
      <c r="BG374" s="15"/>
      <c r="BH374" s="16">
        <v>2</v>
      </c>
      <c r="BI374" s="16"/>
      <c r="BJ374" s="16" t="s">
        <v>2050</v>
      </c>
      <c r="BK374" s="16" t="s">
        <v>2050</v>
      </c>
      <c r="BL374" s="15"/>
      <c r="BM374" s="14" t="s">
        <v>982</v>
      </c>
      <c r="BN374" s="14" t="s">
        <v>982</v>
      </c>
      <c r="BO374" s="165" t="s">
        <v>982</v>
      </c>
      <c r="BP374" s="16"/>
      <c r="BQ374" s="12" t="str">
        <f t="shared" si="61"/>
        <v>Intervalo</v>
      </c>
      <c r="BR374" s="18">
        <f t="shared" si="62"/>
        <v>0.66666666666666696</v>
      </c>
      <c r="BS374" s="18">
        <f t="shared" si="63"/>
        <v>1</v>
      </c>
      <c r="BT374" s="225" t="str">
        <f t="shared" si="59"/>
        <v>OKOK</v>
      </c>
    </row>
    <row r="375" spans="1:72">
      <c r="A375" s="50" t="str">
        <f t="shared" si="60"/>
        <v>TURMA FIXA VIA 45989</v>
      </c>
      <c r="B375" s="171">
        <v>45989</v>
      </c>
      <c r="C375" s="8">
        <f>IF(BS_CONTROLE[[#This Row],[DATA]]="","",WEEKNUM(BS_CONTROLE[[#This Row],[DATA]]))</f>
        <v>48</v>
      </c>
      <c r="D375" s="51" t="s">
        <v>853</v>
      </c>
      <c r="E375" s="315">
        <v>365</v>
      </c>
      <c r="F375" s="172" t="s">
        <v>764</v>
      </c>
      <c r="G375" s="9" t="str">
        <f>IF(D375="","*",VLOOKUP(F375,BS_ATIVIDADE[#All],3,FALSE))</f>
        <v>AMV</v>
      </c>
      <c r="H375" s="204" t="str" cm="1">
        <f t="array" ref="H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I375" s="173" t="s">
        <v>607</v>
      </c>
      <c r="J375" s="217">
        <v>98</v>
      </c>
      <c r="K375" s="217">
        <v>615</v>
      </c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375" s="173">
        <v>0.375</v>
      </c>
      <c r="P375" s="173">
        <v>6.25E-2</v>
      </c>
      <c r="Q375" s="83">
        <v>1</v>
      </c>
      <c r="R375" s="10" t="str">
        <f>IFERROR(_xlfn.XLOOKUP(F375, BS_ATIVIDADE[ATIVIDADE],BS_ATIVIDADE[UNIDADE] ), "*")</f>
        <v>Nº DE PEÇAS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BASE_MAPA!$D$2:$D$359, BASE_MAPA!$E$2:$E$359), "ERRO")</f>
        <v>ALTO ARAGUAIA - RONDONOPOLIS</v>
      </c>
      <c r="V375" s="198" t="s">
        <v>1462</v>
      </c>
      <c r="W375" s="173" t="s">
        <v>2051</v>
      </c>
      <c r="X375" s="218" t="s">
        <v>957</v>
      </c>
      <c r="Y375" s="158" t="s">
        <v>960</v>
      </c>
      <c r="Z375" s="158" t="s">
        <v>962</v>
      </c>
      <c r="AA375" s="83" t="s">
        <v>607</v>
      </c>
      <c r="AB375" s="70" t="s">
        <v>607</v>
      </c>
      <c r="AC375" s="70" t="s">
        <v>607</v>
      </c>
      <c r="AD375" s="173" t="s">
        <v>607</v>
      </c>
      <c r="AE375" s="83" t="s">
        <v>607</v>
      </c>
      <c r="AF375" s="83" t="s">
        <v>607</v>
      </c>
      <c r="AG375" s="83" t="s">
        <v>607</v>
      </c>
      <c r="AH375" s="48"/>
      <c r="AI375" s="142" t="str">
        <f>IF(BS_CONTROLE[[#This Row],[Atividade]]=0, "-", BS_CONTROLE[[#This Row],[Atividade]])</f>
        <v>PDM - AMV - JACARÉ</v>
      </c>
      <c r="AJ375" s="9" t="str">
        <f>IF(D375="","*",VLOOKUP(AI375,BS_ATIVIDADE[#Data],3,FALSE))</f>
        <v>AMV</v>
      </c>
      <c r="AK375" s="278" t="str">
        <f>IF(BS_CONTROLE[[#This Row],[Local - Partida]]=0, "-", BS_CONTROLE[[#This Row],[Local - Partida]])</f>
        <v>TCTTIQ1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TCT-TIQ</v>
      </c>
      <c r="AN375" s="278" t="str">
        <f>IF(BS_CONTROLE[[#This Row],[SB]]=0, "-", BS_CONTROLE[[#This Row],[SB]])</f>
        <v>TCTTIQ1</v>
      </c>
      <c r="AO375" s="279">
        <f>IF(BS_CONTROLE[[#This Row],[SUB]]=0, "-", BS_CONTROLE[[#This Row],[SUB]])</f>
        <v>98</v>
      </c>
      <c r="AP375" s="280">
        <f>IF(BS_CONTROLE[[#This Row],[KM - Inicio]]=0, "-", BS_CONTROLE[[#This Row],[KM - Inicio]])</f>
        <v>615</v>
      </c>
      <c r="AQ375" s="280" t="str">
        <f>IF(BS_CONTROLE[[#This Row],[KM - Fim]]=0, "-", BS_CONTROLE[[#This Row],[KM - Fim]])</f>
        <v>-</v>
      </c>
      <c r="AR375" s="38">
        <v>0.40972222222222221</v>
      </c>
      <c r="AS375" s="38"/>
      <c r="AT375" s="38"/>
      <c r="AU375" s="38"/>
      <c r="AV375" s="38"/>
      <c r="AW375" s="38"/>
      <c r="AX375" s="38"/>
      <c r="AY375" s="313">
        <f>IF(D375="","*",IFERROR(IF(ISODD(COUNT(AS375:AX375)),"ERRO",SUM((AT375-AS375),(AV375-AU375),(AX375-AW375))),"ERRO"))</f>
        <v>0</v>
      </c>
      <c r="AZ375" s="13"/>
      <c r="BA375" s="71"/>
      <c r="BB375" s="10" t="str">
        <f>IFERROR(_xlfn.XLOOKUP(AI375, BS_ATIVIDADE[ATIVIDADE],BS_ATIVIDADE[UNIDADE] ), "*")</f>
        <v>Nº DE PEÇAS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BASE_MAPA!$D$2:$D$359, BASE_MAPA!$E$2:$E$359), "ERRO")</f>
        <v>ALTO ARAGUAIA - RONDONOPOLIS</v>
      </c>
      <c r="BF375" s="281" t="str">
        <f>IF(BS_CONTROLE[[#This Row],[Responsavel pelo boletim]]=0, "-", BS_CONTROLE[[#This Row],[Responsavel pelo boletim]])</f>
        <v>Carlos Eduardo</v>
      </c>
      <c r="BG375" s="15"/>
      <c r="BH375" s="16">
        <v>1</v>
      </c>
      <c r="BI375" s="16"/>
      <c r="BJ375" s="16" t="s">
        <v>2052</v>
      </c>
      <c r="BK375" s="16"/>
      <c r="BL375" s="15"/>
      <c r="BM375" s="14"/>
      <c r="BN375" s="14"/>
      <c r="BO375" s="165"/>
      <c r="BP375" s="16"/>
      <c r="BQ375" s="12" t="str">
        <f t="shared" si="61"/>
        <v>Produção e Intervalo</v>
      </c>
      <c r="BR375" s="18">
        <f t="shared" si="62"/>
        <v>0</v>
      </c>
      <c r="BS375" s="18">
        <f t="shared" si="63"/>
        <v>0</v>
      </c>
      <c r="BT375" s="225" t="str">
        <f t="shared" si="59"/>
        <v/>
      </c>
    </row>
    <row r="376" spans="1:72">
      <c r="A376" s="50" t="str">
        <f t="shared" si="60"/>
        <v>A8045989</v>
      </c>
      <c r="B376" s="171">
        <v>45989</v>
      </c>
      <c r="C376" s="8">
        <f>IF(BS_CONTROLE[[#This Row],[DATA]]="","",WEEKNUM(BS_CONTROLE[[#This Row],[DATA]]))</f>
        <v>48</v>
      </c>
      <c r="D376" s="51" t="s">
        <v>731</v>
      </c>
      <c r="E376" s="314">
        <v>366</v>
      </c>
      <c r="F376" s="172" t="s">
        <v>629</v>
      </c>
      <c r="G376" s="9" t="str">
        <f>IF(D376="","*",VLOOKUP(F376,BS_ATIVIDADE[#All],3,FALSE))</f>
        <v>DETECÇÃO</v>
      </c>
      <c r="H376" s="173" t="s">
        <v>1241</v>
      </c>
      <c r="I376" s="173" t="s">
        <v>594</v>
      </c>
      <c r="J376" s="217">
        <v>98</v>
      </c>
      <c r="K376" s="217">
        <v>501</v>
      </c>
      <c r="L376" s="83" t="s">
        <v>607</v>
      </c>
      <c r="M376" s="204" t="s">
        <v>2053</v>
      </c>
      <c r="N376" s="204" t="s">
        <v>2054</v>
      </c>
      <c r="O376" s="173">
        <v>0.29166666666666669</v>
      </c>
      <c r="P376" s="173">
        <v>4.1666666666666664E-2</v>
      </c>
      <c r="Q376" s="83">
        <v>250</v>
      </c>
      <c r="R376" s="10" t="str">
        <f>IFERROR(_xlfn.XLOOKUP(F376, BS_ATIVIDADE[ATIVIDADE],BS_ATIVIDADE[UNIDADE] ), "*")</f>
        <v>KM</v>
      </c>
      <c r="S376" s="283" t="s">
        <v>365</v>
      </c>
      <c r="T376" s="283" t="s">
        <v>531</v>
      </c>
      <c r="U376" s="80" t="str">
        <f>IFERROR(_xlfn.XLOOKUP(J376, BASE_MAPA!$D$2:$D$359, BASE_MAPA!$E$2:$E$359), "ERRO")</f>
        <v>ALTO ARAGUAIA - RONDONOPOLIS</v>
      </c>
      <c r="V376" s="198" t="s">
        <v>1280</v>
      </c>
      <c r="W376" s="173" t="s">
        <v>1281</v>
      </c>
      <c r="X376" s="218" t="s">
        <v>957</v>
      </c>
      <c r="Y376" s="158" t="s">
        <v>960</v>
      </c>
      <c r="Z376" s="158" t="s">
        <v>958</v>
      </c>
      <c r="AA376" s="83">
        <v>1</v>
      </c>
      <c r="AB376" s="70" t="s">
        <v>948</v>
      </c>
      <c r="AC376" s="70" t="s">
        <v>943</v>
      </c>
      <c r="AD376" s="173">
        <v>0.29166666666666669</v>
      </c>
      <c r="AE376" s="83">
        <v>5487</v>
      </c>
      <c r="AF376" s="83" t="s">
        <v>607</v>
      </c>
      <c r="AG376" s="83" t="s">
        <v>607</v>
      </c>
      <c r="AH376" s="48"/>
      <c r="AI376" s="142" t="str">
        <f>IF(BS_CONTROLE[[#This Row],[Atividade]]=0, "-", BS_CONTROLE[[#This Row],[Atividade]])</f>
        <v>DETECÇÃO - RONDA 7 DIAS</v>
      </c>
      <c r="AJ376" s="9" t="str">
        <f>IF(D376="","*",VLOOKUP(AI376,BS_ATIVIDADE[#Data],3,FALSE))</f>
        <v>DETECÇÃO</v>
      </c>
      <c r="AK376" s="278" t="str">
        <f>IF(BS_CONTROLE[[#This Row],[Local - Partida]]=0, "-", BS_CONTROLE[[#This Row],[Local - Partida]])</f>
        <v>TAG</v>
      </c>
      <c r="AL376" s="278" t="str">
        <f>IF(BS_CONTROLE[[#This Row],[Local - Encerramento]]=0, "-", BS_CONTROLE[[#This Row],[Local - Encerramento]])</f>
        <v>TRO</v>
      </c>
      <c r="AM376" s="278" t="str">
        <f>IF(BS_CONTROLE[[#This Row],[Entre - Estações]]=0, "-", BS_CONTROLE[[#This Row],[Entre - Estações]])</f>
        <v>TAG-TRO</v>
      </c>
      <c r="AN376" s="278" t="str">
        <f>IF(BS_CONTROLE[[#This Row],[SB]]=0, "-", BS_CONTROLE[[#This Row],[SB]])</f>
        <v>TAGTRO</v>
      </c>
      <c r="AO376" s="279">
        <f>IF(BS_CONTROLE[[#This Row],[SUB]]=0, "-", BS_CONTROLE[[#This Row],[SUB]])</f>
        <v>98</v>
      </c>
      <c r="AP376" s="280">
        <f>IF(BS_CONTROLE[[#This Row],[KM - Inicio]]=0, "-", BS_CONTROLE[[#This Row],[KM - Inicio]])</f>
        <v>501</v>
      </c>
      <c r="AQ376" s="280" t="str">
        <f>IF(BS_CONTROLE[[#This Row],[KM - Fim]]=0, "-", BS_CONTROLE[[#This Row],[KM - Fim]])</f>
        <v>-</v>
      </c>
      <c r="AR376" s="38">
        <v>0.28611111111111109</v>
      </c>
      <c r="AS376" s="38">
        <v>0.39791666666666664</v>
      </c>
      <c r="AT376" s="38">
        <v>0.43958333333333333</v>
      </c>
      <c r="AU376" s="38"/>
      <c r="AV376" s="38"/>
      <c r="AW376" s="38"/>
      <c r="AX376" s="38"/>
      <c r="AY376" s="313">
        <f>IF(D376="","*",IFERROR(IF(ISODD(COUNT(AS376:AX376)),"ERRO",SUM((AT376-AS376),(AV376-AU376),(AX376-AW376))),"ERRO"))</f>
        <v>4.1666666666666685E-2</v>
      </c>
      <c r="AZ376" s="13"/>
      <c r="BA376" s="71">
        <v>250</v>
      </c>
      <c r="BB376" s="10" t="str">
        <f>IFERROR(_xlfn.XLOOKUP(AI376, BS_ATIVIDADE[ATIVIDADE],BS_ATIVIDADE[UNIDADE] ), "*")</f>
        <v>KM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ALTO ARAGUAIA - RONDONOPOLIS</v>
      </c>
      <c r="BF376" s="281" t="str">
        <f>IF(BS_CONTROLE[[#This Row],[Responsavel pelo boletim]]=0, "-", BS_CONTROLE[[#This Row],[Responsavel pelo boletim]])</f>
        <v>Miguel</v>
      </c>
      <c r="BG376" s="15"/>
      <c r="BH376" s="16">
        <v>2</v>
      </c>
      <c r="BI376" s="16"/>
      <c r="BJ376" s="16" t="s">
        <v>2055</v>
      </c>
      <c r="BK376" s="16" t="s">
        <v>2055</v>
      </c>
      <c r="BL376" s="15"/>
      <c r="BM376" s="14" t="s">
        <v>982</v>
      </c>
      <c r="BN376" s="14" t="s">
        <v>982</v>
      </c>
      <c r="BO376" s="165" t="s">
        <v>982</v>
      </c>
      <c r="BP376" s="16"/>
      <c r="BQ376" s="12" t="str">
        <f t="shared" si="61"/>
        <v>Aderente</v>
      </c>
      <c r="BR376" s="18">
        <f t="shared" si="62"/>
        <v>1.0000000000000004</v>
      </c>
      <c r="BS376" s="18">
        <f t="shared" si="63"/>
        <v>1</v>
      </c>
      <c r="BT376" s="225" t="str">
        <f t="shared" si="59"/>
        <v>OKOK</v>
      </c>
    </row>
    <row r="377" spans="1:72">
      <c r="A377" s="50" t="str">
        <f t="shared" si="60"/>
        <v>ADENILSON (TP-512)45989</v>
      </c>
      <c r="B377" s="171">
        <v>45989</v>
      </c>
      <c r="C377" s="8">
        <f>IF(BS_CONTROLE[[#This Row],[DATA]]="","",WEEKNUM(BS_CONTROLE[[#This Row],[DATA]]))</f>
        <v>48</v>
      </c>
      <c r="D377" s="51" t="s">
        <v>855</v>
      </c>
      <c r="E377" s="314">
        <v>273</v>
      </c>
      <c r="F377" s="172" t="s">
        <v>760</v>
      </c>
      <c r="G377" s="9" t="str">
        <f>IF(D377="","*",VLOOKUP(F377,BS_ATIVIDADE[#All],3,FALSE))</f>
        <v>ALÍVIO</v>
      </c>
      <c r="H377" s="204" t="str" cm="1">
        <f t="array" ref="H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77" s="173" t="s">
        <v>607</v>
      </c>
      <c r="J377" s="217">
        <v>74</v>
      </c>
      <c r="K377" s="217">
        <v>321</v>
      </c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77" s="173">
        <v>0.375</v>
      </c>
      <c r="P377" s="173">
        <v>8.3333333333333329E-2</v>
      </c>
      <c r="Q377" s="83">
        <v>300</v>
      </c>
      <c r="R377" s="10" t="str">
        <f>IFERROR(_xlfn.XLOOKUP(F377, BS_ATIVIDADE[ATIVIDADE],BS_ATIVIDADE[UNIDADE] ), "*")</f>
        <v>M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BASE_MAPA!$E$2:$E$359), "ERRO")</f>
        <v>MARCO INICIAL - ALTO ARAGUAIA</v>
      </c>
      <c r="V377" s="198" t="s">
        <v>1732</v>
      </c>
      <c r="W377" s="173" t="s">
        <v>1976</v>
      </c>
      <c r="X377" s="218" t="s">
        <v>952</v>
      </c>
      <c r="Y377" s="158" t="s">
        <v>951</v>
      </c>
      <c r="Z377" s="158" t="s">
        <v>958</v>
      </c>
      <c r="AA377" s="83" t="s">
        <v>607</v>
      </c>
      <c r="AB377" s="70" t="s">
        <v>607</v>
      </c>
      <c r="AC377" s="70" t="s">
        <v>607</v>
      </c>
      <c r="AD377" s="173" t="s">
        <v>607</v>
      </c>
      <c r="AE377" s="83" t="s">
        <v>607</v>
      </c>
      <c r="AF377" s="83" t="s">
        <v>607</v>
      </c>
      <c r="AG377" s="83" t="s">
        <v>607</v>
      </c>
      <c r="AH377" s="48"/>
      <c r="AI377" s="142" t="str">
        <f>IF(BS_CONTROLE[[#This Row],[Atividade]]=0, "-", BS_CONTROLE[[#This Row],[Atividade]])</f>
        <v>PDM - ALÍVIO DE TENSÃO</v>
      </c>
      <c r="AJ377" s="9" t="str">
        <f>IF(D377="","*",VLOOKUP(AI377,BS_ATIVIDADE[#Data],3,FALSE))</f>
        <v>ALÍVIO</v>
      </c>
      <c r="AK377" s="278" t="str">
        <f>IF(BS_CONTROLE[[#This Row],[Local - Partida]]=0, "-", BS_CONTROLE[[#This Row],[Local - Partida]])</f>
        <v>TMR326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TMR-TLA</v>
      </c>
      <c r="AN377" s="278" t="str">
        <f>IF(BS_CONTROLE[[#This Row],[SB]]=0, "-", BS_CONTROLE[[#This Row],[SB]])</f>
        <v>TMR326</v>
      </c>
      <c r="AO377" s="279">
        <f>IF(BS_CONTROLE[[#This Row],[SUB]]=0, "-", BS_CONTROLE[[#This Row],[SUB]])</f>
        <v>74</v>
      </c>
      <c r="AP377" s="280">
        <f>IF(BS_CONTROLE[[#This Row],[KM - Inicio]]=0, "-", BS_CONTROLE[[#This Row],[KM - Inicio]])</f>
        <v>321</v>
      </c>
      <c r="AQ377" s="280" t="str">
        <f>IF(BS_CONTROLE[[#This Row],[KM - Fim]]=0, "-", BS_CONTROLE[[#This Row],[KM - Fim]])</f>
        <v>-</v>
      </c>
      <c r="AR377" s="38">
        <v>0.36805555555555558</v>
      </c>
      <c r="AS377" s="38"/>
      <c r="AT377" s="38"/>
      <c r="AU377" s="38"/>
      <c r="AV377" s="38"/>
      <c r="AW377" s="38"/>
      <c r="AX377" s="38"/>
      <c r="AY377" s="313">
        <f>IF(D377="","*",IFERROR(IF(ISODD(COUNT(AS377:AX377)),"ERRO",SUM((AT377-AS377),(AV377-AU377),(AX377-AW377))),"ERRO"))</f>
        <v>0</v>
      </c>
      <c r="AZ377" s="13"/>
      <c r="BA377" s="71"/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BASE_MAPA!$E$2:$E$359), "ERRO")</f>
        <v>MARCO INICIAL - ALTO ARAGUAIA</v>
      </c>
      <c r="BF377" s="281" t="str">
        <f>IF(BS_CONTROLE[[#This Row],[Responsavel pelo boletim]]=0, "-", BS_CONTROLE[[#This Row],[Responsavel pelo boletim]])</f>
        <v>Adenilson</v>
      </c>
      <c r="BG377" s="15"/>
      <c r="BH377" s="16">
        <v>1</v>
      </c>
      <c r="BI377" s="16"/>
      <c r="BJ377" s="16" t="s">
        <v>2056</v>
      </c>
      <c r="BK377" s="16"/>
      <c r="BL377" s="15"/>
      <c r="BM377" s="14"/>
      <c r="BN377" s="14"/>
      <c r="BO377" s="165"/>
      <c r="BP377" s="16"/>
      <c r="BQ377" s="12" t="str">
        <f t="shared" si="61"/>
        <v>Produção e Intervalo</v>
      </c>
      <c r="BR377" s="18">
        <f t="shared" si="62"/>
        <v>0</v>
      </c>
      <c r="BS377" s="18">
        <f t="shared" si="63"/>
        <v>0</v>
      </c>
      <c r="BT377" s="225" t="str">
        <f t="shared" si="59"/>
        <v/>
      </c>
    </row>
    <row r="378" spans="1:72">
      <c r="A378" s="50" t="str">
        <f t="shared" ref="A378" si="64">D378&amp;B378</f>
        <v>MOD FN45989</v>
      </c>
      <c r="B378" s="171">
        <v>45989</v>
      </c>
      <c r="C378" s="8">
        <f>IF(BS_CONTROLE[[#This Row],[DATA]]="","",WEEKNUM(BS_CONTROLE[[#This Row],[DATA]]))</f>
        <v>48</v>
      </c>
      <c r="D378" s="51" t="s">
        <v>624</v>
      </c>
      <c r="E378" s="314">
        <v>273</v>
      </c>
      <c r="F378" s="172" t="s">
        <v>596</v>
      </c>
      <c r="G378" s="9" t="str">
        <f>IF(D378="","*",VLOOKUP(F378,BS_ATIVIDADE[#All],3,FALSE))</f>
        <v>OUTROS</v>
      </c>
      <c r="H378" s="173" t="s">
        <v>607</v>
      </c>
      <c r="I378" s="173" t="s">
        <v>607</v>
      </c>
      <c r="J378" s="217">
        <v>74</v>
      </c>
      <c r="K378" s="217">
        <v>230.6</v>
      </c>
      <c r="L378" s="83">
        <v>222</v>
      </c>
      <c r="M378" s="204" t="s">
        <v>1249</v>
      </c>
      <c r="N378" s="204" t="s">
        <v>436</v>
      </c>
      <c r="O378" s="173">
        <v>0.375</v>
      </c>
      <c r="P378" s="173">
        <v>0.125</v>
      </c>
      <c r="Q378" s="83">
        <v>1</v>
      </c>
      <c r="R378" s="10" t="str">
        <f>IFERROR(_xlfn.XLOOKUP(F378, BS_ATIVIDADE[ATIVIDADE],BS_ATIVIDADE[UNIDADE] ), "*")</f>
        <v>BINÁRIO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8" s="80" t="str">
        <f>IFERROR(_xlfn.XLOOKUP(J378, BASE_MAPA!$D$2:$D$359, BASE_MAPA!$E$2:$E$359), "ERRO")</f>
        <v>MARCO INICIAL - ALTO ARAGUAIA</v>
      </c>
      <c r="V378" s="198" t="s">
        <v>1892</v>
      </c>
      <c r="W378" s="173" t="s">
        <v>1761</v>
      </c>
      <c r="X378" s="218" t="s">
        <v>952</v>
      </c>
      <c r="Y378" s="158" t="s">
        <v>951</v>
      </c>
      <c r="Z378" s="158" t="s">
        <v>953</v>
      </c>
      <c r="AA378" s="83" t="s">
        <v>607</v>
      </c>
      <c r="AB378" s="70" t="s">
        <v>607</v>
      </c>
      <c r="AC378" s="70" t="s">
        <v>607</v>
      </c>
      <c r="AD378" s="173" t="s">
        <v>607</v>
      </c>
      <c r="AE378" s="83" t="s">
        <v>607</v>
      </c>
      <c r="AF378" s="83" t="s">
        <v>607</v>
      </c>
      <c r="AG378" s="83" t="s">
        <v>607</v>
      </c>
      <c r="AH378" s="48"/>
      <c r="AI378" s="142" t="str">
        <f>IF(BS_CONTROLE[[#This Row],[Atividade]]=0, "-", BS_CONTROLE[[#This Row],[Atividade]])</f>
        <v>BLOCO</v>
      </c>
      <c r="AJ378" s="9" t="str">
        <f>IF(D378="","*",VLOOKUP(AI378,BS_ATIVIDADE[#Data],3,FALSE))</f>
        <v>OUTROS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TCS-TVI</v>
      </c>
      <c r="AN378" s="278" t="str">
        <f>IF(BS_CONTROLE[[#This Row],[SB]]=0, "-", BS_CONTROLE[[#This Row],[SB]])</f>
        <v>TVI239</v>
      </c>
      <c r="AO378" s="279">
        <f>IF(BS_CONTROLE[[#This Row],[SUB]]=0, "-", BS_CONTROLE[[#This Row],[SUB]])</f>
        <v>74</v>
      </c>
      <c r="AP378" s="280">
        <f>IF(BS_CONTROLE[[#This Row],[KM - Inicio]]=0, "-", BS_CONTROLE[[#This Row],[KM - Inicio]])</f>
        <v>230.6</v>
      </c>
      <c r="AQ378" s="280">
        <f>IF(BS_CONTROLE[[#This Row],[KM - Fim]]=0, "-", BS_CONTROLE[[#This Row],[KM - Fim]])</f>
        <v>222</v>
      </c>
      <c r="AR378" s="38">
        <v>0.31874999999999998</v>
      </c>
      <c r="AS378" s="38">
        <v>0.5083333333333333</v>
      </c>
      <c r="AT378" s="38">
        <v>0.6333333333333333</v>
      </c>
      <c r="AU378" s="38"/>
      <c r="AV378" s="38"/>
      <c r="AW378" s="38"/>
      <c r="AX378" s="38"/>
      <c r="AY378" s="313">
        <f>IF(D378="","*",IFERROR(IF(ISODD(COUNT(AS378:AX378)),"ERRO",SUM((AT378-AS378),(AV378-AU378),(AX378-AW378))),"ERRO"))</f>
        <v>0.125</v>
      </c>
      <c r="AZ378" s="13"/>
      <c r="BA378" s="71"/>
      <c r="BB378" s="10" t="str">
        <f>IFERROR(_xlfn.XLOOKUP(AI378, BS_ATIVIDADE[ATIVIDADE],BS_ATIVIDADE[UNIDADE] ), "*")</f>
        <v>BINÁRIO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8" s="11" t="str">
        <f>IFERROR(_xlfn.XLOOKUP(AO378, BASE_MAPA!$D$2:$D$359, BASE_MAPA!$E$2:$E$359), "ERRO")</f>
        <v>MARCO INICIAL - ALTO ARAGUAIA</v>
      </c>
      <c r="BF378" s="281" t="str">
        <f>IF(BS_CONTROLE[[#This Row],[Responsavel pelo boletim]]=0, "-", BS_CONTROLE[[#This Row],[Responsavel pelo boletim]])</f>
        <v>Efrain</v>
      </c>
      <c r="BG378" s="15"/>
      <c r="BH378" s="16">
        <v>1</v>
      </c>
      <c r="BI378" s="16"/>
      <c r="BJ378" s="16" t="s">
        <v>2057</v>
      </c>
      <c r="BK378" s="16"/>
      <c r="BL378" s="15"/>
      <c r="BM378" s="14"/>
      <c r="BN378" s="14"/>
      <c r="BO378" s="165"/>
      <c r="BP378" s="16"/>
      <c r="BQ378" s="12" t="str">
        <f t="shared" si="61"/>
        <v>Produção</v>
      </c>
      <c r="BR378" s="18">
        <f t="shared" si="62"/>
        <v>1</v>
      </c>
      <c r="BS378" s="18">
        <f t="shared" si="63"/>
        <v>0</v>
      </c>
      <c r="BT378" s="225" t="str">
        <f t="shared" si="59"/>
        <v/>
      </c>
    </row>
    <row r="379" spans="1:72">
      <c r="A379" s="50" t="str">
        <f t="shared" si="60"/>
        <v>W5045989</v>
      </c>
      <c r="B379" s="171">
        <v>45989</v>
      </c>
      <c r="C379" s="8">
        <f>IF(BS_CONTROLE[[#This Row],[DATA]]="","",WEEKNUM(BS_CONTROLE[[#This Row],[DATA]]))</f>
        <v>48</v>
      </c>
      <c r="D379" s="51" t="s">
        <v>828</v>
      </c>
      <c r="E379" s="314">
        <v>274</v>
      </c>
      <c r="F379" s="172" t="s">
        <v>730</v>
      </c>
      <c r="G379" s="9" t="str">
        <f>IF(D379="","*",VLOOKUP(F379,BS_ATIVIDADE[#All],3,FALSE))</f>
        <v>MODERNIZAÇÃO</v>
      </c>
      <c r="H379" s="173" t="s">
        <v>447</v>
      </c>
      <c r="I379" s="173" t="s">
        <v>447</v>
      </c>
      <c r="J379" s="217">
        <v>74</v>
      </c>
      <c r="K379" s="217">
        <v>230.6</v>
      </c>
      <c r="L379" s="83">
        <v>222</v>
      </c>
      <c r="M379" s="204" t="s">
        <v>1249</v>
      </c>
      <c r="N379" s="204" t="s">
        <v>436</v>
      </c>
      <c r="O379" s="173">
        <v>0.33333333333333331</v>
      </c>
      <c r="P379" s="173">
        <v>6.9444444444444447E-4</v>
      </c>
      <c r="Q379" s="83">
        <v>1400</v>
      </c>
      <c r="R379" s="10" t="str">
        <f>IFERROR(_xlfn.XLOOKUP(F379, BS_ATIVIDADE[ATIVIDADE],BS_ATIVIDADE[UNIDADE] ), "*")</f>
        <v>Nº DE DORMENTES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9" s="80" t="str">
        <f>IFERROR(_xlfn.XLOOKUP(J379, BASE_MAPA!$D$2:$D$359, BASE_MAPA!$E$2:$E$359), "ERRO")</f>
        <v>MARCO INICIAL - ALTO ARAGUAIA</v>
      </c>
      <c r="V379" s="198" t="s">
        <v>1892</v>
      </c>
      <c r="W379" s="173" t="s">
        <v>1894</v>
      </c>
      <c r="X379" s="218" t="s">
        <v>952</v>
      </c>
      <c r="Y379" s="158" t="s">
        <v>951</v>
      </c>
      <c r="Z379" s="158" t="s">
        <v>953</v>
      </c>
      <c r="AA379" s="83" t="s">
        <v>1895</v>
      </c>
      <c r="AB379" s="70" t="s">
        <v>948</v>
      </c>
      <c r="AC379" s="70" t="s">
        <v>943</v>
      </c>
      <c r="AD379" s="173">
        <v>0.29166666666666669</v>
      </c>
      <c r="AE379" s="83">
        <v>7671</v>
      </c>
      <c r="AF379" s="83">
        <v>9322</v>
      </c>
      <c r="AG379" s="83" t="s">
        <v>607</v>
      </c>
      <c r="AH379" s="48"/>
      <c r="AI379" s="142" t="str">
        <f>IF(BS_CONTROLE[[#This Row],[Atividade]]=0, "-", BS_CONTROLE[[#This Row],[Atividade]])</f>
        <v>MODERNIZAÇÃO - DORMENTE - DESCARGA</v>
      </c>
      <c r="AJ379" s="9" t="str">
        <f>IF(D379="","*",VLOOKUP(AI379,BS_ATIVIDADE[#Data],3,FALSE))</f>
        <v>MODERNIZAÇÃO</v>
      </c>
      <c r="AK379" s="278" t="str">
        <f>IF(BS_CONTROLE[[#This Row],[Local - Partida]]=0, "-", BS_CONTROLE[[#This Row],[Local - Partida]])</f>
        <v>TCS2</v>
      </c>
      <c r="AL379" s="278" t="str">
        <f>IF(BS_CONTROLE[[#This Row],[Local - Encerramento]]=0, "-", BS_CONTROLE[[#This Row],[Local - Encerramento]])</f>
        <v>TCS2</v>
      </c>
      <c r="AM379" s="278" t="str">
        <f>IF(BS_CONTROLE[[#This Row],[Entre - Estações]]=0, "-", BS_CONTROLE[[#This Row],[Entre - Estações]])</f>
        <v>TCS-TVI</v>
      </c>
      <c r="AN379" s="278" t="str">
        <f>IF(BS_CONTROLE[[#This Row],[SB]]=0, "-", BS_CONTROLE[[#This Row],[SB]])</f>
        <v>TVI239</v>
      </c>
      <c r="AO379" s="279">
        <f>IF(BS_CONTROLE[[#This Row],[SUB]]=0, "-", BS_CONTROLE[[#This Row],[SUB]])</f>
        <v>74</v>
      </c>
      <c r="AP379" s="280">
        <f>IF(BS_CONTROLE[[#This Row],[KM - Inicio]]=0, "-", BS_CONTROLE[[#This Row],[KM - Inicio]])</f>
        <v>230.6</v>
      </c>
      <c r="AQ379" s="280">
        <f>IF(BS_CONTROLE[[#This Row],[KM - Fim]]=0, "-", BS_CONTROLE[[#This Row],[KM - Fim]])</f>
        <v>222</v>
      </c>
      <c r="AR379" s="38">
        <v>0.31874999999999998</v>
      </c>
      <c r="AS379" s="38">
        <v>0</v>
      </c>
      <c r="AT379" s="38">
        <v>6.9444444444444447E-4</v>
      </c>
      <c r="AU379" s="38"/>
      <c r="AV379" s="38"/>
      <c r="AW379" s="38"/>
      <c r="AX379" s="38"/>
      <c r="AY379" s="313">
        <f>IF(D379="","*",IFERROR(IF(ISODD(COUNT(AS379:AX379)),"ERRO",SUM((AT379-AS379),(AV379-AU379),(AX379-AW379))),"ERRO"))</f>
        <v>6.9444444444444447E-4</v>
      </c>
      <c r="AZ379" s="13"/>
      <c r="BA379" s="71"/>
      <c r="BB379" s="10" t="str">
        <f>IFERROR(_xlfn.XLOOKUP(AI379, BS_ATIVIDADE[ATIVIDADE],BS_ATIVIDADE[UNIDADE] ), "*")</f>
        <v>Nº DE DORMENTES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9" s="11" t="str">
        <f>IFERROR(_xlfn.XLOOKUP(AO379, BASE_MAPA!$D$2:$D$359, BASE_MAPA!$E$2:$E$359), "ERRO")</f>
        <v>MARCO INICIAL - ALTO ARAGUAIA</v>
      </c>
      <c r="BF379" s="281" t="str">
        <f>IF(BS_CONTROLE[[#This Row],[Responsavel pelo boletim]]=0, "-", BS_CONTROLE[[#This Row],[Responsavel pelo boletim]])</f>
        <v>Efrain</v>
      </c>
      <c r="BG379" s="15"/>
      <c r="BH379" s="16">
        <v>1</v>
      </c>
      <c r="BI379" s="16"/>
      <c r="BJ379" s="16" t="s">
        <v>2057</v>
      </c>
      <c r="BK379" s="16"/>
      <c r="BL379" s="15"/>
      <c r="BM379" s="14"/>
      <c r="BN379" s="14"/>
      <c r="BO379" s="165"/>
      <c r="BP379" s="16"/>
      <c r="BQ379" s="12" t="str">
        <f t="shared" si="61"/>
        <v>Produção</v>
      </c>
      <c r="BR379" s="18">
        <f t="shared" si="62"/>
        <v>1</v>
      </c>
      <c r="BS379" s="18">
        <f t="shared" si="63"/>
        <v>0</v>
      </c>
      <c r="BT379" s="225" t="str">
        <f t="shared" si="59"/>
        <v/>
      </c>
    </row>
    <row r="380" spans="1:72">
      <c r="A380" s="50" t="str">
        <f t="shared" si="60"/>
        <v>V8645989</v>
      </c>
      <c r="B380" s="171">
        <v>45989</v>
      </c>
      <c r="C380" s="8">
        <f>IF(BS_CONTROLE[[#This Row],[DATA]]="","",WEEKNUM(BS_CONTROLE[[#This Row],[DATA]]))</f>
        <v>48</v>
      </c>
      <c r="D380" s="51" t="s">
        <v>811</v>
      </c>
      <c r="E380" s="314">
        <v>324</v>
      </c>
      <c r="F380" s="172" t="s">
        <v>713</v>
      </c>
      <c r="G380" s="9" t="str">
        <f>IF(D380="","*",VLOOKUP(F380,BS_ATIVIDADE[#All],3,FALSE))</f>
        <v>MECANIZAÇÃO - SOCADORA</v>
      </c>
      <c r="H380" s="173" t="s">
        <v>429</v>
      </c>
      <c r="I380" s="173" t="s">
        <v>429</v>
      </c>
      <c r="J380" s="217">
        <v>74</v>
      </c>
      <c r="K380" s="217">
        <v>198</v>
      </c>
      <c r="L380" s="217">
        <v>197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0" s="173">
        <v>0.39583333333333331</v>
      </c>
      <c r="P380" s="173">
        <v>6.25E-2</v>
      </c>
      <c r="Q380" s="83">
        <v>840</v>
      </c>
      <c r="R380" s="10" t="str">
        <f>IFERROR(_xlfn.XLOOKUP(F380, BS_ATIVIDADE[ATIVIDADE],BS_ATIVIDADE[UNIDADE] ), "*")</f>
        <v>M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BASE_MAPA!$E$2:$E$359), "ERRO")</f>
        <v>MARCO INICIAL - ALTO ARAGUAIA</v>
      </c>
      <c r="V380" s="198" t="s">
        <v>1708</v>
      </c>
      <c r="W380" s="173" t="s">
        <v>1403</v>
      </c>
      <c r="X380" s="218" t="s">
        <v>963</v>
      </c>
      <c r="Y380" s="158" t="s">
        <v>960</v>
      </c>
      <c r="Z380" s="158" t="s">
        <v>953</v>
      </c>
      <c r="AA380" s="83">
        <v>1</v>
      </c>
      <c r="AB380" s="70" t="s">
        <v>948</v>
      </c>
      <c r="AC380" s="70" t="s">
        <v>943</v>
      </c>
      <c r="AD380" s="173">
        <v>0.29166666666666669</v>
      </c>
      <c r="AE380" s="83">
        <v>6236</v>
      </c>
      <c r="AF380" s="83">
        <v>6636</v>
      </c>
      <c r="AG380" s="83" t="s">
        <v>607</v>
      </c>
      <c r="AH380" s="48"/>
      <c r="AI380" s="142" t="str">
        <f>IF(BS_CONTROLE[[#This Row],[Atividade]]=0, "-", BS_CONTROLE[[#This Row],[Atividade]])</f>
        <v>MECANIZAÇÃO - SOCADORA</v>
      </c>
      <c r="AJ380" s="9" t="str">
        <f>IF(D380="","*",VLOOKUP(AI380,BS_ATIVIDADE[#Data],3,FALSE))</f>
        <v>MECANIZAÇÃO - SOCADORA</v>
      </c>
      <c r="AK380" s="278" t="str">
        <f>IF(BS_CONTROLE[[#This Row],[Local - Partida]]=0, "-", BS_CONTROLE[[#This Row],[Local - Partida]])</f>
        <v>TID2</v>
      </c>
      <c r="AL380" s="278" t="str">
        <f>IF(BS_CONTROLE[[#This Row],[Local - Encerramento]]=0, "-", BS_CONTROLE[[#This Row],[Local - Encerramento]])</f>
        <v>TID2</v>
      </c>
      <c r="AM380" s="278" t="str">
        <f>IF(BS_CONTROLE[[#This Row],[Entre - Estações]]=0, "-", BS_CONTROLE[[#This Row],[Entre - Estações]])</f>
        <v>TID-TVI</v>
      </c>
      <c r="AN380" s="278" t="str">
        <f>IF(BS_CONTROLE[[#This Row],[SB]]=0, "-", BS_CONTROLE[[#This Row],[SB]])</f>
        <v>TID201</v>
      </c>
      <c r="AO380" s="279">
        <f>IF(BS_CONTROLE[[#This Row],[SUB]]=0, "-", BS_CONTROLE[[#This Row],[SUB]])</f>
        <v>74</v>
      </c>
      <c r="AP380" s="280">
        <f>IF(BS_CONTROLE[[#This Row],[KM - Inicio]]=0, "-", BS_CONTROLE[[#This Row],[KM - Inicio]])</f>
        <v>198</v>
      </c>
      <c r="AQ380" s="280">
        <f>IF(BS_CONTROLE[[#This Row],[KM - Fim]]=0, "-", BS_CONTROLE[[#This Row],[KM - Fim]])</f>
        <v>197</v>
      </c>
      <c r="AR380" s="38">
        <v>0.3840277777777778</v>
      </c>
      <c r="AS380" s="38"/>
      <c r="AT380" s="38"/>
      <c r="AU380" s="38"/>
      <c r="AV380" s="38"/>
      <c r="AW380" s="38"/>
      <c r="AX380" s="38"/>
      <c r="AY380" s="313">
        <f>IF(D380="","*",IFERROR(IF(ISODD(COUNT(AS380:AX380)),"ERRO",SUM((AT380-AS380),(AV380-AU380),(AX380-AW380))),"ERRO"))</f>
        <v>0</v>
      </c>
      <c r="AZ380" s="13"/>
      <c r="BA380" s="71"/>
      <c r="BB380" s="10" t="str">
        <f>IFERROR(_xlfn.XLOOKUP(AI380, BS_ATIVIDADE[ATIVIDADE],BS_ATIVIDADE[UNIDADE] ), "*")</f>
        <v>M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BASE_MAPA!$E$2:$E$359), "ERRO")</f>
        <v>MARCO INICIAL - ALTO ARAGUAIA</v>
      </c>
      <c r="BF380" s="281" t="str">
        <f>IF(BS_CONTROLE[[#This Row],[Responsavel pelo boletim]]=0, "-", BS_CONTROLE[[#This Row],[Responsavel pelo boletim]])</f>
        <v>Saulo</v>
      </c>
      <c r="BG380" s="15"/>
      <c r="BH380" s="16">
        <v>1</v>
      </c>
      <c r="BI380" s="16"/>
      <c r="BJ380" s="16" t="s">
        <v>2058</v>
      </c>
      <c r="BK380" s="16"/>
      <c r="BL380" s="15"/>
      <c r="BM380" s="14"/>
      <c r="BN380" s="14"/>
      <c r="BO380" s="165"/>
      <c r="BP380" s="16"/>
      <c r="BQ380" s="12" t="str">
        <f t="shared" si="61"/>
        <v>Produção e Intervalo</v>
      </c>
      <c r="BR380" s="18">
        <f t="shared" si="62"/>
        <v>0</v>
      </c>
      <c r="BS380" s="18">
        <f t="shared" si="63"/>
        <v>0</v>
      </c>
      <c r="BT380" s="225" t="str">
        <f t="shared" si="59"/>
        <v/>
      </c>
    </row>
    <row r="381" spans="1:72">
      <c r="A381" s="50" t="str">
        <f t="shared" si="60"/>
        <v>ANISIO (TF-514)45989</v>
      </c>
      <c r="B381" s="171">
        <v>45989</v>
      </c>
      <c r="C381" s="8">
        <f>IF(BS_CONTROLE[[#This Row],[DATA]]="","",WEEKNUM(BS_CONTROLE[[#This Row],[DATA]]))</f>
        <v>48</v>
      </c>
      <c r="D381" s="51" t="s">
        <v>860</v>
      </c>
      <c r="E381" s="314">
        <v>326</v>
      </c>
      <c r="F381" s="172" t="s">
        <v>797</v>
      </c>
      <c r="G381" s="9" t="str">
        <f>IF(D381="","*",VLOOKUP(F381,BS_ATIVIDADE[#All],3,FALSE))</f>
        <v>TRILHO - SUBSTITUIÇÂO</v>
      </c>
      <c r="H381" s="204" t="str" cm="1">
        <f t="array" ref="H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1" s="173" t="s">
        <v>607</v>
      </c>
      <c r="J381" s="217">
        <v>74</v>
      </c>
      <c r="K381" s="217">
        <v>64.563999999999993</v>
      </c>
      <c r="L381" s="217">
        <v>63.738999999999997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1" s="173">
        <v>0.375</v>
      </c>
      <c r="P381" s="173">
        <v>8.3333333333333329E-2</v>
      </c>
      <c r="Q381" s="83">
        <v>312</v>
      </c>
      <c r="R381" s="10" t="str">
        <f>IFERROR(_xlfn.XLOOKUP(F381, BS_ATIVIDADE[ATIVIDADE],BS_ATIVIDADE[UNIDADE] ), "*")</f>
        <v>M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1" s="80" t="str">
        <f>IFERROR(_xlfn.XLOOKUP(J381, BASE_MAPA!$D$2:$D$359, BASE_MAPA!$E$2:$E$359), "ERRO")</f>
        <v>MARCO INICIAL - ALTO ARAGUAIA</v>
      </c>
      <c r="V381" s="198" t="s">
        <v>1985</v>
      </c>
      <c r="W381" s="173" t="s">
        <v>1389</v>
      </c>
      <c r="X381" s="218" t="s">
        <v>957</v>
      </c>
      <c r="Y381" s="158" t="s">
        <v>960</v>
      </c>
      <c r="Z381" s="158" t="s">
        <v>958</v>
      </c>
      <c r="AA381" s="83" t="s">
        <v>607</v>
      </c>
      <c r="AB381" s="70" t="s">
        <v>607</v>
      </c>
      <c r="AC381" s="70" t="s">
        <v>607</v>
      </c>
      <c r="AD381" s="173" t="s">
        <v>607</v>
      </c>
      <c r="AE381" s="83" t="s">
        <v>607</v>
      </c>
      <c r="AF381" s="83" t="s">
        <v>607</v>
      </c>
      <c r="AG381" s="83" t="s">
        <v>607</v>
      </c>
      <c r="AH381" s="48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78" t="str">
        <f>IF(BS_CONTROLE[[#This Row],[Local - Partida]]=0, "-", BS_CONTROLE[[#This Row],[Local - Partida]])</f>
        <v>TQIK73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TQI-TSP</v>
      </c>
      <c r="AN381" s="278" t="str">
        <f>IF(BS_CONTROLE[[#This Row],[SB]]=0, "-", BS_CONTROLE[[#This Row],[SB]])</f>
        <v>TQIK73</v>
      </c>
      <c r="AO381" s="279">
        <f>IF(BS_CONTROLE[[#This Row],[SUB]]=0, "-", BS_CONTROLE[[#This Row],[SUB]])</f>
        <v>74</v>
      </c>
      <c r="AP381" s="280">
        <f>IF(BS_CONTROLE[[#This Row],[KM - Inicio]]=0, "-", BS_CONTROLE[[#This Row],[KM - Inicio]])</f>
        <v>64.563999999999993</v>
      </c>
      <c r="AQ381" s="280">
        <f>IF(BS_CONTROLE[[#This Row],[KM - Fim]]=0, "-", BS_CONTROLE[[#This Row],[KM - Fim]])</f>
        <v>63.738999999999997</v>
      </c>
      <c r="AR381" s="38">
        <v>0.48888888888888887</v>
      </c>
      <c r="AS381" s="38">
        <v>0</v>
      </c>
      <c r="AT381" s="38">
        <v>0</v>
      </c>
      <c r="AU381" s="38"/>
      <c r="AV381" s="38"/>
      <c r="AW381" s="38"/>
      <c r="AX381" s="38"/>
      <c r="AY381" s="313">
        <f>IF(D381="","*",IFERROR(IF(ISODD(COUNT(AS381:AX381)),"ERRO",SUM((AT381-AS381),(AV381-AU381),(AX381-AW381))),"ERRO"))</f>
        <v>0</v>
      </c>
      <c r="AZ381" s="13"/>
      <c r="BA381" s="71">
        <v>0</v>
      </c>
      <c r="BB381" s="10" t="str">
        <f>IFERROR(_xlfn.XLOOKUP(AI381, BS_ATIVIDADE[ATIVIDADE],BS_ATIVIDADE[UNIDADE] ), "*")</f>
        <v>M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1" s="11" t="str">
        <f>IFERROR(_xlfn.XLOOKUP(AO381, BASE_MAPA!$D$2:$D$359, BASE_MAPA!$E$2:$E$359), "ERRO")</f>
        <v>MARCO INICIAL - ALTO ARAGUAIA</v>
      </c>
      <c r="BF381" s="281" t="str">
        <f>IF(BS_CONTROLE[[#This Row],[Responsavel pelo boletim]]=0, "-", BS_CONTROLE[[#This Row],[Responsavel pelo boletim]])</f>
        <v>Anísio</v>
      </c>
      <c r="BG381" s="15"/>
      <c r="BH381" s="16">
        <v>0</v>
      </c>
      <c r="BI381" s="16"/>
      <c r="BJ381" s="16" t="s">
        <v>2059</v>
      </c>
      <c r="BK381" s="16" t="s">
        <v>2060</v>
      </c>
      <c r="BL381" s="15"/>
      <c r="BM381" s="14" t="s">
        <v>984</v>
      </c>
      <c r="BN381" s="14" t="s">
        <v>1001</v>
      </c>
      <c r="BO381" s="165" t="s">
        <v>1077</v>
      </c>
      <c r="BP381" s="16" t="s">
        <v>2060</v>
      </c>
      <c r="BQ381" s="12" t="str">
        <f t="shared" si="61"/>
        <v>Produção e Intervalo</v>
      </c>
      <c r="BR381" s="18">
        <f t="shared" si="62"/>
        <v>0</v>
      </c>
      <c r="BS381" s="18">
        <f t="shared" si="63"/>
        <v>0</v>
      </c>
      <c r="BT381" s="225" t="str">
        <f t="shared" si="59"/>
        <v>CondiçõesClimáticaTemperatura</v>
      </c>
    </row>
    <row r="382" spans="1:72">
      <c r="A382" s="50" t="str">
        <f t="shared" si="60"/>
        <v>ELSON (TF-526)45989</v>
      </c>
      <c r="B382" s="171">
        <v>45989</v>
      </c>
      <c r="C382" s="8">
        <f>IF(BS_CONTROLE[[#This Row],[DATA]]="","",WEEKNUM(BS_CONTROLE[[#This Row],[DATA]]))</f>
        <v>48</v>
      </c>
      <c r="D382" s="51" t="s">
        <v>886</v>
      </c>
      <c r="E382" s="314">
        <v>326</v>
      </c>
      <c r="F382" s="172" t="s">
        <v>790</v>
      </c>
      <c r="G382" s="9" t="str">
        <f>IF(D382="","*",VLOOKUP(F382,BS_ATIVIDADE[#All],3,FALSE))</f>
        <v>SOLDA</v>
      </c>
      <c r="H382" s="204" t="str" cm="1">
        <f t="array" ref="H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2" s="173" t="s">
        <v>607</v>
      </c>
      <c r="J382" s="217">
        <v>74</v>
      </c>
      <c r="K382" s="217">
        <v>64.563999999999993</v>
      </c>
      <c r="L382" s="217">
        <v>63.738999999999997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2" s="173">
        <v>0.375</v>
      </c>
      <c r="P382" s="173">
        <v>8.3333333333333329E-2</v>
      </c>
      <c r="Q382" s="83">
        <v>2</v>
      </c>
      <c r="R382" s="10" t="str">
        <f>IFERROR(_xlfn.XLOOKUP(F382, BS_ATIVIDADE[ATIVIDADE],BS_ATIVIDADE[UNIDADE] ), "*")</f>
        <v>Nº DE SOLDA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2" s="80" t="str">
        <f>IFERROR(_xlfn.XLOOKUP(J382, BASE_MAPA!$D$2:$D$359, BASE_MAPA!$E$2:$E$359), "ERRO")</f>
        <v>MARCO INICIAL - ALTO ARAGUAIA</v>
      </c>
      <c r="V382" s="198" t="s">
        <v>1218</v>
      </c>
      <c r="W382" s="173" t="s">
        <v>2027</v>
      </c>
      <c r="X382" s="218" t="s">
        <v>957</v>
      </c>
      <c r="Y382" s="158" t="s">
        <v>960</v>
      </c>
      <c r="Z382" s="158" t="s">
        <v>958</v>
      </c>
      <c r="AA382" s="83" t="s">
        <v>607</v>
      </c>
      <c r="AB382" s="70" t="s">
        <v>607</v>
      </c>
      <c r="AC382" s="70" t="s">
        <v>607</v>
      </c>
      <c r="AD382" s="173" t="s">
        <v>607</v>
      </c>
      <c r="AE382" s="83" t="s">
        <v>607</v>
      </c>
      <c r="AF382" s="83" t="s">
        <v>607</v>
      </c>
      <c r="AG382" s="83" t="s">
        <v>607</v>
      </c>
      <c r="AH382" s="48"/>
      <c r="AI382" s="142" t="str">
        <f>IF(BS_CONTROLE[[#This Row],[Atividade]]=0, "-", BS_CONTROLE[[#This Row],[Atividade]])</f>
        <v>PDM - SOLDA</v>
      </c>
      <c r="AJ382" s="9" t="str">
        <f>IF(D382="","*",VLOOKUP(AI382,BS_ATIVIDADE[#Data],3,FALSE))</f>
        <v>SOLDA</v>
      </c>
      <c r="AK382" s="278" t="str">
        <f>IF(BS_CONTROLE[[#This Row],[Local - Partida]]=0, "-", BS_CONTROLE[[#This Row],[Local - Partida]])</f>
        <v>TQIK73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TQI-TSP</v>
      </c>
      <c r="AN382" s="278" t="str">
        <f>IF(BS_CONTROLE[[#This Row],[SB]]=0, "-", BS_CONTROLE[[#This Row],[SB]])</f>
        <v>TQIK73</v>
      </c>
      <c r="AO382" s="279">
        <f>IF(BS_CONTROLE[[#This Row],[SUB]]=0, "-", BS_CONTROLE[[#This Row],[SUB]])</f>
        <v>74</v>
      </c>
      <c r="AP382" s="280">
        <f>IF(BS_CONTROLE[[#This Row],[KM - Inicio]]=0, "-", BS_CONTROLE[[#This Row],[KM - Inicio]])</f>
        <v>64.563999999999993</v>
      </c>
      <c r="AQ382" s="280">
        <f>IF(BS_CONTROLE[[#This Row],[KM - Fim]]=0, "-", BS_CONTROLE[[#This Row],[KM - Fim]])</f>
        <v>63.738999999999997</v>
      </c>
      <c r="AR382" s="38">
        <v>0.48888888888888887</v>
      </c>
      <c r="AS382" s="38">
        <v>0</v>
      </c>
      <c r="AT382" s="38">
        <v>0</v>
      </c>
      <c r="AU382" s="38"/>
      <c r="AV382" s="38"/>
      <c r="AW382" s="38"/>
      <c r="AX382" s="38"/>
      <c r="AY382" s="313">
        <f>IF(D382="","*",IFERROR(IF(ISODD(COUNT(AS382:AX382)),"ERRO",SUM((AT382-AS382),(AV382-AU382),(AX382-AW382))),"ERRO"))</f>
        <v>0</v>
      </c>
      <c r="AZ382" s="13"/>
      <c r="BA382" s="71">
        <v>0</v>
      </c>
      <c r="BB382" s="10" t="str">
        <f>IFERROR(_xlfn.XLOOKUP(AI382, BS_ATIVIDADE[ATIVIDADE],BS_ATIVIDADE[UNIDADE] ), "*")</f>
        <v>Nº DE SOLDA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2" s="11" t="str">
        <f>IFERROR(_xlfn.XLOOKUP(AO382, BASE_MAPA!$D$2:$D$359, BASE_MAPA!$E$2:$E$359), "ERRO")</f>
        <v>MARCO INICIAL - ALTO ARAGUAIA</v>
      </c>
      <c r="BF382" s="281" t="str">
        <f>IF(BS_CONTROLE[[#This Row],[Responsavel pelo boletim]]=0, "-", BS_CONTROLE[[#This Row],[Responsavel pelo boletim]])</f>
        <v>Elson</v>
      </c>
      <c r="BG382" s="15"/>
      <c r="BH382" s="16">
        <v>0</v>
      </c>
      <c r="BI382" s="16"/>
      <c r="BJ382" s="16" t="s">
        <v>2059</v>
      </c>
      <c r="BK382" s="16" t="s">
        <v>2060</v>
      </c>
      <c r="BL382" s="15"/>
      <c r="BM382" s="14" t="s">
        <v>984</v>
      </c>
      <c r="BN382" s="14" t="s">
        <v>1001</v>
      </c>
      <c r="BO382" s="165" t="s">
        <v>1077</v>
      </c>
      <c r="BP382" s="16" t="s">
        <v>2060</v>
      </c>
      <c r="BQ382" s="12" t="str">
        <f t="shared" si="61"/>
        <v>Produção e Intervalo</v>
      </c>
      <c r="BR382" s="18">
        <f t="shared" si="62"/>
        <v>0</v>
      </c>
      <c r="BS382" s="18">
        <f t="shared" si="63"/>
        <v>0</v>
      </c>
      <c r="BT382" s="225" t="str">
        <f t="shared" si="59"/>
        <v>CondiçõesClimáticaTemperatura</v>
      </c>
    </row>
    <row r="383" spans="1:72">
      <c r="A383" s="50" t="str">
        <f t="shared" si="60"/>
        <v>FRANCISCO (TF-670)45989</v>
      </c>
      <c r="B383" s="171">
        <v>45989</v>
      </c>
      <c r="C383" s="8">
        <f>IF(BS_CONTROLE[[#This Row],[DATA]]="","",WEEKNUM(BS_CONTROLE[[#This Row],[DATA]]))</f>
        <v>48</v>
      </c>
      <c r="D383" s="51" t="s">
        <v>889</v>
      </c>
      <c r="E383" s="314">
        <v>325</v>
      </c>
      <c r="F383" s="172" t="s">
        <v>790</v>
      </c>
      <c r="G383" s="9" t="str">
        <f>IF(D383="","*",VLOOKUP(F383,BS_ATIVIDADE[#All],3,FALSE))</f>
        <v>SOLDA</v>
      </c>
      <c r="H383" s="204" t="s">
        <v>381</v>
      </c>
      <c r="I383" s="173" t="s">
        <v>607</v>
      </c>
      <c r="J383" s="217">
        <v>74</v>
      </c>
      <c r="K383" s="217">
        <v>23.47</v>
      </c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83" s="204" t="s">
        <v>381</v>
      </c>
      <c r="O383" s="173">
        <v>0.375</v>
      </c>
      <c r="P383" s="173">
        <v>6.25E-2</v>
      </c>
      <c r="Q383" s="83">
        <v>1</v>
      </c>
      <c r="R383" s="10" t="str">
        <f>IFERROR(_xlfn.XLOOKUP(F383, BS_ATIVIDADE[ATIVIDADE],BS_ATIVIDADE[UNIDADE] ), "*")</f>
        <v>Nº DE SOLDA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3" s="80" t="str">
        <f>IFERROR(_xlfn.XLOOKUP(J383, BASE_MAPA!$D$2:$D$359, BASE_MAPA!$E$2:$E$359), "ERRO")</f>
        <v>MARCO INICIAL - ALTO ARAGUAIA</v>
      </c>
      <c r="V383" s="198" t="s">
        <v>1357</v>
      </c>
      <c r="W383" s="173" t="s">
        <v>2019</v>
      </c>
      <c r="X383" s="218" t="s">
        <v>957</v>
      </c>
      <c r="Y383" s="158" t="s">
        <v>960</v>
      </c>
      <c r="Z383" s="158" t="s">
        <v>958</v>
      </c>
      <c r="AA383" s="83" t="s">
        <v>607</v>
      </c>
      <c r="AB383" s="70" t="s">
        <v>607</v>
      </c>
      <c r="AC383" s="70" t="s">
        <v>607</v>
      </c>
      <c r="AD383" s="173" t="s">
        <v>607</v>
      </c>
      <c r="AE383" s="83" t="s">
        <v>607</v>
      </c>
      <c r="AF383" s="83" t="s">
        <v>607</v>
      </c>
      <c r="AG383" s="83" t="s">
        <v>607</v>
      </c>
      <c r="AH383" s="48"/>
      <c r="AI383" s="142" t="str">
        <f>IF(BS_CONTROLE[[#This Row],[Atividade]]=0, "-", BS_CONTROLE[[#This Row],[Atividade]])</f>
        <v>PDM - SOLDA</v>
      </c>
      <c r="AJ383" s="9" t="str">
        <f>IF(D383="","*",VLOOKUP(AI383,BS_ATIVIDADE[#Data],3,FALSE))</f>
        <v>SOLDA</v>
      </c>
      <c r="AK383" s="278" t="str">
        <f>IF(BS_CONTROLE[[#This Row],[Local - Partida]]=0, "-", BS_CONTROLE[[#This Row],[Local - Partida]])</f>
        <v>TAP2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TAP</v>
      </c>
      <c r="AN383" s="278" t="str">
        <f>IF(BS_CONTROLE[[#This Row],[SB]]=0, "-", BS_CONTROLE[[#This Row],[SB]])</f>
        <v>TAP2</v>
      </c>
      <c r="AO383" s="279">
        <f>IF(BS_CONTROLE[[#This Row],[SUB]]=0, "-", BS_CONTROLE[[#This Row],[SUB]])</f>
        <v>74</v>
      </c>
      <c r="AP383" s="280">
        <f>IF(BS_CONTROLE[[#This Row],[KM - Inicio]]=0, "-", BS_CONTROLE[[#This Row],[KM - Inicio]])</f>
        <v>23.47</v>
      </c>
      <c r="AQ383" s="280" t="str">
        <f>IF(BS_CONTROLE[[#This Row],[KM - Fim]]=0, "-", BS_CONTROLE[[#This Row],[KM - Fim]])</f>
        <v>-</v>
      </c>
      <c r="AR383" s="38">
        <v>0.33958333333333335</v>
      </c>
      <c r="AS383" s="38">
        <v>0.34375</v>
      </c>
      <c r="AT383" s="38">
        <v>0.41319444444444442</v>
      </c>
      <c r="AU383" s="38"/>
      <c r="AV383" s="38"/>
      <c r="AW383" s="38"/>
      <c r="AX383" s="38"/>
      <c r="AY383" s="313">
        <f>IF(D383="","*",IFERROR(IF(ISODD(COUNT(AS383:AX383)),"ERRO",SUM((AT383-AS383),(AV383-AU383),(AX383-AW383))),"ERRO"))</f>
        <v>6.944444444444442E-2</v>
      </c>
      <c r="AZ383" s="13"/>
      <c r="BA383" s="71">
        <v>1</v>
      </c>
      <c r="BB383" s="10" t="str">
        <f>IFERROR(_xlfn.XLOOKUP(AI383, BS_ATIVIDADE[ATIVIDADE],BS_ATIVIDADE[UNIDADE] ), "*")</f>
        <v>Nº DE SOLDA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BASE_MAPA!$D$2:$D$359, BASE_MAPA!$E$2:$E$359), "ERRO")</f>
        <v>MARCO INICIAL - ALTO ARAGUAIA</v>
      </c>
      <c r="BF383" s="281" t="str">
        <f>IF(BS_CONTROLE[[#This Row],[Responsavel pelo boletim]]=0, "-", BS_CONTROLE[[#This Row],[Responsavel pelo boletim]])</f>
        <v>Heleno</v>
      </c>
      <c r="BG383" s="15"/>
      <c r="BH383" s="16">
        <v>2</v>
      </c>
      <c r="BI383" s="16"/>
      <c r="BJ383" s="16" t="s">
        <v>2061</v>
      </c>
      <c r="BK383" s="16" t="s">
        <v>2061</v>
      </c>
      <c r="BL383" s="15"/>
      <c r="BM383" s="14" t="s">
        <v>982</v>
      </c>
      <c r="BN383" s="14" t="s">
        <v>982</v>
      </c>
      <c r="BO383" s="165" t="s">
        <v>982</v>
      </c>
      <c r="BP383" s="16"/>
      <c r="BQ383" s="12" t="str">
        <f t="shared" si="61"/>
        <v>Aderente</v>
      </c>
      <c r="BR383" s="18">
        <f t="shared" si="62"/>
        <v>1.1111111111111107</v>
      </c>
      <c r="BS383" s="18">
        <f t="shared" si="63"/>
        <v>1</v>
      </c>
      <c r="BT383" s="225" t="str">
        <f t="shared" si="59"/>
        <v>OKOK</v>
      </c>
    </row>
    <row r="384" spans="1:72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5">IF(BN415="","",SUBSTITUTE(BM415," ","")&amp;SUBSTITUTE(BN415," ",""))</f>
        <v/>
      </c>
    </row>
    <row r="416" spans="1:72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5"/>
        <v/>
      </c>
    </row>
    <row r="417" spans="1:72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5"/>
        <v/>
      </c>
    </row>
    <row r="418" spans="1:72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5"/>
        <v/>
      </c>
    </row>
    <row r="419" spans="1:72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5"/>
        <v/>
      </c>
    </row>
    <row r="420" spans="1:72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5"/>
        <v/>
      </c>
    </row>
    <row r="421" spans="1:72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5"/>
        <v/>
      </c>
    </row>
    <row r="422" spans="1:72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5"/>
        <v/>
      </c>
    </row>
    <row r="423" spans="1:72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5"/>
        <v/>
      </c>
    </row>
    <row r="424" spans="1:72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5"/>
        <v/>
      </c>
    </row>
    <row r="425" spans="1:72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5"/>
        <v/>
      </c>
    </row>
    <row r="426" spans="1:72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5"/>
        <v/>
      </c>
    </row>
    <row r="427" spans="1:72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5"/>
        <v/>
      </c>
    </row>
    <row r="428" spans="1:72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5"/>
        <v/>
      </c>
    </row>
    <row r="429" spans="1:72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5"/>
        <v/>
      </c>
    </row>
    <row r="430" spans="1:72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5"/>
        <v/>
      </c>
    </row>
    <row r="431" spans="1:72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5"/>
        <v/>
      </c>
    </row>
    <row r="432" spans="1:72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5"/>
        <v/>
      </c>
    </row>
    <row r="433" spans="1:72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5"/>
        <v/>
      </c>
    </row>
    <row r="434" spans="1:72">
      <c r="A434" s="50" t="str">
        <f t="shared" ref="A434:A497" si="66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7">IF(AND(BR434&lt;1,BS434&lt;1),"Produção e Intervalo",IF(BR434&lt;1,"Intervalo",IF(BS434&lt;1,"Produção","Aderente")))</f>
        <v>Aderente</v>
      </c>
      <c r="BR434" s="18" t="str">
        <f t="shared" ref="BR434:BR497" si="68">IF(OR(B434="",F434=""),"*",AY434/P434)</f>
        <v>*</v>
      </c>
      <c r="BS434" s="18" t="str">
        <f t="shared" ref="BS434:BS497" si="69">IF(OR(B434="",F434=""),"*",BA434/Q434)</f>
        <v>*</v>
      </c>
      <c r="BT434" s="225" t="str">
        <f t="shared" si="65"/>
        <v/>
      </c>
    </row>
    <row r="435" spans="1:72">
      <c r="A435" s="50" t="str">
        <f t="shared" si="66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7"/>
        <v>Aderente</v>
      </c>
      <c r="BR435" s="18" t="str">
        <f t="shared" si="68"/>
        <v>*</v>
      </c>
      <c r="BS435" s="18" t="str">
        <f t="shared" si="69"/>
        <v>*</v>
      </c>
      <c r="BT435" s="225" t="str">
        <f t="shared" si="65"/>
        <v/>
      </c>
    </row>
    <row r="436" spans="1:72">
      <c r="A436" s="50" t="str">
        <f t="shared" si="66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7"/>
        <v>Aderente</v>
      </c>
      <c r="BR436" s="18" t="str">
        <f t="shared" si="68"/>
        <v>*</v>
      </c>
      <c r="BS436" s="18" t="str">
        <f t="shared" si="69"/>
        <v>*</v>
      </c>
      <c r="BT436" s="225"/>
    </row>
    <row r="437" spans="1:72">
      <c r="A437" s="50" t="str">
        <f t="shared" si="66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7"/>
        <v>Aderente</v>
      </c>
      <c r="BR437" s="18" t="str">
        <f t="shared" si="68"/>
        <v>*</v>
      </c>
      <c r="BS437" s="18" t="str">
        <f t="shared" si="69"/>
        <v>*</v>
      </c>
      <c r="BT437" s="225" t="str">
        <f t="shared" si="65"/>
        <v/>
      </c>
    </row>
    <row r="438" spans="1:72">
      <c r="A438" s="50" t="str">
        <f t="shared" si="66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7"/>
        <v>Aderente</v>
      </c>
      <c r="BR438" s="18" t="str">
        <f t="shared" si="68"/>
        <v>*</v>
      </c>
      <c r="BS438" s="18" t="str">
        <f t="shared" si="69"/>
        <v>*</v>
      </c>
      <c r="BT438" s="225" t="str">
        <f t="shared" si="65"/>
        <v/>
      </c>
    </row>
    <row r="439" spans="1:72">
      <c r="A439" s="50" t="str">
        <f t="shared" si="66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7"/>
        <v>Aderente</v>
      </c>
      <c r="BR439" s="18" t="str">
        <f t="shared" si="68"/>
        <v>*</v>
      </c>
      <c r="BS439" s="18" t="str">
        <f t="shared" si="69"/>
        <v>*</v>
      </c>
      <c r="BT439" s="225" t="str">
        <f t="shared" ref="BT439:BT479" si="70">IF(BN439="","",SUBSTITUTE(BM439," ","")&amp;SUBSTITUTE(BN439," ",""))</f>
        <v/>
      </c>
    </row>
    <row r="440" spans="1:72">
      <c r="A440" s="50" t="str">
        <f t="shared" si="66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7"/>
        <v>Aderente</v>
      </c>
      <c r="BR440" s="18" t="str">
        <f t="shared" si="68"/>
        <v>*</v>
      </c>
      <c r="BS440" s="18" t="str">
        <f t="shared" si="69"/>
        <v>*</v>
      </c>
      <c r="BT440" s="225" t="str">
        <f t="shared" si="70"/>
        <v/>
      </c>
    </row>
    <row r="441" spans="1:72">
      <c r="A441" s="50" t="str">
        <f t="shared" si="66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7"/>
        <v>Aderente</v>
      </c>
      <c r="BR441" s="18" t="str">
        <f t="shared" si="68"/>
        <v>*</v>
      </c>
      <c r="BS441" s="18" t="str">
        <f t="shared" si="69"/>
        <v>*</v>
      </c>
      <c r="BT441" s="225" t="str">
        <f t="shared" si="70"/>
        <v/>
      </c>
    </row>
    <row r="442" spans="1:72">
      <c r="A442" s="50" t="str">
        <f t="shared" si="66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7"/>
        <v>Aderente</v>
      </c>
      <c r="BR442" s="18" t="str">
        <f t="shared" si="68"/>
        <v>*</v>
      </c>
      <c r="BS442" s="18" t="str">
        <f t="shared" si="69"/>
        <v>*</v>
      </c>
      <c r="BT442" s="225" t="str">
        <f t="shared" si="70"/>
        <v/>
      </c>
    </row>
    <row r="443" spans="1:72">
      <c r="A443" s="50" t="str">
        <f t="shared" si="66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7"/>
        <v>Aderente</v>
      </c>
      <c r="BR443" s="18" t="str">
        <f t="shared" si="68"/>
        <v>*</v>
      </c>
      <c r="BS443" s="18" t="str">
        <f t="shared" si="69"/>
        <v>*</v>
      </c>
      <c r="BT443" s="225" t="str">
        <f t="shared" si="70"/>
        <v/>
      </c>
    </row>
    <row r="444" spans="1:72">
      <c r="A444" s="50" t="str">
        <f t="shared" si="66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7"/>
        <v>Aderente</v>
      </c>
      <c r="BR444" s="18" t="str">
        <f t="shared" si="68"/>
        <v>*</v>
      </c>
      <c r="BS444" s="18" t="str">
        <f t="shared" si="69"/>
        <v>*</v>
      </c>
      <c r="BT444" s="225" t="str">
        <f t="shared" si="70"/>
        <v/>
      </c>
    </row>
    <row r="445" spans="1:72">
      <c r="A445" s="50" t="str">
        <f t="shared" si="66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7"/>
        <v>Aderente</v>
      </c>
      <c r="BR445" s="18" t="str">
        <f t="shared" si="68"/>
        <v>*</v>
      </c>
      <c r="BS445" s="18" t="str">
        <f t="shared" si="69"/>
        <v>*</v>
      </c>
      <c r="BT445" s="225" t="str">
        <f t="shared" si="70"/>
        <v/>
      </c>
    </row>
    <row r="446" spans="1:72">
      <c r="A446" s="50" t="str">
        <f t="shared" si="66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7"/>
        <v>Aderente</v>
      </c>
      <c r="BR446" s="18" t="str">
        <f t="shared" si="68"/>
        <v>*</v>
      </c>
      <c r="BS446" s="18" t="str">
        <f t="shared" si="69"/>
        <v>*</v>
      </c>
      <c r="BT446" s="225" t="str">
        <f t="shared" si="70"/>
        <v/>
      </c>
    </row>
    <row r="447" spans="1:72">
      <c r="A447" s="50" t="str">
        <f t="shared" si="66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7"/>
        <v>Aderente</v>
      </c>
      <c r="BR447" s="18" t="str">
        <f t="shared" si="68"/>
        <v>*</v>
      </c>
      <c r="BS447" s="18" t="str">
        <f t="shared" si="69"/>
        <v>*</v>
      </c>
      <c r="BT447" s="225" t="str">
        <f t="shared" si="70"/>
        <v/>
      </c>
    </row>
    <row r="448" spans="1:72">
      <c r="A448" s="50" t="str">
        <f t="shared" si="66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7"/>
        <v>Aderente</v>
      </c>
      <c r="BR448" s="18" t="str">
        <f t="shared" si="68"/>
        <v>*</v>
      </c>
      <c r="BS448" s="18" t="str">
        <f t="shared" si="69"/>
        <v>*</v>
      </c>
      <c r="BT448" s="225" t="str">
        <f t="shared" si="70"/>
        <v/>
      </c>
    </row>
    <row r="449" spans="1:72">
      <c r="A449" s="50" t="str">
        <f t="shared" si="66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7"/>
        <v>Aderente</v>
      </c>
      <c r="BR449" s="18" t="str">
        <f t="shared" si="68"/>
        <v>*</v>
      </c>
      <c r="BS449" s="18" t="str">
        <f t="shared" si="69"/>
        <v>*</v>
      </c>
      <c r="BT449" s="225" t="str">
        <f t="shared" si="70"/>
        <v/>
      </c>
    </row>
    <row r="450" spans="1:72">
      <c r="A450" s="50" t="str">
        <f t="shared" si="66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7"/>
        <v>Aderente</v>
      </c>
      <c r="BR450" s="18" t="str">
        <f t="shared" si="68"/>
        <v>*</v>
      </c>
      <c r="BS450" s="18" t="str">
        <f t="shared" si="69"/>
        <v>*</v>
      </c>
      <c r="BT450" s="225" t="str">
        <f t="shared" si="70"/>
        <v/>
      </c>
    </row>
    <row r="451" spans="1:72">
      <c r="A451" s="50" t="str">
        <f t="shared" si="66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7"/>
        <v>Aderente</v>
      </c>
      <c r="BR451" s="18" t="str">
        <f t="shared" si="68"/>
        <v>*</v>
      </c>
      <c r="BS451" s="18" t="str">
        <f t="shared" si="69"/>
        <v>*</v>
      </c>
      <c r="BT451" s="225" t="str">
        <f t="shared" si="70"/>
        <v/>
      </c>
    </row>
    <row r="452" spans="1:72">
      <c r="A452" s="50" t="str">
        <f t="shared" si="66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7"/>
        <v>Aderente</v>
      </c>
      <c r="BR452" s="18" t="str">
        <f t="shared" si="68"/>
        <v>*</v>
      </c>
      <c r="BS452" s="18" t="str">
        <f t="shared" si="69"/>
        <v>*</v>
      </c>
      <c r="BT452" s="225" t="str">
        <f t="shared" si="70"/>
        <v/>
      </c>
    </row>
    <row r="453" spans="1:72">
      <c r="A453" s="50" t="str">
        <f t="shared" si="66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7"/>
        <v>Aderente</v>
      </c>
      <c r="BR453" s="18" t="str">
        <f t="shared" si="68"/>
        <v>*</v>
      </c>
      <c r="BS453" s="18" t="str">
        <f t="shared" si="69"/>
        <v>*</v>
      </c>
      <c r="BT453" s="225" t="str">
        <f t="shared" si="70"/>
        <v/>
      </c>
    </row>
    <row r="454" spans="1:72">
      <c r="A454" s="50" t="str">
        <f t="shared" si="66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7"/>
        <v>Aderente</v>
      </c>
      <c r="BR454" s="18" t="str">
        <f t="shared" si="68"/>
        <v>*</v>
      </c>
      <c r="BS454" s="18" t="str">
        <f t="shared" si="69"/>
        <v>*</v>
      </c>
      <c r="BT454" s="225" t="str">
        <f t="shared" si="70"/>
        <v/>
      </c>
    </row>
    <row r="455" spans="1:72">
      <c r="A455" s="50" t="str">
        <f t="shared" si="66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7"/>
        <v>Aderente</v>
      </c>
      <c r="BR455" s="18" t="str">
        <f t="shared" si="68"/>
        <v>*</v>
      </c>
      <c r="BS455" s="18" t="str">
        <f t="shared" si="69"/>
        <v>*</v>
      </c>
      <c r="BT455" s="225" t="str">
        <f t="shared" si="70"/>
        <v/>
      </c>
    </row>
    <row r="456" spans="1:72">
      <c r="A456" s="167" t="str">
        <f t="shared" ref="A456:A458" si="71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70"/>
        <v/>
      </c>
    </row>
    <row r="457" spans="1:72">
      <c r="A457" s="167" t="str">
        <f t="shared" si="71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70"/>
        <v/>
      </c>
    </row>
    <row r="458" spans="1:72">
      <c r="A458" s="167" t="str">
        <f t="shared" si="71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70"/>
        <v/>
      </c>
    </row>
    <row r="459" spans="1:72">
      <c r="A459" s="167" t="str">
        <f t="shared" ref="A459:A522" si="72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70"/>
        <v/>
      </c>
    </row>
    <row r="460" spans="1:72">
      <c r="A460" s="167" t="str">
        <f t="shared" si="72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70"/>
        <v/>
      </c>
    </row>
    <row r="461" spans="1:72">
      <c r="A461" s="167" t="str">
        <f t="shared" si="72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70"/>
        <v/>
      </c>
    </row>
    <row r="462" spans="1:72">
      <c r="A462" s="167" t="str">
        <f t="shared" si="72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70"/>
        <v/>
      </c>
    </row>
    <row r="463" spans="1:72">
      <c r="A463" s="167" t="str">
        <f t="shared" si="72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70"/>
        <v/>
      </c>
    </row>
    <row r="464" spans="1:72">
      <c r="A464" s="167" t="str">
        <f t="shared" si="72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70"/>
        <v/>
      </c>
    </row>
    <row r="465" spans="1:72">
      <c r="A465" s="167" t="str">
        <f t="shared" si="72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70"/>
        <v/>
      </c>
    </row>
    <row r="466" spans="1:72">
      <c r="A466" s="167" t="str">
        <f t="shared" si="72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70"/>
        <v/>
      </c>
    </row>
    <row r="467" spans="1:72">
      <c r="A467" s="167" t="str">
        <f t="shared" si="72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70"/>
        <v/>
      </c>
    </row>
    <row r="468" spans="1:72">
      <c r="A468" s="167" t="str">
        <f t="shared" si="72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70"/>
        <v/>
      </c>
    </row>
    <row r="469" spans="1:72">
      <c r="A469" s="167" t="str">
        <f t="shared" si="72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70"/>
        <v/>
      </c>
    </row>
    <row r="470" spans="1:72">
      <c r="A470" s="167" t="str">
        <f t="shared" si="72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70"/>
        <v/>
      </c>
    </row>
    <row r="471" spans="1:72">
      <c r="A471" s="167" t="str">
        <f t="shared" si="72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70"/>
        <v/>
      </c>
    </row>
    <row r="472" spans="1:72">
      <c r="A472" s="167" t="str">
        <f t="shared" si="72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70"/>
        <v/>
      </c>
    </row>
    <row r="473" spans="1:72">
      <c r="A473" s="167" t="str">
        <f t="shared" si="72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70"/>
        <v/>
      </c>
    </row>
    <row r="474" spans="1:72">
      <c r="A474" s="167" t="str">
        <f t="shared" si="72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70"/>
        <v/>
      </c>
    </row>
    <row r="475" spans="1:72">
      <c r="A475" s="167" t="str">
        <f t="shared" si="72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70"/>
        <v/>
      </c>
    </row>
    <row r="476" spans="1:72">
      <c r="A476" s="167" t="str">
        <f t="shared" si="72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70"/>
        <v/>
      </c>
    </row>
    <row r="477" spans="1:72">
      <c r="A477" s="167" t="str">
        <f t="shared" si="72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70"/>
        <v/>
      </c>
    </row>
    <row r="478" spans="1:72">
      <c r="A478" s="167" t="str">
        <f t="shared" si="72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70"/>
        <v/>
      </c>
    </row>
    <row r="479" spans="1:72">
      <c r="A479" s="167" t="str">
        <f t="shared" si="72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70"/>
        <v/>
      </c>
    </row>
    <row r="480" spans="1:72">
      <c r="A480" s="167" t="str">
        <f t="shared" si="72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3">IF(BN480="","",SUBSTITUTE(BM480," ","")&amp;SUBSTITUTE(BN480," ",""))</f>
        <v/>
      </c>
    </row>
    <row r="481" spans="1:72">
      <c r="A481" s="167" t="str">
        <f t="shared" si="72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4">IF(BN481="","",SUBSTITUTE(BM481," ","")&amp;SUBSTITUTE(BN481," ",""))</f>
        <v/>
      </c>
    </row>
    <row r="482" spans="1:72">
      <c r="A482" s="167" t="str">
        <f t="shared" si="72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4"/>
        <v/>
      </c>
    </row>
    <row r="483" spans="1:72">
      <c r="A483" s="167" t="str">
        <f t="shared" si="72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4"/>
        <v/>
      </c>
    </row>
    <row r="484" spans="1:72">
      <c r="A484" s="167" t="str">
        <f t="shared" si="72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4"/>
        <v/>
      </c>
    </row>
    <row r="485" spans="1:72">
      <c r="A485" s="167" t="str">
        <f t="shared" si="72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4"/>
        <v/>
      </c>
    </row>
    <row r="486" spans="1:72">
      <c r="A486" s="167" t="str">
        <f t="shared" si="72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4"/>
        <v/>
      </c>
    </row>
    <row r="487" spans="1:72">
      <c r="A487" s="167" t="str">
        <f t="shared" si="72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4"/>
        <v/>
      </c>
    </row>
    <row r="488" spans="1:72">
      <c r="A488" s="167" t="str">
        <f t="shared" si="72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4"/>
        <v/>
      </c>
    </row>
    <row r="489" spans="1:72">
      <c r="A489" s="167" t="str">
        <f t="shared" si="72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4"/>
        <v/>
      </c>
    </row>
    <row r="490" spans="1:72">
      <c r="A490" s="167" t="str">
        <f t="shared" si="72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4"/>
        <v/>
      </c>
    </row>
    <row r="491" spans="1:72">
      <c r="A491" s="167" t="str">
        <f t="shared" si="72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4"/>
        <v/>
      </c>
    </row>
    <row r="492" spans="1:72">
      <c r="A492" s="167" t="str">
        <f t="shared" si="72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4"/>
        <v/>
      </c>
    </row>
    <row r="493" spans="1:72">
      <c r="A493" s="167" t="str">
        <f t="shared" si="72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4"/>
        <v/>
      </c>
    </row>
    <row r="494" spans="1:72">
      <c r="A494" s="167" t="str">
        <f t="shared" si="72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4"/>
        <v/>
      </c>
    </row>
    <row r="495" spans="1:72">
      <c r="A495" s="167" t="str">
        <f t="shared" si="72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4"/>
        <v/>
      </c>
    </row>
    <row r="496" spans="1:72">
      <c r="A496" s="167" t="str">
        <f t="shared" si="72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4"/>
        <v/>
      </c>
    </row>
    <row r="497" spans="1:72">
      <c r="A497" s="167" t="str">
        <f t="shared" si="72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4"/>
        <v/>
      </c>
    </row>
    <row r="498" spans="1:72">
      <c r="A498" s="167" t="str">
        <f t="shared" si="72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4"/>
        <v/>
      </c>
    </row>
    <row r="499" spans="1:72">
      <c r="A499" s="167" t="str">
        <f t="shared" si="72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4"/>
        <v/>
      </c>
    </row>
    <row r="500" spans="1:72">
      <c r="A500" s="167" t="str">
        <f t="shared" si="72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4"/>
        <v/>
      </c>
    </row>
    <row r="501" spans="1:72">
      <c r="A501" s="167" t="str">
        <f t="shared" si="72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4"/>
        <v/>
      </c>
    </row>
    <row r="502" spans="1:72">
      <c r="A502" s="167" t="str">
        <f t="shared" si="72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4"/>
        <v/>
      </c>
    </row>
    <row r="503" spans="1:72">
      <c r="A503" s="167" t="str">
        <f t="shared" si="72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4"/>
        <v/>
      </c>
    </row>
    <row r="504" spans="1:72">
      <c r="A504" s="167" t="str">
        <f t="shared" si="72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4"/>
        <v/>
      </c>
    </row>
    <row r="505" spans="1:72">
      <c r="A505" s="167" t="str">
        <f t="shared" si="72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4"/>
        <v/>
      </c>
    </row>
    <row r="506" spans="1:72">
      <c r="A506" s="167" t="str">
        <f t="shared" si="72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4"/>
        <v/>
      </c>
    </row>
    <row r="507" spans="1:72">
      <c r="A507" s="167" t="str">
        <f t="shared" si="72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4"/>
        <v/>
      </c>
    </row>
    <row r="508" spans="1:72">
      <c r="A508" s="167" t="str">
        <f t="shared" si="72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4"/>
        <v/>
      </c>
    </row>
    <row r="509" spans="1:72">
      <c r="A509" s="167" t="str">
        <f t="shared" si="72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4"/>
        <v/>
      </c>
    </row>
    <row r="510" spans="1:72">
      <c r="A510" s="167" t="str">
        <f t="shared" si="72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4"/>
        <v/>
      </c>
    </row>
    <row r="511" spans="1:72">
      <c r="A511" s="167" t="str">
        <f t="shared" si="72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4"/>
        <v/>
      </c>
    </row>
    <row r="512" spans="1:72">
      <c r="A512" s="167" t="str">
        <f t="shared" si="72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4"/>
        <v/>
      </c>
    </row>
    <row r="513" spans="1:72">
      <c r="A513" s="167" t="str">
        <f t="shared" si="72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4"/>
        <v/>
      </c>
    </row>
    <row r="514" spans="1:72">
      <c r="A514" s="167" t="str">
        <f t="shared" si="72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4"/>
        <v/>
      </c>
    </row>
    <row r="515" spans="1:72">
      <c r="A515" s="167" t="str">
        <f t="shared" si="72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4"/>
        <v/>
      </c>
    </row>
    <row r="516" spans="1:72">
      <c r="A516" s="167" t="str">
        <f t="shared" si="72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4"/>
        <v/>
      </c>
    </row>
    <row r="517" spans="1:72">
      <c r="A517" s="167" t="str">
        <f t="shared" si="72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4"/>
        <v/>
      </c>
    </row>
    <row r="518" spans="1:72">
      <c r="A518" s="167" t="str">
        <f t="shared" si="72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4"/>
        <v/>
      </c>
    </row>
    <row r="519" spans="1:72">
      <c r="A519" s="167" t="str">
        <f t="shared" si="72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4"/>
        <v/>
      </c>
    </row>
    <row r="520" spans="1:72">
      <c r="A520" s="167" t="str">
        <f t="shared" si="72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4"/>
        <v/>
      </c>
    </row>
    <row r="521" spans="1:72">
      <c r="A521" s="167" t="str">
        <f t="shared" si="72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4"/>
        <v/>
      </c>
    </row>
    <row r="522" spans="1:72">
      <c r="A522" s="167" t="str">
        <f t="shared" si="72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4"/>
        <v/>
      </c>
    </row>
    <row r="523" spans="1:72">
      <c r="A523" s="167" t="str">
        <f t="shared" ref="A523:A557" si="75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4"/>
        <v/>
      </c>
    </row>
    <row r="524" spans="1:72">
      <c r="A524" s="167" t="str">
        <f t="shared" si="75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4"/>
        <v/>
      </c>
    </row>
    <row r="525" spans="1:72">
      <c r="A525" s="167" t="str">
        <f t="shared" si="75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4"/>
        <v/>
      </c>
    </row>
    <row r="526" spans="1:72">
      <c r="A526" s="167" t="str">
        <f t="shared" si="75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4"/>
        <v/>
      </c>
    </row>
    <row r="527" spans="1:72">
      <c r="A527" s="167" t="str">
        <f t="shared" si="75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>
      <c r="A528" s="167" t="str">
        <f t="shared" si="75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75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75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75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75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75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75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75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75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75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75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75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75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75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75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75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75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75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75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75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75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75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75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75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75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75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 t="shared" si="75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>
      <c r="A555" s="167" t="str">
        <f t="shared" si="75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>
      <c r="A556" s="167" t="str">
        <f t="shared" si="75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>
      <c r="A557" s="167" t="str">
        <f t="shared" si="75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Y127 V142:Y143 Y141 Y110:Y118 V128:Y130 V134:Y140 Y144:Y145 V148:X152 Y148:Y153 Y177 Y173 V174:Y176 V154:Y172 V178:Y195 Y196 Y214 V197:Y213 V215:Y349 Y350 V57:Y109 V110:X111 V119:Y126 V133:W133 X132:Y133 V146:Y147 V366:X370 Y366:Y371 Y376 V351:Y365 V372:Y375 V377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370 Z377:AD455 Z372:AD37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W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954" priority="25652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953" priority="25641" operator="equal">
      <formula>"OPORTUNIDADE"</formula>
    </cfRule>
  </conditionalFormatting>
  <conditionalFormatting sqref="AZ6:AZ527">
    <cfRule type="expression" dxfId="3952" priority="25636">
      <formula>$BU6=1</formula>
    </cfRule>
  </conditionalFormatting>
  <conditionalFormatting sqref="BQ6:BQ604">
    <cfRule type="cellIs" dxfId="3951" priority="25647" operator="equal">
      <formula>"Produção e Intervalo"</formula>
    </cfRule>
    <cfRule type="cellIs" dxfId="3950" priority="25648" operator="equal">
      <formula>"Aderente"</formula>
    </cfRule>
    <cfRule type="cellIs" dxfId="3949" priority="25649" operator="equal">
      <formula>"Intervalo"</formula>
    </cfRule>
    <cfRule type="cellIs" dxfId="3948" priority="25650" operator="equal">
      <formula>"Produção"</formula>
    </cfRule>
    <cfRule type="cellIs" dxfId="3947" priority="25651" operator="equal">
      <formula>"ERRO"</formula>
    </cfRule>
  </conditionalFormatting>
  <conditionalFormatting sqref="BR6:BS557">
    <cfRule type="cellIs" dxfId="3946" priority="25629" operator="equal">
      <formula>"*"</formula>
    </cfRule>
    <cfRule type="cellIs" dxfId="3945" priority="25630" operator="greaterThanOrEqual">
      <formula>1</formula>
    </cfRule>
    <cfRule type="cellIs" dxfId="3944" priority="25631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943" priority="25577" operator="equal">
      <formula>"NÃO"</formula>
    </cfRule>
    <cfRule type="cellIs" dxfId="3942" priority="25578" operator="equal">
      <formula>"SIM"</formula>
    </cfRule>
  </conditionalFormatting>
  <conditionalFormatting sqref="X480:X527">
    <cfRule type="cellIs" dxfId="3941" priority="25576" operator="equal">
      <formula>"OPORTUNIDADE"</formula>
    </cfRule>
  </conditionalFormatting>
  <conditionalFormatting sqref="Z480:Z527">
    <cfRule type="cellIs" dxfId="3940" priority="25574" operator="equal">
      <formula>"NÃO"</formula>
    </cfRule>
    <cfRule type="cellIs" dxfId="3939" priority="25575" operator="equal">
      <formula>"SIM"</formula>
    </cfRule>
  </conditionalFormatting>
  <conditionalFormatting sqref="Z480:Z527">
    <cfRule type="cellIs" dxfId="3938" priority="25573" operator="equal">
      <formula>"OPORTUNIDADE"</formula>
    </cfRule>
  </conditionalFormatting>
  <conditionalFormatting sqref="Y1048558:Y1048576">
    <cfRule type="cellIs" dxfId="3937" priority="25458" operator="equal">
      <formula>"OPORTUNIDADE"</formula>
    </cfRule>
  </conditionalFormatting>
  <conditionalFormatting sqref="Y1048558:Y1048576">
    <cfRule type="cellIs" dxfId="3936" priority="25456" operator="equal">
      <formula>"NÃO"</formula>
    </cfRule>
    <cfRule type="cellIs" dxfId="3935" priority="25457" operator="equal">
      <formula>"SIM"</formula>
    </cfRule>
  </conditionalFormatting>
  <conditionalFormatting sqref="Z528:Z553">
    <cfRule type="cellIs" dxfId="3934" priority="25193" operator="equal">
      <formula>"OPORTUNIDADE"</formula>
    </cfRule>
  </conditionalFormatting>
  <conditionalFormatting sqref="Z528:Z553">
    <cfRule type="cellIs" dxfId="3933" priority="25191" operator="equal">
      <formula>"NÃO"</formula>
    </cfRule>
    <cfRule type="cellIs" dxfId="3932" priority="25192" operator="equal">
      <formula>"SIM"</formula>
    </cfRule>
  </conditionalFormatting>
  <conditionalFormatting sqref="X554">
    <cfRule type="cellIs" dxfId="3931" priority="25179" operator="equal">
      <formula>"NÃO"</formula>
    </cfRule>
    <cfRule type="cellIs" dxfId="3930" priority="25180" operator="equal">
      <formula>"SIM"</formula>
    </cfRule>
  </conditionalFormatting>
  <conditionalFormatting sqref="X554">
    <cfRule type="cellIs" dxfId="3929" priority="25178" operator="equal">
      <formula>"OPORTUNIDADE"</formula>
    </cfRule>
  </conditionalFormatting>
  <conditionalFormatting sqref="Z554">
    <cfRule type="cellIs" dxfId="3928" priority="25176" operator="equal">
      <formula>"NÃO"</formula>
    </cfRule>
    <cfRule type="cellIs" dxfId="3927" priority="25177" operator="equal">
      <formula>"SIM"</formula>
    </cfRule>
  </conditionalFormatting>
  <conditionalFormatting sqref="Z554">
    <cfRule type="cellIs" dxfId="3926" priority="25175" operator="equal">
      <formula>"OPORTUNIDADE"</formula>
    </cfRule>
  </conditionalFormatting>
  <conditionalFormatting sqref="BI554">
    <cfRule type="iconSet" priority="25184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5185">
      <iconSet showValue="0">
        <cfvo type="percent" val="0"/>
        <cfvo type="num" val="1"/>
        <cfvo type="num" val="1" gte="0"/>
      </iconSet>
    </cfRule>
    <cfRule type="iconSet" priority="25186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5187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925" priority="25795">
      <formula>$BU497=1</formula>
    </cfRule>
  </conditionalFormatting>
  <conditionalFormatting sqref="AZ530:AZ554">
    <cfRule type="expression" dxfId="3924" priority="25955">
      <formula>$BU502=1</formula>
    </cfRule>
  </conditionalFormatting>
  <conditionalFormatting sqref="BI528:BI553">
    <cfRule type="iconSet" priority="25956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958">
      <iconSet showValue="0">
        <cfvo type="percent" val="0"/>
        <cfvo type="num" val="1"/>
        <cfvo type="num" val="1" gte="0"/>
      </iconSet>
    </cfRule>
    <cfRule type="iconSet" priority="25959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962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965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923" priority="20590" operator="equal">
      <formula>"*"</formula>
    </cfRule>
    <cfRule type="cellIs" dxfId="3922" priority="20591" operator="greaterThanOrEqual">
      <formula>1</formula>
    </cfRule>
    <cfRule type="cellIs" dxfId="3921" priority="20592" operator="lessThan">
      <formula>1</formula>
    </cfRule>
  </conditionalFormatting>
  <conditionalFormatting sqref="Y14:Z14 Z12:Z13">
    <cfRule type="cellIs" dxfId="3920" priority="7298" operator="equal">
      <formula>"OPORTUNIDADE"</formula>
    </cfRule>
  </conditionalFormatting>
  <conditionalFormatting sqref="Y14:Z14 Z12:Z13">
    <cfRule type="cellIs" dxfId="3919" priority="7296" operator="equal">
      <formula>"NÃO"</formula>
    </cfRule>
    <cfRule type="cellIs" dxfId="3918" priority="7297" operator="equal">
      <formula>"SIM"</formula>
    </cfRule>
  </conditionalFormatting>
  <conditionalFormatting sqref="Y23:Z23">
    <cfRule type="cellIs" dxfId="3917" priority="7286" operator="equal">
      <formula>"OPORTUNIDADE"</formula>
    </cfRule>
  </conditionalFormatting>
  <conditionalFormatting sqref="Y23:Z23">
    <cfRule type="cellIs" dxfId="3916" priority="7284" operator="equal">
      <formula>"NÃO"</formula>
    </cfRule>
    <cfRule type="cellIs" dxfId="3915" priority="7285" operator="equal">
      <formula>"SIM"</formula>
    </cfRule>
  </conditionalFormatting>
  <conditionalFormatting sqref="Z11">
    <cfRule type="cellIs" dxfId="3914" priority="7283" operator="equal">
      <formula>"OPORTUNIDADE"</formula>
    </cfRule>
  </conditionalFormatting>
  <conditionalFormatting sqref="Z11">
    <cfRule type="cellIs" dxfId="3913" priority="7281" operator="equal">
      <formula>"NÃO"</formula>
    </cfRule>
    <cfRule type="cellIs" dxfId="3912" priority="7282" operator="equal">
      <formula>"SIM"</formula>
    </cfRule>
  </conditionalFormatting>
  <conditionalFormatting sqref="Z11">
    <cfRule type="cellIs" dxfId="3911" priority="7280" operator="equal">
      <formula>"OPORTUNIDADE"</formula>
    </cfRule>
  </conditionalFormatting>
  <conditionalFormatting sqref="Z11">
    <cfRule type="cellIs" dxfId="3910" priority="7278" operator="equal">
      <formula>"NÃO"</formula>
    </cfRule>
    <cfRule type="cellIs" dxfId="3909" priority="7279" operator="equal">
      <formula>"SIM"</formula>
    </cfRule>
  </conditionalFormatting>
  <conditionalFormatting sqref="Z11">
    <cfRule type="cellIs" dxfId="3908" priority="7277" operator="equal">
      <formula>"OPORTUNIDADE"</formula>
    </cfRule>
  </conditionalFormatting>
  <conditionalFormatting sqref="Z11">
    <cfRule type="cellIs" dxfId="3907" priority="7275" operator="equal">
      <formula>"NÃO"</formula>
    </cfRule>
    <cfRule type="cellIs" dxfId="3906" priority="7276" operator="equal">
      <formula>"SIM"</formula>
    </cfRule>
  </conditionalFormatting>
  <conditionalFormatting sqref="Z11">
    <cfRule type="cellIs" dxfId="3905" priority="7274" operator="equal">
      <formula>"OPORTUNIDADE"</formula>
    </cfRule>
  </conditionalFormatting>
  <conditionalFormatting sqref="Z11">
    <cfRule type="cellIs" dxfId="3904" priority="7272" operator="equal">
      <formula>"NÃO"</formula>
    </cfRule>
    <cfRule type="cellIs" dxfId="3903" priority="7273" operator="equal">
      <formula>"SIM"</formula>
    </cfRule>
  </conditionalFormatting>
  <conditionalFormatting sqref="Z11">
    <cfRule type="cellIs" dxfId="3902" priority="7271" operator="equal">
      <formula>"OPORTUNIDADE"</formula>
    </cfRule>
  </conditionalFormatting>
  <conditionalFormatting sqref="Z11">
    <cfRule type="cellIs" dxfId="3901" priority="7269" operator="equal">
      <formula>"NÃO"</formula>
    </cfRule>
    <cfRule type="cellIs" dxfId="3900" priority="7270" operator="equal">
      <formula>"SIM"</formula>
    </cfRule>
  </conditionalFormatting>
  <conditionalFormatting sqref="Z11">
    <cfRule type="cellIs" dxfId="3899" priority="7268" operator="equal">
      <formula>"OPORTUNIDADE"</formula>
    </cfRule>
  </conditionalFormatting>
  <conditionalFormatting sqref="Z11">
    <cfRule type="cellIs" dxfId="3898" priority="7266" operator="equal">
      <formula>"NÃO"</formula>
    </cfRule>
    <cfRule type="cellIs" dxfId="3897" priority="7267" operator="equal">
      <formula>"SIM"</formula>
    </cfRule>
  </conditionalFormatting>
  <conditionalFormatting sqref="Z11">
    <cfRule type="cellIs" dxfId="3896" priority="7265" operator="equal">
      <formula>"OPORTUNIDADE"</formula>
    </cfRule>
  </conditionalFormatting>
  <conditionalFormatting sqref="Z11">
    <cfRule type="cellIs" dxfId="3895" priority="7263" operator="equal">
      <formula>"NÃO"</formula>
    </cfRule>
    <cfRule type="cellIs" dxfId="3894" priority="7264" operator="equal">
      <formula>"SIM"</formula>
    </cfRule>
  </conditionalFormatting>
  <conditionalFormatting sqref="Z11">
    <cfRule type="cellIs" dxfId="3893" priority="7262" operator="equal">
      <formula>"OPORTUNIDADE"</formula>
    </cfRule>
  </conditionalFormatting>
  <conditionalFormatting sqref="Z11">
    <cfRule type="cellIs" dxfId="3892" priority="7260" operator="equal">
      <formula>"NÃO"</formula>
    </cfRule>
    <cfRule type="cellIs" dxfId="3891" priority="7261" operator="equal">
      <formula>"SIM"</formula>
    </cfRule>
  </conditionalFormatting>
  <conditionalFormatting sqref="Z11">
    <cfRule type="cellIs" dxfId="3890" priority="7259" operator="equal">
      <formula>"OPORTUNIDADE"</formula>
    </cfRule>
  </conditionalFormatting>
  <conditionalFormatting sqref="Z11">
    <cfRule type="cellIs" dxfId="3889" priority="7257" operator="equal">
      <formula>"NÃO"</formula>
    </cfRule>
    <cfRule type="cellIs" dxfId="3888" priority="7258" operator="equal">
      <formula>"SIM"</formula>
    </cfRule>
  </conditionalFormatting>
  <conditionalFormatting sqref="Z11">
    <cfRule type="cellIs" dxfId="3887" priority="7256" operator="equal">
      <formula>"OPORTUNIDADE"</formula>
    </cfRule>
  </conditionalFormatting>
  <conditionalFormatting sqref="Z11">
    <cfRule type="cellIs" dxfId="3886" priority="7254" operator="equal">
      <formula>"NÃO"</formula>
    </cfRule>
    <cfRule type="cellIs" dxfId="3885" priority="7255" operator="equal">
      <formula>"SIM"</formula>
    </cfRule>
  </conditionalFormatting>
  <conditionalFormatting sqref="Z11">
    <cfRule type="cellIs" dxfId="3884" priority="7253" operator="equal">
      <formula>"OPORTUNIDADE"</formula>
    </cfRule>
  </conditionalFormatting>
  <conditionalFormatting sqref="Z11">
    <cfRule type="cellIs" dxfId="3883" priority="7251" operator="equal">
      <formula>"NÃO"</formula>
    </cfRule>
    <cfRule type="cellIs" dxfId="3882" priority="7252" operator="equal">
      <formula>"SIM"</formula>
    </cfRule>
  </conditionalFormatting>
  <conditionalFormatting sqref="Z11">
    <cfRule type="cellIs" dxfId="3881" priority="7250" operator="equal">
      <formula>"OPORTUNIDADE"</formula>
    </cfRule>
  </conditionalFormatting>
  <conditionalFormatting sqref="Z11">
    <cfRule type="cellIs" dxfId="3880" priority="7248" operator="equal">
      <formula>"NÃO"</formula>
    </cfRule>
    <cfRule type="cellIs" dxfId="3879" priority="7249" operator="equal">
      <formula>"SIM"</formula>
    </cfRule>
  </conditionalFormatting>
  <conditionalFormatting sqref="Z21">
    <cfRule type="cellIs" dxfId="3878" priority="7241" operator="equal">
      <formula>"OPORTUNIDADE"</formula>
    </cfRule>
  </conditionalFormatting>
  <conditionalFormatting sqref="Z21">
    <cfRule type="cellIs" dxfId="3877" priority="7239" operator="equal">
      <formula>"NÃO"</formula>
    </cfRule>
    <cfRule type="cellIs" dxfId="3876" priority="7240" operator="equal">
      <formula>"SIM"</formula>
    </cfRule>
  </conditionalFormatting>
  <conditionalFormatting sqref="Z21">
    <cfRule type="cellIs" dxfId="3875" priority="7238" operator="equal">
      <formula>"OPORTUNIDADE"</formula>
    </cfRule>
  </conditionalFormatting>
  <conditionalFormatting sqref="Z21">
    <cfRule type="cellIs" dxfId="3874" priority="7236" operator="equal">
      <formula>"NÃO"</formula>
    </cfRule>
    <cfRule type="cellIs" dxfId="3873" priority="7237" operator="equal">
      <formula>"SIM"</formula>
    </cfRule>
  </conditionalFormatting>
  <conditionalFormatting sqref="Z21">
    <cfRule type="cellIs" dxfId="3872" priority="7235" operator="equal">
      <formula>"OPORTUNIDADE"</formula>
    </cfRule>
  </conditionalFormatting>
  <conditionalFormatting sqref="Z21">
    <cfRule type="cellIs" dxfId="3871" priority="7233" operator="equal">
      <formula>"NÃO"</formula>
    </cfRule>
    <cfRule type="cellIs" dxfId="3870" priority="7234" operator="equal">
      <formula>"SIM"</formula>
    </cfRule>
  </conditionalFormatting>
  <conditionalFormatting sqref="Z21">
    <cfRule type="cellIs" dxfId="3869" priority="7232" operator="equal">
      <formula>"OPORTUNIDADE"</formula>
    </cfRule>
  </conditionalFormatting>
  <conditionalFormatting sqref="Z21">
    <cfRule type="cellIs" dxfId="3868" priority="7230" operator="equal">
      <formula>"NÃO"</formula>
    </cfRule>
    <cfRule type="cellIs" dxfId="3867" priority="7231" operator="equal">
      <formula>"SIM"</formula>
    </cfRule>
  </conditionalFormatting>
  <conditionalFormatting sqref="Z21">
    <cfRule type="cellIs" dxfId="3866" priority="7229" operator="equal">
      <formula>"OPORTUNIDADE"</formula>
    </cfRule>
  </conditionalFormatting>
  <conditionalFormatting sqref="Z21">
    <cfRule type="cellIs" dxfId="3865" priority="7227" operator="equal">
      <formula>"NÃO"</formula>
    </cfRule>
    <cfRule type="cellIs" dxfId="3864" priority="7228" operator="equal">
      <formula>"SIM"</formula>
    </cfRule>
  </conditionalFormatting>
  <conditionalFormatting sqref="Z21">
    <cfRule type="cellIs" dxfId="3863" priority="7226" operator="equal">
      <formula>"OPORTUNIDADE"</formula>
    </cfRule>
  </conditionalFormatting>
  <conditionalFormatting sqref="Z21">
    <cfRule type="cellIs" dxfId="3862" priority="7224" operator="equal">
      <formula>"NÃO"</formula>
    </cfRule>
    <cfRule type="cellIs" dxfId="3861" priority="7225" operator="equal">
      <formula>"SIM"</formula>
    </cfRule>
  </conditionalFormatting>
  <conditionalFormatting sqref="Z21">
    <cfRule type="cellIs" dxfId="3860" priority="7223" operator="equal">
      <formula>"OPORTUNIDADE"</formula>
    </cfRule>
  </conditionalFormatting>
  <conditionalFormatting sqref="Z21">
    <cfRule type="cellIs" dxfId="3859" priority="7221" operator="equal">
      <formula>"NÃO"</formula>
    </cfRule>
    <cfRule type="cellIs" dxfId="3858" priority="7222" operator="equal">
      <formula>"SIM"</formula>
    </cfRule>
  </conditionalFormatting>
  <conditionalFormatting sqref="Z21">
    <cfRule type="cellIs" dxfId="3857" priority="7220" operator="equal">
      <formula>"OPORTUNIDADE"</formula>
    </cfRule>
  </conditionalFormatting>
  <conditionalFormatting sqref="Z21">
    <cfRule type="cellIs" dxfId="3856" priority="7218" operator="equal">
      <formula>"NÃO"</formula>
    </cfRule>
    <cfRule type="cellIs" dxfId="3855" priority="7219" operator="equal">
      <formula>"SIM"</formula>
    </cfRule>
  </conditionalFormatting>
  <conditionalFormatting sqref="Z21">
    <cfRule type="cellIs" dxfId="3854" priority="7217" operator="equal">
      <formula>"OPORTUNIDADE"</formula>
    </cfRule>
  </conditionalFormatting>
  <conditionalFormatting sqref="Z21">
    <cfRule type="cellIs" dxfId="3853" priority="7215" operator="equal">
      <formula>"NÃO"</formula>
    </cfRule>
    <cfRule type="cellIs" dxfId="3852" priority="7216" operator="equal">
      <formula>"SIM"</formula>
    </cfRule>
  </conditionalFormatting>
  <conditionalFormatting sqref="Z21">
    <cfRule type="cellIs" dxfId="3851" priority="7214" operator="equal">
      <formula>"OPORTUNIDADE"</formula>
    </cfRule>
  </conditionalFormatting>
  <conditionalFormatting sqref="Z21">
    <cfRule type="cellIs" dxfId="3850" priority="7212" operator="equal">
      <formula>"NÃO"</formula>
    </cfRule>
    <cfRule type="cellIs" dxfId="3849" priority="7213" operator="equal">
      <formula>"SIM"</formula>
    </cfRule>
  </conditionalFormatting>
  <conditionalFormatting sqref="Z21">
    <cfRule type="cellIs" dxfId="3848" priority="7211" operator="equal">
      <formula>"OPORTUNIDADE"</formula>
    </cfRule>
  </conditionalFormatting>
  <conditionalFormatting sqref="Z21">
    <cfRule type="cellIs" dxfId="3847" priority="7209" operator="equal">
      <formula>"NÃO"</formula>
    </cfRule>
    <cfRule type="cellIs" dxfId="3846" priority="7210" operator="equal">
      <formula>"SIM"</formula>
    </cfRule>
  </conditionalFormatting>
  <conditionalFormatting sqref="Z21">
    <cfRule type="cellIs" dxfId="3845" priority="7208" operator="equal">
      <formula>"OPORTUNIDADE"</formula>
    </cfRule>
  </conditionalFormatting>
  <conditionalFormatting sqref="Z21">
    <cfRule type="cellIs" dxfId="3844" priority="7206" operator="equal">
      <formula>"NÃO"</formula>
    </cfRule>
    <cfRule type="cellIs" dxfId="3843" priority="7207" operator="equal">
      <formula>"SIM"</formula>
    </cfRule>
  </conditionalFormatting>
  <conditionalFormatting sqref="Y21">
    <cfRule type="cellIs" dxfId="3842" priority="7205" operator="equal">
      <formula>"OPORTUNIDADE"</formula>
    </cfRule>
  </conditionalFormatting>
  <conditionalFormatting sqref="Y21">
    <cfRule type="cellIs" dxfId="3841" priority="7203" operator="equal">
      <formula>"NÃO"</formula>
    </cfRule>
    <cfRule type="cellIs" dxfId="3840" priority="7204" operator="equal">
      <formula>"SIM"</formula>
    </cfRule>
  </conditionalFormatting>
  <conditionalFormatting sqref="Z30:Z31">
    <cfRule type="cellIs" dxfId="3839" priority="7202" operator="equal">
      <formula>"OPORTUNIDADE"</formula>
    </cfRule>
  </conditionalFormatting>
  <conditionalFormatting sqref="Z30:Z31">
    <cfRule type="cellIs" dxfId="3838" priority="7200" operator="equal">
      <formula>"NÃO"</formula>
    </cfRule>
    <cfRule type="cellIs" dxfId="3837" priority="7201" operator="equal">
      <formula>"SIM"</formula>
    </cfRule>
  </conditionalFormatting>
  <conditionalFormatting sqref="Z30:Z31">
    <cfRule type="cellIs" dxfId="3836" priority="7199" operator="equal">
      <formula>"OPORTUNIDADE"</formula>
    </cfRule>
  </conditionalFormatting>
  <conditionalFormatting sqref="Z30:Z31">
    <cfRule type="cellIs" dxfId="3835" priority="7197" operator="equal">
      <formula>"NÃO"</formula>
    </cfRule>
    <cfRule type="cellIs" dxfId="3834" priority="7198" operator="equal">
      <formula>"SIM"</formula>
    </cfRule>
  </conditionalFormatting>
  <conditionalFormatting sqref="Z30:Z31">
    <cfRule type="cellIs" dxfId="3833" priority="7196" operator="equal">
      <formula>"OPORTUNIDADE"</formula>
    </cfRule>
  </conditionalFormatting>
  <conditionalFormatting sqref="Z30:Z31">
    <cfRule type="cellIs" dxfId="3832" priority="7194" operator="equal">
      <formula>"NÃO"</formula>
    </cfRule>
    <cfRule type="cellIs" dxfId="3831" priority="7195" operator="equal">
      <formula>"SIM"</formula>
    </cfRule>
  </conditionalFormatting>
  <conditionalFormatting sqref="Z30:Z31">
    <cfRule type="cellIs" dxfId="3830" priority="7193" operator="equal">
      <formula>"OPORTUNIDADE"</formula>
    </cfRule>
  </conditionalFormatting>
  <conditionalFormatting sqref="Z30:Z31">
    <cfRule type="cellIs" dxfId="3829" priority="7191" operator="equal">
      <formula>"NÃO"</formula>
    </cfRule>
    <cfRule type="cellIs" dxfId="3828" priority="7192" operator="equal">
      <formula>"SIM"</formula>
    </cfRule>
  </conditionalFormatting>
  <conditionalFormatting sqref="Z30:Z31">
    <cfRule type="cellIs" dxfId="3827" priority="7190" operator="equal">
      <formula>"OPORTUNIDADE"</formula>
    </cfRule>
  </conditionalFormatting>
  <conditionalFormatting sqref="Z30:Z31">
    <cfRule type="cellIs" dxfId="3826" priority="7188" operator="equal">
      <formula>"NÃO"</formula>
    </cfRule>
    <cfRule type="cellIs" dxfId="3825" priority="7189" operator="equal">
      <formula>"SIM"</formula>
    </cfRule>
  </conditionalFormatting>
  <conditionalFormatting sqref="Z30:Z31">
    <cfRule type="cellIs" dxfId="3824" priority="7187" operator="equal">
      <formula>"OPORTUNIDADE"</formula>
    </cfRule>
  </conditionalFormatting>
  <conditionalFormatting sqref="Z30:Z31">
    <cfRule type="cellIs" dxfId="3823" priority="7185" operator="equal">
      <formula>"NÃO"</formula>
    </cfRule>
    <cfRule type="cellIs" dxfId="3822" priority="7186" operator="equal">
      <formula>"SIM"</formula>
    </cfRule>
  </conditionalFormatting>
  <conditionalFormatting sqref="Z30:Z31">
    <cfRule type="cellIs" dxfId="3821" priority="7184" operator="equal">
      <formula>"OPORTUNIDADE"</formula>
    </cfRule>
  </conditionalFormatting>
  <conditionalFormatting sqref="Z30:Z31">
    <cfRule type="cellIs" dxfId="3820" priority="7182" operator="equal">
      <formula>"NÃO"</formula>
    </cfRule>
    <cfRule type="cellIs" dxfId="3819" priority="7183" operator="equal">
      <formula>"SIM"</formula>
    </cfRule>
  </conditionalFormatting>
  <conditionalFormatting sqref="Z30:Z31">
    <cfRule type="cellIs" dxfId="3818" priority="7181" operator="equal">
      <formula>"OPORTUNIDADE"</formula>
    </cfRule>
  </conditionalFormatting>
  <conditionalFormatting sqref="Z30:Z31">
    <cfRule type="cellIs" dxfId="3817" priority="7179" operator="equal">
      <formula>"NÃO"</formula>
    </cfRule>
    <cfRule type="cellIs" dxfId="3816" priority="7180" operator="equal">
      <formula>"SIM"</formula>
    </cfRule>
  </conditionalFormatting>
  <conditionalFormatting sqref="Z30:Z31">
    <cfRule type="cellIs" dxfId="3815" priority="7178" operator="equal">
      <formula>"OPORTUNIDADE"</formula>
    </cfRule>
  </conditionalFormatting>
  <conditionalFormatting sqref="Z30:Z31">
    <cfRule type="cellIs" dxfId="3814" priority="7176" operator="equal">
      <formula>"NÃO"</formula>
    </cfRule>
    <cfRule type="cellIs" dxfId="3813" priority="7177" operator="equal">
      <formula>"SIM"</formula>
    </cfRule>
  </conditionalFormatting>
  <conditionalFormatting sqref="Z30:Z31">
    <cfRule type="cellIs" dxfId="3812" priority="7175" operator="equal">
      <formula>"OPORTUNIDADE"</formula>
    </cfRule>
  </conditionalFormatting>
  <conditionalFormatting sqref="Z30:Z31">
    <cfRule type="cellIs" dxfId="3811" priority="7173" operator="equal">
      <formula>"NÃO"</formula>
    </cfRule>
    <cfRule type="cellIs" dxfId="3810" priority="7174" operator="equal">
      <formula>"SIM"</formula>
    </cfRule>
  </conditionalFormatting>
  <conditionalFormatting sqref="Z30:Z31">
    <cfRule type="cellIs" dxfId="3809" priority="7172" operator="equal">
      <formula>"OPORTUNIDADE"</formula>
    </cfRule>
  </conditionalFormatting>
  <conditionalFormatting sqref="Z30:Z31">
    <cfRule type="cellIs" dxfId="3808" priority="7170" operator="equal">
      <formula>"NÃO"</formula>
    </cfRule>
    <cfRule type="cellIs" dxfId="3807" priority="7171" operator="equal">
      <formula>"SIM"</formula>
    </cfRule>
  </conditionalFormatting>
  <conditionalFormatting sqref="Z30:Z31">
    <cfRule type="cellIs" dxfId="3806" priority="7169" operator="equal">
      <formula>"OPORTUNIDADE"</formula>
    </cfRule>
  </conditionalFormatting>
  <conditionalFormatting sqref="Z30:Z31">
    <cfRule type="cellIs" dxfId="3805" priority="7167" operator="equal">
      <formula>"NÃO"</formula>
    </cfRule>
    <cfRule type="cellIs" dxfId="3804" priority="7168" operator="equal">
      <formula>"SIM"</formula>
    </cfRule>
  </conditionalFormatting>
  <conditionalFormatting sqref="Y35:Z35">
    <cfRule type="cellIs" dxfId="3803" priority="7163" operator="equal">
      <formula>"OPORTUNIDADE"</formula>
    </cfRule>
  </conditionalFormatting>
  <conditionalFormatting sqref="Y35:Z35">
    <cfRule type="cellIs" dxfId="3802" priority="7161" operator="equal">
      <formula>"NÃO"</formula>
    </cfRule>
    <cfRule type="cellIs" dxfId="3801" priority="7162" operator="equal">
      <formula>"SIM"</formula>
    </cfRule>
  </conditionalFormatting>
  <conditionalFormatting sqref="Z32:Z33">
    <cfRule type="cellIs" dxfId="3800" priority="7157" operator="equal">
      <formula>"OPORTUNIDADE"</formula>
    </cfRule>
  </conditionalFormatting>
  <conditionalFormatting sqref="Z32:Z33">
    <cfRule type="cellIs" dxfId="3799" priority="7155" operator="equal">
      <formula>"NÃO"</formula>
    </cfRule>
    <cfRule type="cellIs" dxfId="3798" priority="7156" operator="equal">
      <formula>"SIM"</formula>
    </cfRule>
  </conditionalFormatting>
  <conditionalFormatting sqref="Z29:Z30">
    <cfRule type="cellIs" dxfId="3797" priority="7154" operator="equal">
      <formula>"OPORTUNIDADE"</formula>
    </cfRule>
  </conditionalFormatting>
  <conditionalFormatting sqref="Z29:Z30">
    <cfRule type="cellIs" dxfId="3796" priority="7152" operator="equal">
      <formula>"NÃO"</formula>
    </cfRule>
    <cfRule type="cellIs" dxfId="3795" priority="7153" operator="equal">
      <formula>"SIM"</formula>
    </cfRule>
  </conditionalFormatting>
  <conditionalFormatting sqref="Z29:Z30">
    <cfRule type="cellIs" dxfId="3794" priority="7151" operator="equal">
      <formula>"OPORTUNIDADE"</formula>
    </cfRule>
  </conditionalFormatting>
  <conditionalFormatting sqref="Z29:Z30">
    <cfRule type="cellIs" dxfId="3793" priority="7149" operator="equal">
      <formula>"NÃO"</formula>
    </cfRule>
    <cfRule type="cellIs" dxfId="3792" priority="7150" operator="equal">
      <formula>"SIM"</formula>
    </cfRule>
  </conditionalFormatting>
  <conditionalFormatting sqref="Z29:Z30">
    <cfRule type="cellIs" dxfId="3791" priority="7148" operator="equal">
      <formula>"OPORTUNIDADE"</formula>
    </cfRule>
  </conditionalFormatting>
  <conditionalFormatting sqref="Z29:Z30">
    <cfRule type="cellIs" dxfId="3790" priority="7146" operator="equal">
      <formula>"NÃO"</formula>
    </cfRule>
    <cfRule type="cellIs" dxfId="3789" priority="7147" operator="equal">
      <formula>"SIM"</formula>
    </cfRule>
  </conditionalFormatting>
  <conditionalFormatting sqref="Z29:Z30">
    <cfRule type="cellIs" dxfId="3788" priority="7145" operator="equal">
      <formula>"OPORTUNIDADE"</formula>
    </cfRule>
  </conditionalFormatting>
  <conditionalFormatting sqref="Z29:Z30">
    <cfRule type="cellIs" dxfId="3787" priority="7143" operator="equal">
      <formula>"NÃO"</formula>
    </cfRule>
    <cfRule type="cellIs" dxfId="3786" priority="7144" operator="equal">
      <formula>"SIM"</formula>
    </cfRule>
  </conditionalFormatting>
  <conditionalFormatting sqref="Z29:Z30">
    <cfRule type="cellIs" dxfId="3785" priority="7142" operator="equal">
      <formula>"OPORTUNIDADE"</formula>
    </cfRule>
  </conditionalFormatting>
  <conditionalFormatting sqref="Z29:Z30">
    <cfRule type="cellIs" dxfId="3784" priority="7140" operator="equal">
      <formula>"NÃO"</formula>
    </cfRule>
    <cfRule type="cellIs" dxfId="3783" priority="7141" operator="equal">
      <formula>"SIM"</formula>
    </cfRule>
  </conditionalFormatting>
  <conditionalFormatting sqref="Z29:Z30">
    <cfRule type="cellIs" dxfId="3782" priority="7139" operator="equal">
      <formula>"OPORTUNIDADE"</formula>
    </cfRule>
  </conditionalFormatting>
  <conditionalFormatting sqref="Z29:Z30">
    <cfRule type="cellIs" dxfId="3781" priority="7137" operator="equal">
      <formula>"NÃO"</formula>
    </cfRule>
    <cfRule type="cellIs" dxfId="3780" priority="7138" operator="equal">
      <formula>"SIM"</formula>
    </cfRule>
  </conditionalFormatting>
  <conditionalFormatting sqref="Z29:Z30">
    <cfRule type="cellIs" dxfId="3779" priority="7136" operator="equal">
      <formula>"OPORTUNIDADE"</formula>
    </cfRule>
  </conditionalFormatting>
  <conditionalFormatting sqref="Z29:Z30">
    <cfRule type="cellIs" dxfId="3778" priority="7134" operator="equal">
      <formula>"NÃO"</formula>
    </cfRule>
    <cfRule type="cellIs" dxfId="3777" priority="7135" operator="equal">
      <formula>"SIM"</formula>
    </cfRule>
  </conditionalFormatting>
  <conditionalFormatting sqref="Z29:Z30">
    <cfRule type="cellIs" dxfId="3776" priority="7133" operator="equal">
      <formula>"OPORTUNIDADE"</formula>
    </cfRule>
  </conditionalFormatting>
  <conditionalFormatting sqref="Z29:Z30">
    <cfRule type="cellIs" dxfId="3775" priority="7131" operator="equal">
      <formula>"NÃO"</formula>
    </cfRule>
    <cfRule type="cellIs" dxfId="3774" priority="7132" operator="equal">
      <formula>"SIM"</formula>
    </cfRule>
  </conditionalFormatting>
  <conditionalFormatting sqref="Z29:Z30">
    <cfRule type="cellIs" dxfId="3773" priority="7130" operator="equal">
      <formula>"OPORTUNIDADE"</formula>
    </cfRule>
  </conditionalFormatting>
  <conditionalFormatting sqref="Z29:Z30">
    <cfRule type="cellIs" dxfId="3772" priority="7128" operator="equal">
      <formula>"NÃO"</formula>
    </cfRule>
    <cfRule type="cellIs" dxfId="3771" priority="7129" operator="equal">
      <formula>"SIM"</formula>
    </cfRule>
  </conditionalFormatting>
  <conditionalFormatting sqref="Z29:Z30">
    <cfRule type="cellIs" dxfId="3770" priority="7127" operator="equal">
      <formula>"OPORTUNIDADE"</formula>
    </cfRule>
  </conditionalFormatting>
  <conditionalFormatting sqref="Z29:Z30">
    <cfRule type="cellIs" dxfId="3769" priority="7125" operator="equal">
      <formula>"NÃO"</formula>
    </cfRule>
    <cfRule type="cellIs" dxfId="3768" priority="7126" operator="equal">
      <formula>"SIM"</formula>
    </cfRule>
  </conditionalFormatting>
  <conditionalFormatting sqref="Z29:Z30">
    <cfRule type="cellIs" dxfId="3767" priority="7124" operator="equal">
      <formula>"OPORTUNIDADE"</formula>
    </cfRule>
  </conditionalFormatting>
  <conditionalFormatting sqref="Z29:Z30">
    <cfRule type="cellIs" dxfId="3766" priority="7122" operator="equal">
      <formula>"NÃO"</formula>
    </cfRule>
    <cfRule type="cellIs" dxfId="3765" priority="7123" operator="equal">
      <formula>"SIM"</formula>
    </cfRule>
  </conditionalFormatting>
  <conditionalFormatting sqref="Z29:Z30">
    <cfRule type="cellIs" dxfId="3764" priority="7121" operator="equal">
      <formula>"OPORTUNIDADE"</formula>
    </cfRule>
  </conditionalFormatting>
  <conditionalFormatting sqref="Z29:Z30">
    <cfRule type="cellIs" dxfId="3763" priority="7119" operator="equal">
      <formula>"NÃO"</formula>
    </cfRule>
    <cfRule type="cellIs" dxfId="3762" priority="7120" operator="equal">
      <formula>"SIM"</formula>
    </cfRule>
  </conditionalFormatting>
  <conditionalFormatting sqref="Z29:Z30">
    <cfRule type="cellIs" dxfId="3761" priority="7118" operator="equal">
      <formula>"OPORTUNIDADE"</formula>
    </cfRule>
  </conditionalFormatting>
  <conditionalFormatting sqref="Z29:Z30">
    <cfRule type="cellIs" dxfId="3760" priority="7116" operator="equal">
      <formula>"NÃO"</formula>
    </cfRule>
    <cfRule type="cellIs" dxfId="3759" priority="7117" operator="equal">
      <formula>"SIM"</formula>
    </cfRule>
  </conditionalFormatting>
  <conditionalFormatting sqref="Z29:Z30">
    <cfRule type="cellIs" dxfId="3758" priority="7115" operator="equal">
      <formula>"OPORTUNIDADE"</formula>
    </cfRule>
  </conditionalFormatting>
  <conditionalFormatting sqref="Z29:Z30">
    <cfRule type="cellIs" dxfId="3757" priority="7113" operator="equal">
      <formula>"NÃO"</formula>
    </cfRule>
    <cfRule type="cellIs" dxfId="3756" priority="7114" operator="equal">
      <formula>"SIM"</formula>
    </cfRule>
  </conditionalFormatting>
  <conditionalFormatting sqref="Z29:Z30">
    <cfRule type="cellIs" dxfId="3755" priority="7112" operator="equal">
      <formula>"OPORTUNIDADE"</formula>
    </cfRule>
  </conditionalFormatting>
  <conditionalFormatting sqref="Z29:Z30">
    <cfRule type="cellIs" dxfId="3754" priority="7110" operator="equal">
      <formula>"NÃO"</formula>
    </cfRule>
    <cfRule type="cellIs" dxfId="3753" priority="7111" operator="equal">
      <formula>"SIM"</formula>
    </cfRule>
  </conditionalFormatting>
  <conditionalFormatting sqref="Z29:Z30">
    <cfRule type="cellIs" dxfId="3752" priority="7109" operator="equal">
      <formula>"OPORTUNIDADE"</formula>
    </cfRule>
  </conditionalFormatting>
  <conditionalFormatting sqref="Z29:Z30">
    <cfRule type="cellIs" dxfId="3751" priority="7107" operator="equal">
      <formula>"NÃO"</formula>
    </cfRule>
    <cfRule type="cellIs" dxfId="3750" priority="7108" operator="equal">
      <formula>"SIM"</formula>
    </cfRule>
  </conditionalFormatting>
  <conditionalFormatting sqref="Z29:Z30">
    <cfRule type="cellIs" dxfId="3749" priority="7106" operator="equal">
      <formula>"OPORTUNIDADE"</formula>
    </cfRule>
  </conditionalFormatting>
  <conditionalFormatting sqref="Z29:Z30">
    <cfRule type="cellIs" dxfId="3748" priority="7104" operator="equal">
      <formula>"NÃO"</formula>
    </cfRule>
    <cfRule type="cellIs" dxfId="3747" priority="7105" operator="equal">
      <formula>"SIM"</formula>
    </cfRule>
  </conditionalFormatting>
  <conditionalFormatting sqref="Z29:Z30">
    <cfRule type="cellIs" dxfId="3746" priority="7103" operator="equal">
      <formula>"OPORTUNIDADE"</formula>
    </cfRule>
  </conditionalFormatting>
  <conditionalFormatting sqref="Z29:Z30">
    <cfRule type="cellIs" dxfId="3745" priority="7101" operator="equal">
      <formula>"NÃO"</formula>
    </cfRule>
    <cfRule type="cellIs" dxfId="3744" priority="7102" operator="equal">
      <formula>"SIM"</formula>
    </cfRule>
  </conditionalFormatting>
  <conditionalFormatting sqref="Z29:Z30">
    <cfRule type="cellIs" dxfId="3743" priority="7100" operator="equal">
      <formula>"OPORTUNIDADE"</formula>
    </cfRule>
  </conditionalFormatting>
  <conditionalFormatting sqref="Z29:Z30">
    <cfRule type="cellIs" dxfId="3742" priority="7098" operator="equal">
      <formula>"NÃO"</formula>
    </cfRule>
    <cfRule type="cellIs" dxfId="3741" priority="7099" operator="equal">
      <formula>"SIM"</formula>
    </cfRule>
  </conditionalFormatting>
  <conditionalFormatting sqref="Z10">
    <cfRule type="cellIs" dxfId="3740" priority="7094" operator="equal">
      <formula>"OPORTUNIDADE"</formula>
    </cfRule>
  </conditionalFormatting>
  <conditionalFormatting sqref="Z10">
    <cfRule type="cellIs" dxfId="3739" priority="7092" operator="equal">
      <formula>"NÃO"</formula>
    </cfRule>
    <cfRule type="cellIs" dxfId="3738" priority="7093" operator="equal">
      <formula>"SIM"</formula>
    </cfRule>
  </conditionalFormatting>
  <conditionalFormatting sqref="Z10">
    <cfRule type="cellIs" dxfId="3737" priority="7091" operator="equal">
      <formula>"OPORTUNIDADE"</formula>
    </cfRule>
  </conditionalFormatting>
  <conditionalFormatting sqref="Z10">
    <cfRule type="cellIs" dxfId="3736" priority="7089" operator="equal">
      <formula>"NÃO"</formula>
    </cfRule>
    <cfRule type="cellIs" dxfId="3735" priority="7090" operator="equal">
      <formula>"SIM"</formula>
    </cfRule>
  </conditionalFormatting>
  <conditionalFormatting sqref="Z10">
    <cfRule type="cellIs" dxfId="3734" priority="7088" operator="equal">
      <formula>"OPORTUNIDADE"</formula>
    </cfRule>
  </conditionalFormatting>
  <conditionalFormatting sqref="Z10">
    <cfRule type="cellIs" dxfId="3733" priority="7086" operator="equal">
      <formula>"NÃO"</formula>
    </cfRule>
    <cfRule type="cellIs" dxfId="3732" priority="7087" operator="equal">
      <formula>"SIM"</formula>
    </cfRule>
  </conditionalFormatting>
  <conditionalFormatting sqref="Z10">
    <cfRule type="cellIs" dxfId="3731" priority="7085" operator="equal">
      <formula>"OPORTUNIDADE"</formula>
    </cfRule>
  </conditionalFormatting>
  <conditionalFormatting sqref="Z10">
    <cfRule type="cellIs" dxfId="3730" priority="7083" operator="equal">
      <formula>"NÃO"</formula>
    </cfRule>
    <cfRule type="cellIs" dxfId="3729" priority="7084" operator="equal">
      <formula>"SIM"</formula>
    </cfRule>
  </conditionalFormatting>
  <conditionalFormatting sqref="Z10">
    <cfRule type="cellIs" dxfId="3728" priority="6977" operator="equal">
      <formula>"OPORTUNIDADE"</formula>
    </cfRule>
  </conditionalFormatting>
  <conditionalFormatting sqref="Z10">
    <cfRule type="cellIs" dxfId="3727" priority="6975" operator="equal">
      <formula>"NÃO"</formula>
    </cfRule>
    <cfRule type="cellIs" dxfId="3726" priority="6976" operator="equal">
      <formula>"SIM"</formula>
    </cfRule>
  </conditionalFormatting>
  <conditionalFormatting sqref="Z10">
    <cfRule type="cellIs" dxfId="3725" priority="6824" operator="equal">
      <formula>"OPORTUNIDADE"</formula>
    </cfRule>
  </conditionalFormatting>
  <conditionalFormatting sqref="Z10">
    <cfRule type="cellIs" dxfId="3724" priority="6822" operator="equal">
      <formula>"NÃO"</formula>
    </cfRule>
    <cfRule type="cellIs" dxfId="3723" priority="6823" operator="equal">
      <formula>"SIM"</formula>
    </cfRule>
  </conditionalFormatting>
  <conditionalFormatting sqref="Z10">
    <cfRule type="cellIs" dxfId="3722" priority="6761" operator="equal">
      <formula>"OPORTUNIDADE"</formula>
    </cfRule>
  </conditionalFormatting>
  <conditionalFormatting sqref="Z10">
    <cfRule type="cellIs" dxfId="3721" priority="6759" operator="equal">
      <formula>"NÃO"</formula>
    </cfRule>
    <cfRule type="cellIs" dxfId="3720" priority="6760" operator="equal">
      <formula>"SIM"</formula>
    </cfRule>
  </conditionalFormatting>
  <conditionalFormatting sqref="Z10">
    <cfRule type="cellIs" dxfId="3719" priority="6758" operator="equal">
      <formula>"OPORTUNIDADE"</formula>
    </cfRule>
  </conditionalFormatting>
  <conditionalFormatting sqref="Z10">
    <cfRule type="cellIs" dxfId="3718" priority="6756" operator="equal">
      <formula>"NÃO"</formula>
    </cfRule>
    <cfRule type="cellIs" dxfId="3717" priority="6757" operator="equal">
      <formula>"SIM"</formula>
    </cfRule>
  </conditionalFormatting>
  <conditionalFormatting sqref="Z10">
    <cfRule type="cellIs" dxfId="3716" priority="6749" operator="equal">
      <formula>"OPORTUNIDADE"</formula>
    </cfRule>
  </conditionalFormatting>
  <conditionalFormatting sqref="Z10">
    <cfRule type="cellIs" dxfId="3715" priority="6747" operator="equal">
      <formula>"NÃO"</formula>
    </cfRule>
    <cfRule type="cellIs" dxfId="3714" priority="6748" operator="equal">
      <formula>"SIM"</formula>
    </cfRule>
  </conditionalFormatting>
  <conditionalFormatting sqref="Z10">
    <cfRule type="cellIs" dxfId="3713" priority="6746" operator="equal">
      <formula>"OPORTUNIDADE"</formula>
    </cfRule>
  </conditionalFormatting>
  <conditionalFormatting sqref="Z10">
    <cfRule type="cellIs" dxfId="3712" priority="6744" operator="equal">
      <formula>"NÃO"</formula>
    </cfRule>
    <cfRule type="cellIs" dxfId="3711" priority="6745" operator="equal">
      <formula>"SIM"</formula>
    </cfRule>
  </conditionalFormatting>
  <conditionalFormatting sqref="Z10">
    <cfRule type="cellIs" dxfId="3710" priority="6743" operator="equal">
      <formula>"OPORTUNIDADE"</formula>
    </cfRule>
  </conditionalFormatting>
  <conditionalFormatting sqref="Z10">
    <cfRule type="cellIs" dxfId="3709" priority="6741" operator="equal">
      <formula>"NÃO"</formula>
    </cfRule>
    <cfRule type="cellIs" dxfId="3708" priority="6742" operator="equal">
      <formula>"SIM"</formula>
    </cfRule>
  </conditionalFormatting>
  <conditionalFormatting sqref="Z10">
    <cfRule type="cellIs" dxfId="3707" priority="6740" operator="equal">
      <formula>"OPORTUNIDADE"</formula>
    </cfRule>
  </conditionalFormatting>
  <conditionalFormatting sqref="Z10">
    <cfRule type="cellIs" dxfId="3706" priority="6738" operator="equal">
      <formula>"NÃO"</formula>
    </cfRule>
    <cfRule type="cellIs" dxfId="3705" priority="6739" operator="equal">
      <formula>"SIM"</formula>
    </cfRule>
  </conditionalFormatting>
  <conditionalFormatting sqref="Z10">
    <cfRule type="cellIs" dxfId="3704" priority="6602" operator="equal">
      <formula>"OPORTUNIDADE"</formula>
    </cfRule>
  </conditionalFormatting>
  <conditionalFormatting sqref="Z10">
    <cfRule type="cellIs" dxfId="3703" priority="6600" operator="equal">
      <formula>"NÃO"</formula>
    </cfRule>
    <cfRule type="cellIs" dxfId="3702" priority="6601" operator="equal">
      <formula>"SIM"</formula>
    </cfRule>
  </conditionalFormatting>
  <conditionalFormatting sqref="Z10">
    <cfRule type="cellIs" dxfId="3701" priority="6449" operator="equal">
      <formula>"OPORTUNIDADE"</formula>
    </cfRule>
  </conditionalFormatting>
  <conditionalFormatting sqref="Z10">
    <cfRule type="cellIs" dxfId="3700" priority="6447" operator="equal">
      <formula>"NÃO"</formula>
    </cfRule>
    <cfRule type="cellIs" dxfId="3699" priority="6448" operator="equal">
      <formula>"SIM"</formula>
    </cfRule>
  </conditionalFormatting>
  <conditionalFormatting sqref="Z10">
    <cfRule type="cellIs" dxfId="3698" priority="6386" operator="equal">
      <formula>"OPORTUNIDADE"</formula>
    </cfRule>
  </conditionalFormatting>
  <conditionalFormatting sqref="Z10">
    <cfRule type="cellIs" dxfId="3697" priority="6384" operator="equal">
      <formula>"NÃO"</formula>
    </cfRule>
    <cfRule type="cellIs" dxfId="3696" priority="6385" operator="equal">
      <formula>"SIM"</formula>
    </cfRule>
  </conditionalFormatting>
  <conditionalFormatting sqref="Z10">
    <cfRule type="cellIs" dxfId="3695" priority="6383" operator="equal">
      <formula>"OPORTUNIDADE"</formula>
    </cfRule>
  </conditionalFormatting>
  <conditionalFormatting sqref="Z10">
    <cfRule type="cellIs" dxfId="3694" priority="6381" operator="equal">
      <formula>"NÃO"</formula>
    </cfRule>
    <cfRule type="cellIs" dxfId="3693" priority="6382" operator="equal">
      <formula>"SIM"</formula>
    </cfRule>
  </conditionalFormatting>
  <conditionalFormatting sqref="Z10">
    <cfRule type="cellIs" dxfId="3692" priority="6374" operator="equal">
      <formula>"OPORTUNIDADE"</formula>
    </cfRule>
  </conditionalFormatting>
  <conditionalFormatting sqref="Z10">
    <cfRule type="cellIs" dxfId="3691" priority="6372" operator="equal">
      <formula>"NÃO"</formula>
    </cfRule>
    <cfRule type="cellIs" dxfId="3690" priority="6373" operator="equal">
      <formula>"SIM"</formula>
    </cfRule>
  </conditionalFormatting>
  <conditionalFormatting sqref="Z10">
    <cfRule type="cellIs" dxfId="3689" priority="6371" operator="equal">
      <formula>"OPORTUNIDADE"</formula>
    </cfRule>
  </conditionalFormatting>
  <conditionalFormatting sqref="Z10">
    <cfRule type="cellIs" dxfId="3688" priority="6369" operator="equal">
      <formula>"NÃO"</formula>
    </cfRule>
    <cfRule type="cellIs" dxfId="3687" priority="6370" operator="equal">
      <formula>"SIM"</formula>
    </cfRule>
  </conditionalFormatting>
  <conditionalFormatting sqref="Z10">
    <cfRule type="cellIs" dxfId="3686" priority="6368" operator="equal">
      <formula>"OPORTUNIDADE"</formula>
    </cfRule>
  </conditionalFormatting>
  <conditionalFormatting sqref="Z10">
    <cfRule type="cellIs" dxfId="3685" priority="6366" operator="equal">
      <formula>"NÃO"</formula>
    </cfRule>
    <cfRule type="cellIs" dxfId="3684" priority="6367" operator="equal">
      <formula>"SIM"</formula>
    </cfRule>
  </conditionalFormatting>
  <conditionalFormatting sqref="Z10">
    <cfRule type="cellIs" dxfId="3683" priority="6365" operator="equal">
      <formula>"OPORTUNIDADE"</formula>
    </cfRule>
  </conditionalFormatting>
  <conditionalFormatting sqref="Z10">
    <cfRule type="cellIs" dxfId="3682" priority="6363" operator="equal">
      <formula>"NÃO"</formula>
    </cfRule>
    <cfRule type="cellIs" dxfId="3681" priority="6364" operator="equal">
      <formula>"SIM"</formula>
    </cfRule>
  </conditionalFormatting>
  <conditionalFormatting sqref="Z28:Z29">
    <cfRule type="cellIs" dxfId="3680" priority="6326" operator="equal">
      <formula>"OPORTUNIDADE"</formula>
    </cfRule>
  </conditionalFormatting>
  <conditionalFormatting sqref="Z28:Z29">
    <cfRule type="cellIs" dxfId="3679" priority="6324" operator="equal">
      <formula>"NÃO"</formula>
    </cfRule>
    <cfRule type="cellIs" dxfId="3678" priority="6325" operator="equal">
      <formula>"SIM"</formula>
    </cfRule>
  </conditionalFormatting>
  <conditionalFormatting sqref="Z28:Z29">
    <cfRule type="cellIs" dxfId="3677" priority="6323" operator="equal">
      <formula>"OPORTUNIDADE"</formula>
    </cfRule>
  </conditionalFormatting>
  <conditionalFormatting sqref="Z28:Z29">
    <cfRule type="cellIs" dxfId="3676" priority="6321" operator="equal">
      <formula>"NÃO"</formula>
    </cfRule>
    <cfRule type="cellIs" dxfId="3675" priority="6322" operator="equal">
      <formula>"SIM"</formula>
    </cfRule>
  </conditionalFormatting>
  <conditionalFormatting sqref="Z33:Z34">
    <cfRule type="cellIs" dxfId="3674" priority="6314" operator="equal">
      <formula>"OPORTUNIDADE"</formula>
    </cfRule>
  </conditionalFormatting>
  <conditionalFormatting sqref="Z33:Z34">
    <cfRule type="cellIs" dxfId="3673" priority="6312" operator="equal">
      <formula>"NÃO"</formula>
    </cfRule>
    <cfRule type="cellIs" dxfId="3672" priority="6313" operator="equal">
      <formula>"SIM"</formula>
    </cfRule>
  </conditionalFormatting>
  <conditionalFormatting sqref="Z15">
    <cfRule type="cellIs" dxfId="3671" priority="6311" operator="equal">
      <formula>"OPORTUNIDADE"</formula>
    </cfRule>
  </conditionalFormatting>
  <conditionalFormatting sqref="Z15">
    <cfRule type="cellIs" dxfId="3670" priority="6309" operator="equal">
      <formula>"NÃO"</formula>
    </cfRule>
    <cfRule type="cellIs" dxfId="3669" priority="6310" operator="equal">
      <formula>"SIM"</formula>
    </cfRule>
  </conditionalFormatting>
  <conditionalFormatting sqref="Z15">
    <cfRule type="cellIs" dxfId="3668" priority="6308" operator="equal">
      <formula>"OPORTUNIDADE"</formula>
    </cfRule>
  </conditionalFormatting>
  <conditionalFormatting sqref="Z15">
    <cfRule type="cellIs" dxfId="3667" priority="6306" operator="equal">
      <formula>"NÃO"</formula>
    </cfRule>
    <cfRule type="cellIs" dxfId="3666" priority="6307" operator="equal">
      <formula>"SIM"</formula>
    </cfRule>
  </conditionalFormatting>
  <conditionalFormatting sqref="Z15">
    <cfRule type="cellIs" dxfId="3665" priority="6305" operator="equal">
      <formula>"OPORTUNIDADE"</formula>
    </cfRule>
  </conditionalFormatting>
  <conditionalFormatting sqref="Z15">
    <cfRule type="cellIs" dxfId="3664" priority="6303" operator="equal">
      <formula>"NÃO"</formula>
    </cfRule>
    <cfRule type="cellIs" dxfId="3663" priority="6304" operator="equal">
      <formula>"SIM"</formula>
    </cfRule>
  </conditionalFormatting>
  <conditionalFormatting sqref="Z24:Z25">
    <cfRule type="cellIs" dxfId="3662" priority="6302" operator="equal">
      <formula>"OPORTUNIDADE"</formula>
    </cfRule>
  </conditionalFormatting>
  <conditionalFormatting sqref="Z24:Z25">
    <cfRule type="cellIs" dxfId="3661" priority="6300" operator="equal">
      <formula>"NÃO"</formula>
    </cfRule>
    <cfRule type="cellIs" dxfId="3660" priority="6301" operator="equal">
      <formula>"SIM"</formula>
    </cfRule>
  </conditionalFormatting>
  <conditionalFormatting sqref="Z24:Z25">
    <cfRule type="cellIs" dxfId="3659" priority="6299" operator="equal">
      <formula>"OPORTUNIDADE"</formula>
    </cfRule>
  </conditionalFormatting>
  <conditionalFormatting sqref="Z24:Z25">
    <cfRule type="cellIs" dxfId="3658" priority="6297" operator="equal">
      <formula>"NÃO"</formula>
    </cfRule>
    <cfRule type="cellIs" dxfId="3657" priority="6298" operator="equal">
      <formula>"SIM"</formula>
    </cfRule>
  </conditionalFormatting>
  <conditionalFormatting sqref="Z24:Z25">
    <cfRule type="cellIs" dxfId="3656" priority="6296" operator="equal">
      <formula>"OPORTUNIDADE"</formula>
    </cfRule>
  </conditionalFormatting>
  <conditionalFormatting sqref="Z24:Z25">
    <cfRule type="cellIs" dxfId="3655" priority="6294" operator="equal">
      <formula>"NÃO"</formula>
    </cfRule>
    <cfRule type="cellIs" dxfId="3654" priority="6295" operator="equal">
      <formula>"SIM"</formula>
    </cfRule>
  </conditionalFormatting>
  <conditionalFormatting sqref="Y24:Y25">
    <cfRule type="cellIs" dxfId="3653" priority="6293" operator="equal">
      <formula>"OPORTUNIDADE"</formula>
    </cfRule>
  </conditionalFormatting>
  <conditionalFormatting sqref="Y24:Y25">
    <cfRule type="cellIs" dxfId="3652" priority="6291" operator="equal">
      <formula>"NÃO"</formula>
    </cfRule>
    <cfRule type="cellIs" dxfId="3651" priority="6292" operator="equal">
      <formula>"SIM"</formula>
    </cfRule>
  </conditionalFormatting>
  <conditionalFormatting sqref="Y15">
    <cfRule type="cellIs" dxfId="3650" priority="6290" operator="equal">
      <formula>"OPORTUNIDADE"</formula>
    </cfRule>
  </conditionalFormatting>
  <conditionalFormatting sqref="Y15">
    <cfRule type="cellIs" dxfId="3649" priority="6288" operator="equal">
      <formula>"NÃO"</formula>
    </cfRule>
    <cfRule type="cellIs" dxfId="3648" priority="6289" operator="equal">
      <formula>"SIM"</formula>
    </cfRule>
  </conditionalFormatting>
  <conditionalFormatting sqref="Z34:Z35">
    <cfRule type="cellIs" dxfId="3647" priority="6287" operator="equal">
      <formula>"OPORTUNIDADE"</formula>
    </cfRule>
  </conditionalFormatting>
  <conditionalFormatting sqref="Z34:Z35">
    <cfRule type="cellIs" dxfId="3646" priority="6285" operator="equal">
      <formula>"NÃO"</formula>
    </cfRule>
    <cfRule type="cellIs" dxfId="3645" priority="6286" operator="equal">
      <formula>"SIM"</formula>
    </cfRule>
  </conditionalFormatting>
  <conditionalFormatting sqref="Z34:Z35">
    <cfRule type="cellIs" dxfId="3644" priority="6284" operator="equal">
      <formula>"OPORTUNIDADE"</formula>
    </cfRule>
  </conditionalFormatting>
  <conditionalFormatting sqref="Z34:Z35">
    <cfRule type="cellIs" dxfId="3643" priority="6282" operator="equal">
      <formula>"NÃO"</formula>
    </cfRule>
    <cfRule type="cellIs" dxfId="3642" priority="6283" operator="equal">
      <formula>"SIM"</formula>
    </cfRule>
  </conditionalFormatting>
  <conditionalFormatting sqref="Z34:Z35">
    <cfRule type="cellIs" dxfId="3641" priority="6281" operator="equal">
      <formula>"OPORTUNIDADE"</formula>
    </cfRule>
  </conditionalFormatting>
  <conditionalFormatting sqref="Z34:Z35">
    <cfRule type="cellIs" dxfId="3640" priority="6279" operator="equal">
      <formula>"NÃO"</formula>
    </cfRule>
    <cfRule type="cellIs" dxfId="3639" priority="6280" operator="equal">
      <formula>"SIM"</formula>
    </cfRule>
  </conditionalFormatting>
  <conditionalFormatting sqref="Y9:Z9 Z10:Z11">
    <cfRule type="cellIs" dxfId="3638" priority="5561" operator="equal">
      <formula>"OPORTUNIDADE"</formula>
    </cfRule>
  </conditionalFormatting>
  <conditionalFormatting sqref="Y9:Z9 Z10:Z11">
    <cfRule type="cellIs" dxfId="3637" priority="5559" operator="equal">
      <formula>"NÃO"</formula>
    </cfRule>
    <cfRule type="cellIs" dxfId="3636" priority="5560" operator="equal">
      <formula>"SIM"</formula>
    </cfRule>
  </conditionalFormatting>
  <conditionalFormatting sqref="Z8">
    <cfRule type="cellIs" dxfId="3635" priority="5558" operator="equal">
      <formula>"OPORTUNIDADE"</formula>
    </cfRule>
  </conditionalFormatting>
  <conditionalFormatting sqref="Z8">
    <cfRule type="cellIs" dxfId="3634" priority="5556" operator="equal">
      <formula>"NÃO"</formula>
    </cfRule>
    <cfRule type="cellIs" dxfId="3633" priority="5557" operator="equal">
      <formula>"SIM"</formula>
    </cfRule>
  </conditionalFormatting>
  <conditionalFormatting sqref="Z8">
    <cfRule type="cellIs" dxfId="3632" priority="5555" operator="equal">
      <formula>"OPORTUNIDADE"</formula>
    </cfRule>
  </conditionalFormatting>
  <conditionalFormatting sqref="Z8">
    <cfRule type="cellIs" dxfId="3631" priority="5553" operator="equal">
      <formula>"NÃO"</formula>
    </cfRule>
    <cfRule type="cellIs" dxfId="3630" priority="5554" operator="equal">
      <formula>"SIM"</formula>
    </cfRule>
  </conditionalFormatting>
  <conditionalFormatting sqref="Z8">
    <cfRule type="cellIs" dxfId="3629" priority="5552" operator="equal">
      <formula>"OPORTUNIDADE"</formula>
    </cfRule>
  </conditionalFormatting>
  <conditionalFormatting sqref="Z8">
    <cfRule type="cellIs" dxfId="3628" priority="5550" operator="equal">
      <formula>"NÃO"</formula>
    </cfRule>
    <cfRule type="cellIs" dxfId="3627" priority="5551" operator="equal">
      <formula>"SIM"</formula>
    </cfRule>
  </conditionalFormatting>
  <conditionalFormatting sqref="Z8">
    <cfRule type="cellIs" dxfId="3626" priority="5549" operator="equal">
      <formula>"OPORTUNIDADE"</formula>
    </cfRule>
  </conditionalFormatting>
  <conditionalFormatting sqref="Z8">
    <cfRule type="cellIs" dxfId="3625" priority="5547" operator="equal">
      <formula>"NÃO"</formula>
    </cfRule>
    <cfRule type="cellIs" dxfId="3624" priority="5548" operator="equal">
      <formula>"SIM"</formula>
    </cfRule>
  </conditionalFormatting>
  <conditionalFormatting sqref="Z8">
    <cfRule type="cellIs" dxfId="3623" priority="5546" operator="equal">
      <formula>"OPORTUNIDADE"</formula>
    </cfRule>
  </conditionalFormatting>
  <conditionalFormatting sqref="Z8">
    <cfRule type="cellIs" dxfId="3622" priority="5544" operator="equal">
      <formula>"NÃO"</formula>
    </cfRule>
    <cfRule type="cellIs" dxfId="3621" priority="5545" operator="equal">
      <formula>"SIM"</formula>
    </cfRule>
  </conditionalFormatting>
  <conditionalFormatting sqref="Z8">
    <cfRule type="cellIs" dxfId="3620" priority="5543" operator="equal">
      <formula>"OPORTUNIDADE"</formula>
    </cfRule>
  </conditionalFormatting>
  <conditionalFormatting sqref="Z8">
    <cfRule type="cellIs" dxfId="3619" priority="5541" operator="equal">
      <formula>"NÃO"</formula>
    </cfRule>
    <cfRule type="cellIs" dxfId="3618" priority="5542" operator="equal">
      <formula>"SIM"</formula>
    </cfRule>
  </conditionalFormatting>
  <conditionalFormatting sqref="Z8">
    <cfRule type="cellIs" dxfId="3617" priority="5540" operator="equal">
      <formula>"OPORTUNIDADE"</formula>
    </cfRule>
  </conditionalFormatting>
  <conditionalFormatting sqref="Z8">
    <cfRule type="cellIs" dxfId="3616" priority="5538" operator="equal">
      <formula>"NÃO"</formula>
    </cfRule>
    <cfRule type="cellIs" dxfId="3615" priority="5539" operator="equal">
      <formula>"SIM"</formula>
    </cfRule>
  </conditionalFormatting>
  <conditionalFormatting sqref="Z8">
    <cfRule type="cellIs" dxfId="3614" priority="5537" operator="equal">
      <formula>"OPORTUNIDADE"</formula>
    </cfRule>
  </conditionalFormatting>
  <conditionalFormatting sqref="Z8">
    <cfRule type="cellIs" dxfId="3613" priority="5535" operator="equal">
      <formula>"NÃO"</formula>
    </cfRule>
    <cfRule type="cellIs" dxfId="3612" priority="5536" operator="equal">
      <formula>"SIM"</formula>
    </cfRule>
  </conditionalFormatting>
  <conditionalFormatting sqref="Z8">
    <cfRule type="cellIs" dxfId="3611" priority="5534" operator="equal">
      <formula>"OPORTUNIDADE"</formula>
    </cfRule>
  </conditionalFormatting>
  <conditionalFormatting sqref="Z8">
    <cfRule type="cellIs" dxfId="3610" priority="5532" operator="equal">
      <formula>"NÃO"</formula>
    </cfRule>
    <cfRule type="cellIs" dxfId="3609" priority="5533" operator="equal">
      <formula>"SIM"</formula>
    </cfRule>
  </conditionalFormatting>
  <conditionalFormatting sqref="Z8">
    <cfRule type="cellIs" dxfId="3608" priority="5531" operator="equal">
      <formula>"OPORTUNIDADE"</formula>
    </cfRule>
  </conditionalFormatting>
  <conditionalFormatting sqref="Z8">
    <cfRule type="cellIs" dxfId="3607" priority="5529" operator="equal">
      <formula>"NÃO"</formula>
    </cfRule>
    <cfRule type="cellIs" dxfId="3606" priority="5530" operator="equal">
      <formula>"SIM"</formula>
    </cfRule>
  </conditionalFormatting>
  <conditionalFormatting sqref="Z8">
    <cfRule type="cellIs" dxfId="3605" priority="5528" operator="equal">
      <formula>"OPORTUNIDADE"</formula>
    </cfRule>
  </conditionalFormatting>
  <conditionalFormatting sqref="Z8">
    <cfRule type="cellIs" dxfId="3604" priority="5526" operator="equal">
      <formula>"NÃO"</formula>
    </cfRule>
    <cfRule type="cellIs" dxfId="3603" priority="5527" operator="equal">
      <formula>"SIM"</formula>
    </cfRule>
  </conditionalFormatting>
  <conditionalFormatting sqref="Z8">
    <cfRule type="cellIs" dxfId="3602" priority="5525" operator="equal">
      <formula>"OPORTUNIDADE"</formula>
    </cfRule>
  </conditionalFormatting>
  <conditionalFormatting sqref="Z8">
    <cfRule type="cellIs" dxfId="3601" priority="5523" operator="equal">
      <formula>"NÃO"</formula>
    </cfRule>
    <cfRule type="cellIs" dxfId="3600" priority="5524" operator="equal">
      <formula>"SIM"</formula>
    </cfRule>
  </conditionalFormatting>
  <conditionalFormatting sqref="Y8">
    <cfRule type="cellIs" dxfId="3599" priority="5522" operator="equal">
      <formula>"OPORTUNIDADE"</formula>
    </cfRule>
  </conditionalFormatting>
  <conditionalFormatting sqref="Y8">
    <cfRule type="cellIs" dxfId="3598" priority="5520" operator="equal">
      <formula>"NÃO"</formula>
    </cfRule>
    <cfRule type="cellIs" dxfId="3597" priority="5521" operator="equal">
      <formula>"SIM"</formula>
    </cfRule>
  </conditionalFormatting>
  <conditionalFormatting sqref="Z7">
    <cfRule type="cellIs" dxfId="3596" priority="5519" operator="equal">
      <formula>"OPORTUNIDADE"</formula>
    </cfRule>
  </conditionalFormatting>
  <conditionalFormatting sqref="Z7">
    <cfRule type="cellIs" dxfId="3595" priority="5517" operator="equal">
      <formula>"NÃO"</formula>
    </cfRule>
    <cfRule type="cellIs" dxfId="3594" priority="5518" operator="equal">
      <formula>"SIM"</formula>
    </cfRule>
  </conditionalFormatting>
  <conditionalFormatting sqref="Z7">
    <cfRule type="cellIs" dxfId="3593" priority="5516" operator="equal">
      <formula>"OPORTUNIDADE"</formula>
    </cfRule>
  </conditionalFormatting>
  <conditionalFormatting sqref="Z7">
    <cfRule type="cellIs" dxfId="3592" priority="5514" operator="equal">
      <formula>"NÃO"</formula>
    </cfRule>
    <cfRule type="cellIs" dxfId="3591" priority="5515" operator="equal">
      <formula>"SIM"</formula>
    </cfRule>
  </conditionalFormatting>
  <conditionalFormatting sqref="Z7">
    <cfRule type="cellIs" dxfId="3590" priority="5513" operator="equal">
      <formula>"OPORTUNIDADE"</formula>
    </cfRule>
  </conditionalFormatting>
  <conditionalFormatting sqref="Z7">
    <cfRule type="cellIs" dxfId="3589" priority="5511" operator="equal">
      <formula>"NÃO"</formula>
    </cfRule>
    <cfRule type="cellIs" dxfId="3588" priority="5512" operator="equal">
      <formula>"SIM"</formula>
    </cfRule>
  </conditionalFormatting>
  <conditionalFormatting sqref="Z7">
    <cfRule type="cellIs" dxfId="3587" priority="5510" operator="equal">
      <formula>"OPORTUNIDADE"</formula>
    </cfRule>
  </conditionalFormatting>
  <conditionalFormatting sqref="Z7">
    <cfRule type="cellIs" dxfId="3586" priority="5508" operator="equal">
      <formula>"NÃO"</formula>
    </cfRule>
    <cfRule type="cellIs" dxfId="3585" priority="5509" operator="equal">
      <formula>"SIM"</formula>
    </cfRule>
  </conditionalFormatting>
  <conditionalFormatting sqref="Z7">
    <cfRule type="cellIs" dxfId="3584" priority="5507" operator="equal">
      <formula>"OPORTUNIDADE"</formula>
    </cfRule>
  </conditionalFormatting>
  <conditionalFormatting sqref="Z7">
    <cfRule type="cellIs" dxfId="3583" priority="5505" operator="equal">
      <formula>"NÃO"</formula>
    </cfRule>
    <cfRule type="cellIs" dxfId="3582" priority="5506" operator="equal">
      <formula>"SIM"</formula>
    </cfRule>
  </conditionalFormatting>
  <conditionalFormatting sqref="Z7">
    <cfRule type="cellIs" dxfId="3581" priority="5504" operator="equal">
      <formula>"OPORTUNIDADE"</formula>
    </cfRule>
  </conditionalFormatting>
  <conditionalFormatting sqref="Z7">
    <cfRule type="cellIs" dxfId="3580" priority="5502" operator="equal">
      <formula>"NÃO"</formula>
    </cfRule>
    <cfRule type="cellIs" dxfId="3579" priority="5503" operator="equal">
      <formula>"SIM"</formula>
    </cfRule>
  </conditionalFormatting>
  <conditionalFormatting sqref="Z7">
    <cfRule type="cellIs" dxfId="3578" priority="5501" operator="equal">
      <formula>"OPORTUNIDADE"</formula>
    </cfRule>
  </conditionalFormatting>
  <conditionalFormatting sqref="Z7">
    <cfRule type="cellIs" dxfId="3577" priority="5499" operator="equal">
      <formula>"NÃO"</formula>
    </cfRule>
    <cfRule type="cellIs" dxfId="3576" priority="5500" operator="equal">
      <formula>"SIM"</formula>
    </cfRule>
  </conditionalFormatting>
  <conditionalFormatting sqref="Z7">
    <cfRule type="cellIs" dxfId="3575" priority="5498" operator="equal">
      <formula>"OPORTUNIDADE"</formula>
    </cfRule>
  </conditionalFormatting>
  <conditionalFormatting sqref="Z7">
    <cfRule type="cellIs" dxfId="3574" priority="5496" operator="equal">
      <formula>"NÃO"</formula>
    </cfRule>
    <cfRule type="cellIs" dxfId="3573" priority="5497" operator="equal">
      <formula>"SIM"</formula>
    </cfRule>
  </conditionalFormatting>
  <conditionalFormatting sqref="Z7">
    <cfRule type="cellIs" dxfId="3572" priority="5495" operator="equal">
      <formula>"OPORTUNIDADE"</formula>
    </cfRule>
  </conditionalFormatting>
  <conditionalFormatting sqref="Z7">
    <cfRule type="cellIs" dxfId="3571" priority="5493" operator="equal">
      <formula>"NÃO"</formula>
    </cfRule>
    <cfRule type="cellIs" dxfId="3570" priority="5494" operator="equal">
      <formula>"SIM"</formula>
    </cfRule>
  </conditionalFormatting>
  <conditionalFormatting sqref="Z7">
    <cfRule type="cellIs" dxfId="3569" priority="5492" operator="equal">
      <formula>"OPORTUNIDADE"</formula>
    </cfRule>
  </conditionalFormatting>
  <conditionalFormatting sqref="Z7">
    <cfRule type="cellIs" dxfId="3568" priority="5490" operator="equal">
      <formula>"NÃO"</formula>
    </cfRule>
    <cfRule type="cellIs" dxfId="3567" priority="5491" operator="equal">
      <formula>"SIM"</formula>
    </cfRule>
  </conditionalFormatting>
  <conditionalFormatting sqref="Z7">
    <cfRule type="cellIs" dxfId="3566" priority="5489" operator="equal">
      <formula>"OPORTUNIDADE"</formula>
    </cfRule>
  </conditionalFormatting>
  <conditionalFormatting sqref="Z7">
    <cfRule type="cellIs" dxfId="3565" priority="5487" operator="equal">
      <formula>"NÃO"</formula>
    </cfRule>
    <cfRule type="cellIs" dxfId="3564" priority="5488" operator="equal">
      <formula>"SIM"</formula>
    </cfRule>
  </conditionalFormatting>
  <conditionalFormatting sqref="Z7">
    <cfRule type="cellIs" dxfId="3563" priority="5486" operator="equal">
      <formula>"OPORTUNIDADE"</formula>
    </cfRule>
  </conditionalFormatting>
  <conditionalFormatting sqref="Z7">
    <cfRule type="cellIs" dxfId="3562" priority="5484" operator="equal">
      <formula>"NÃO"</formula>
    </cfRule>
    <cfRule type="cellIs" dxfId="3561" priority="5485" operator="equal">
      <formula>"SIM"</formula>
    </cfRule>
  </conditionalFormatting>
  <conditionalFormatting sqref="Z7">
    <cfRule type="cellIs" dxfId="3560" priority="5483" operator="equal">
      <formula>"OPORTUNIDADE"</formula>
    </cfRule>
  </conditionalFormatting>
  <conditionalFormatting sqref="Z7">
    <cfRule type="cellIs" dxfId="3559" priority="5481" operator="equal">
      <formula>"NÃO"</formula>
    </cfRule>
    <cfRule type="cellIs" dxfId="3558" priority="5482" operator="equal">
      <formula>"SIM"</formula>
    </cfRule>
  </conditionalFormatting>
  <conditionalFormatting sqref="Z7">
    <cfRule type="cellIs" dxfId="3557" priority="5480" operator="equal">
      <formula>"OPORTUNIDADE"</formula>
    </cfRule>
  </conditionalFormatting>
  <conditionalFormatting sqref="Z7">
    <cfRule type="cellIs" dxfId="3556" priority="5478" operator="equal">
      <formula>"NÃO"</formula>
    </cfRule>
    <cfRule type="cellIs" dxfId="3555" priority="5479" operator="equal">
      <formula>"SIM"</formula>
    </cfRule>
  </conditionalFormatting>
  <conditionalFormatting sqref="Z7">
    <cfRule type="cellIs" dxfId="3554" priority="5477" operator="equal">
      <formula>"OPORTUNIDADE"</formula>
    </cfRule>
  </conditionalFormatting>
  <conditionalFormatting sqref="Z7">
    <cfRule type="cellIs" dxfId="3553" priority="5475" operator="equal">
      <formula>"NÃO"</formula>
    </cfRule>
    <cfRule type="cellIs" dxfId="3552" priority="5476" operator="equal">
      <formula>"SIM"</formula>
    </cfRule>
  </conditionalFormatting>
  <conditionalFormatting sqref="Z7">
    <cfRule type="cellIs" dxfId="3551" priority="5474" operator="equal">
      <formula>"OPORTUNIDADE"</formula>
    </cfRule>
  </conditionalFormatting>
  <conditionalFormatting sqref="Z7">
    <cfRule type="cellIs" dxfId="3550" priority="5472" operator="equal">
      <formula>"NÃO"</formula>
    </cfRule>
    <cfRule type="cellIs" dxfId="3549" priority="5473" operator="equal">
      <formula>"SIM"</formula>
    </cfRule>
  </conditionalFormatting>
  <conditionalFormatting sqref="Z7">
    <cfRule type="cellIs" dxfId="3548" priority="5471" operator="equal">
      <formula>"OPORTUNIDADE"</formula>
    </cfRule>
  </conditionalFormatting>
  <conditionalFormatting sqref="Z7">
    <cfRule type="cellIs" dxfId="3547" priority="5469" operator="equal">
      <formula>"NÃO"</formula>
    </cfRule>
    <cfRule type="cellIs" dxfId="3546" priority="5470" operator="equal">
      <formula>"SIM"</formula>
    </cfRule>
  </conditionalFormatting>
  <conditionalFormatting sqref="Z7">
    <cfRule type="cellIs" dxfId="3545" priority="5468" operator="equal">
      <formula>"OPORTUNIDADE"</formula>
    </cfRule>
  </conditionalFormatting>
  <conditionalFormatting sqref="Z7">
    <cfRule type="cellIs" dxfId="3544" priority="5466" operator="equal">
      <formula>"NÃO"</formula>
    </cfRule>
    <cfRule type="cellIs" dxfId="3543" priority="5467" operator="equal">
      <formula>"SIM"</formula>
    </cfRule>
  </conditionalFormatting>
  <conditionalFormatting sqref="Z7">
    <cfRule type="cellIs" dxfId="3542" priority="5465" operator="equal">
      <formula>"OPORTUNIDADE"</formula>
    </cfRule>
  </conditionalFormatting>
  <conditionalFormatting sqref="Z7">
    <cfRule type="cellIs" dxfId="3541" priority="5463" operator="equal">
      <formula>"NÃO"</formula>
    </cfRule>
    <cfRule type="cellIs" dxfId="3540" priority="5464" operator="equal">
      <formula>"SIM"</formula>
    </cfRule>
  </conditionalFormatting>
  <conditionalFormatting sqref="Z7">
    <cfRule type="cellIs" dxfId="3539" priority="5462" operator="equal">
      <formula>"OPORTUNIDADE"</formula>
    </cfRule>
  </conditionalFormatting>
  <conditionalFormatting sqref="Z7">
    <cfRule type="cellIs" dxfId="3538" priority="5460" operator="equal">
      <formula>"NÃO"</formula>
    </cfRule>
    <cfRule type="cellIs" dxfId="3537" priority="5461" operator="equal">
      <formula>"SIM"</formula>
    </cfRule>
  </conditionalFormatting>
  <conditionalFormatting sqref="Y7:Y8 Y10:Y13">
    <cfRule type="cellIs" dxfId="3536" priority="5459" operator="equal">
      <formula>"OPORTUNIDADE"</formula>
    </cfRule>
  </conditionalFormatting>
  <conditionalFormatting sqref="Y7:Y8 Y10:Y13">
    <cfRule type="cellIs" dxfId="3535" priority="5457" operator="equal">
      <formula>"NÃO"</formula>
    </cfRule>
    <cfRule type="cellIs" dxfId="3534" priority="5458" operator="equal">
      <formula>"SIM"</formula>
    </cfRule>
  </conditionalFormatting>
  <conditionalFormatting sqref="Z12">
    <cfRule type="cellIs" dxfId="3533" priority="5456" operator="equal">
      <formula>"OPORTUNIDADE"</formula>
    </cfRule>
  </conditionalFormatting>
  <conditionalFormatting sqref="Z12">
    <cfRule type="cellIs" dxfId="3532" priority="5454" operator="equal">
      <formula>"NÃO"</formula>
    </cfRule>
    <cfRule type="cellIs" dxfId="3531" priority="5455" operator="equal">
      <formula>"SIM"</formula>
    </cfRule>
  </conditionalFormatting>
  <conditionalFormatting sqref="Z12">
    <cfRule type="cellIs" dxfId="3530" priority="5453" operator="equal">
      <formula>"OPORTUNIDADE"</formula>
    </cfRule>
  </conditionalFormatting>
  <conditionalFormatting sqref="Z12">
    <cfRule type="cellIs" dxfId="3529" priority="5451" operator="equal">
      <formula>"NÃO"</formula>
    </cfRule>
    <cfRule type="cellIs" dxfId="3528" priority="5452" operator="equal">
      <formula>"SIM"</formula>
    </cfRule>
  </conditionalFormatting>
  <conditionalFormatting sqref="Z12">
    <cfRule type="cellIs" dxfId="3527" priority="5450" operator="equal">
      <formula>"OPORTUNIDADE"</formula>
    </cfRule>
  </conditionalFormatting>
  <conditionalFormatting sqref="Z12">
    <cfRule type="cellIs" dxfId="3526" priority="5448" operator="equal">
      <formula>"NÃO"</formula>
    </cfRule>
    <cfRule type="cellIs" dxfId="3525" priority="5449" operator="equal">
      <formula>"SIM"</formula>
    </cfRule>
  </conditionalFormatting>
  <conditionalFormatting sqref="Z13">
    <cfRule type="cellIs" dxfId="3524" priority="5444" operator="equal">
      <formula>"OPORTUNIDADE"</formula>
    </cfRule>
  </conditionalFormatting>
  <conditionalFormatting sqref="Z13">
    <cfRule type="cellIs" dxfId="3523" priority="5442" operator="equal">
      <formula>"NÃO"</formula>
    </cfRule>
    <cfRule type="cellIs" dxfId="3522" priority="5443" operator="equal">
      <formula>"SIM"</formula>
    </cfRule>
  </conditionalFormatting>
  <conditionalFormatting sqref="Y17:Z17">
    <cfRule type="cellIs" dxfId="3521" priority="5441" operator="equal">
      <formula>"OPORTUNIDADE"</formula>
    </cfRule>
  </conditionalFormatting>
  <conditionalFormatting sqref="Y17:Z17">
    <cfRule type="cellIs" dxfId="3520" priority="5439" operator="equal">
      <formula>"NÃO"</formula>
    </cfRule>
    <cfRule type="cellIs" dxfId="3519" priority="5440" operator="equal">
      <formula>"SIM"</formula>
    </cfRule>
  </conditionalFormatting>
  <conditionalFormatting sqref="Y18:Z18">
    <cfRule type="cellIs" dxfId="3518" priority="5438" operator="equal">
      <formula>"OPORTUNIDADE"</formula>
    </cfRule>
  </conditionalFormatting>
  <conditionalFormatting sqref="Y18:Z18">
    <cfRule type="cellIs" dxfId="3517" priority="5436" operator="equal">
      <formula>"NÃO"</formula>
    </cfRule>
    <cfRule type="cellIs" dxfId="3516" priority="5437" operator="equal">
      <formula>"SIM"</formula>
    </cfRule>
  </conditionalFormatting>
  <conditionalFormatting sqref="Z16">
    <cfRule type="cellIs" dxfId="3515" priority="5435" operator="equal">
      <formula>"OPORTUNIDADE"</formula>
    </cfRule>
  </conditionalFormatting>
  <conditionalFormatting sqref="Z16">
    <cfRule type="cellIs" dxfId="3514" priority="5433" operator="equal">
      <formula>"NÃO"</formula>
    </cfRule>
    <cfRule type="cellIs" dxfId="3513" priority="5434" operator="equal">
      <formula>"SIM"</formula>
    </cfRule>
  </conditionalFormatting>
  <conditionalFormatting sqref="Z16">
    <cfRule type="cellIs" dxfId="3512" priority="5432" operator="equal">
      <formula>"OPORTUNIDADE"</formula>
    </cfRule>
  </conditionalFormatting>
  <conditionalFormatting sqref="Z16">
    <cfRule type="cellIs" dxfId="3511" priority="5430" operator="equal">
      <formula>"NÃO"</formula>
    </cfRule>
    <cfRule type="cellIs" dxfId="3510" priority="5431" operator="equal">
      <formula>"SIM"</formula>
    </cfRule>
  </conditionalFormatting>
  <conditionalFormatting sqref="Z16">
    <cfRule type="cellIs" dxfId="3509" priority="5429" operator="equal">
      <formula>"OPORTUNIDADE"</formula>
    </cfRule>
  </conditionalFormatting>
  <conditionalFormatting sqref="Z16">
    <cfRule type="cellIs" dxfId="3508" priority="5427" operator="equal">
      <formula>"NÃO"</formula>
    </cfRule>
    <cfRule type="cellIs" dxfId="3507" priority="5428" operator="equal">
      <formula>"SIM"</formula>
    </cfRule>
  </conditionalFormatting>
  <conditionalFormatting sqref="Z16">
    <cfRule type="cellIs" dxfId="3506" priority="5426" operator="equal">
      <formula>"OPORTUNIDADE"</formula>
    </cfRule>
  </conditionalFormatting>
  <conditionalFormatting sqref="Z16">
    <cfRule type="cellIs" dxfId="3505" priority="5424" operator="equal">
      <formula>"NÃO"</formula>
    </cfRule>
    <cfRule type="cellIs" dxfId="3504" priority="5425" operator="equal">
      <formula>"SIM"</formula>
    </cfRule>
  </conditionalFormatting>
  <conditionalFormatting sqref="Z16">
    <cfRule type="cellIs" dxfId="3503" priority="5423" operator="equal">
      <formula>"OPORTUNIDADE"</formula>
    </cfRule>
  </conditionalFormatting>
  <conditionalFormatting sqref="Z16">
    <cfRule type="cellIs" dxfId="3502" priority="5421" operator="equal">
      <formula>"NÃO"</formula>
    </cfRule>
    <cfRule type="cellIs" dxfId="3501" priority="5422" operator="equal">
      <formula>"SIM"</formula>
    </cfRule>
  </conditionalFormatting>
  <conditionalFormatting sqref="Z16">
    <cfRule type="cellIs" dxfId="3500" priority="5420" operator="equal">
      <formula>"OPORTUNIDADE"</formula>
    </cfRule>
  </conditionalFormatting>
  <conditionalFormatting sqref="Z16">
    <cfRule type="cellIs" dxfId="3499" priority="5418" operator="equal">
      <formula>"NÃO"</formula>
    </cfRule>
    <cfRule type="cellIs" dxfId="3498" priority="5419" operator="equal">
      <formula>"SIM"</formula>
    </cfRule>
  </conditionalFormatting>
  <conditionalFormatting sqref="Z16">
    <cfRule type="cellIs" dxfId="3497" priority="5417" operator="equal">
      <formula>"OPORTUNIDADE"</formula>
    </cfRule>
  </conditionalFormatting>
  <conditionalFormatting sqref="Z16">
    <cfRule type="cellIs" dxfId="3496" priority="5415" operator="equal">
      <formula>"NÃO"</formula>
    </cfRule>
    <cfRule type="cellIs" dxfId="3495" priority="5416" operator="equal">
      <formula>"SIM"</formula>
    </cfRule>
  </conditionalFormatting>
  <conditionalFormatting sqref="Z16">
    <cfRule type="cellIs" dxfId="3494" priority="5414" operator="equal">
      <formula>"OPORTUNIDADE"</formula>
    </cfRule>
  </conditionalFormatting>
  <conditionalFormatting sqref="Z16">
    <cfRule type="cellIs" dxfId="3493" priority="5412" operator="equal">
      <formula>"NÃO"</formula>
    </cfRule>
    <cfRule type="cellIs" dxfId="3492" priority="5413" operator="equal">
      <formula>"SIM"</formula>
    </cfRule>
  </conditionalFormatting>
  <conditionalFormatting sqref="Z16">
    <cfRule type="cellIs" dxfId="3491" priority="5411" operator="equal">
      <formula>"OPORTUNIDADE"</formula>
    </cfRule>
  </conditionalFormatting>
  <conditionalFormatting sqref="Z16">
    <cfRule type="cellIs" dxfId="3490" priority="5409" operator="equal">
      <formula>"NÃO"</formula>
    </cfRule>
    <cfRule type="cellIs" dxfId="3489" priority="5410" operator="equal">
      <formula>"SIM"</formula>
    </cfRule>
  </conditionalFormatting>
  <conditionalFormatting sqref="Z16">
    <cfRule type="cellIs" dxfId="3488" priority="5408" operator="equal">
      <formula>"OPORTUNIDADE"</formula>
    </cfRule>
  </conditionalFormatting>
  <conditionalFormatting sqref="Z16">
    <cfRule type="cellIs" dxfId="3487" priority="5406" operator="equal">
      <formula>"NÃO"</formula>
    </cfRule>
    <cfRule type="cellIs" dxfId="3486" priority="5407" operator="equal">
      <formula>"SIM"</formula>
    </cfRule>
  </conditionalFormatting>
  <conditionalFormatting sqref="Z16">
    <cfRule type="cellIs" dxfId="3485" priority="5405" operator="equal">
      <formula>"OPORTUNIDADE"</formula>
    </cfRule>
  </conditionalFormatting>
  <conditionalFormatting sqref="Z16">
    <cfRule type="cellIs" dxfId="3484" priority="5403" operator="equal">
      <formula>"NÃO"</formula>
    </cfRule>
    <cfRule type="cellIs" dxfId="3483" priority="5404" operator="equal">
      <formula>"SIM"</formula>
    </cfRule>
  </conditionalFormatting>
  <conditionalFormatting sqref="Z16">
    <cfRule type="cellIs" dxfId="3482" priority="5402" operator="equal">
      <formula>"OPORTUNIDADE"</formula>
    </cfRule>
  </conditionalFormatting>
  <conditionalFormatting sqref="Z16">
    <cfRule type="cellIs" dxfId="3481" priority="5400" operator="equal">
      <formula>"NÃO"</formula>
    </cfRule>
    <cfRule type="cellIs" dxfId="3480" priority="5401" operator="equal">
      <formula>"SIM"</formula>
    </cfRule>
  </conditionalFormatting>
  <conditionalFormatting sqref="Y16">
    <cfRule type="cellIs" dxfId="3479" priority="5399" operator="equal">
      <formula>"OPORTUNIDADE"</formula>
    </cfRule>
  </conditionalFormatting>
  <conditionalFormatting sqref="Y16">
    <cfRule type="cellIs" dxfId="3478" priority="5397" operator="equal">
      <formula>"NÃO"</formula>
    </cfRule>
    <cfRule type="cellIs" dxfId="3477" priority="5398" operator="equal">
      <formula>"SIM"</formula>
    </cfRule>
  </conditionalFormatting>
  <conditionalFormatting sqref="Z19:Z20">
    <cfRule type="cellIs" dxfId="3476" priority="5396" operator="equal">
      <formula>"OPORTUNIDADE"</formula>
    </cfRule>
  </conditionalFormatting>
  <conditionalFormatting sqref="Z19:Z20">
    <cfRule type="cellIs" dxfId="3475" priority="5394" operator="equal">
      <formula>"NÃO"</formula>
    </cfRule>
    <cfRule type="cellIs" dxfId="3474" priority="5395" operator="equal">
      <formula>"SIM"</formula>
    </cfRule>
  </conditionalFormatting>
  <conditionalFormatting sqref="Z19:Z20">
    <cfRule type="cellIs" dxfId="3473" priority="5393" operator="equal">
      <formula>"OPORTUNIDADE"</formula>
    </cfRule>
  </conditionalFormatting>
  <conditionalFormatting sqref="Z19:Z20">
    <cfRule type="cellIs" dxfId="3472" priority="5391" operator="equal">
      <formula>"NÃO"</formula>
    </cfRule>
    <cfRule type="cellIs" dxfId="3471" priority="5392" operator="equal">
      <formula>"SIM"</formula>
    </cfRule>
  </conditionalFormatting>
  <conditionalFormatting sqref="Z19:Z20">
    <cfRule type="cellIs" dxfId="3470" priority="5390" operator="equal">
      <formula>"OPORTUNIDADE"</formula>
    </cfRule>
  </conditionalFormatting>
  <conditionalFormatting sqref="Z19:Z20">
    <cfRule type="cellIs" dxfId="3469" priority="5388" operator="equal">
      <formula>"NÃO"</formula>
    </cfRule>
    <cfRule type="cellIs" dxfId="3468" priority="5389" operator="equal">
      <formula>"SIM"</formula>
    </cfRule>
  </conditionalFormatting>
  <conditionalFormatting sqref="Y19:Y20">
    <cfRule type="cellIs" dxfId="3467" priority="5387" operator="equal">
      <formula>"OPORTUNIDADE"</formula>
    </cfRule>
  </conditionalFormatting>
  <conditionalFormatting sqref="Y19:Y20">
    <cfRule type="cellIs" dxfId="3466" priority="5385" operator="equal">
      <formula>"NÃO"</formula>
    </cfRule>
    <cfRule type="cellIs" dxfId="3465" priority="5386" operator="equal">
      <formula>"SIM"</formula>
    </cfRule>
  </conditionalFormatting>
  <conditionalFormatting sqref="Z36">
    <cfRule type="cellIs" dxfId="3464" priority="5384" operator="equal">
      <formula>"OPORTUNIDADE"</formula>
    </cfRule>
  </conditionalFormatting>
  <conditionalFormatting sqref="Z36">
    <cfRule type="cellIs" dxfId="3463" priority="5382" operator="equal">
      <formula>"NÃO"</formula>
    </cfRule>
    <cfRule type="cellIs" dxfId="3462" priority="5383" operator="equal">
      <formula>"SIM"</formula>
    </cfRule>
  </conditionalFormatting>
  <conditionalFormatting sqref="Z36">
    <cfRule type="cellIs" dxfId="3461" priority="5378" operator="equal">
      <formula>"OPORTUNIDADE"</formula>
    </cfRule>
  </conditionalFormatting>
  <conditionalFormatting sqref="Z36">
    <cfRule type="cellIs" dxfId="3460" priority="5376" operator="equal">
      <formula>"NÃO"</formula>
    </cfRule>
    <cfRule type="cellIs" dxfId="3459" priority="5377" operator="equal">
      <formula>"SIM"</formula>
    </cfRule>
  </conditionalFormatting>
  <conditionalFormatting sqref="Y23:Z24">
    <cfRule type="cellIs" dxfId="3458" priority="5375" operator="equal">
      <formula>"OPORTUNIDADE"</formula>
    </cfRule>
  </conditionalFormatting>
  <conditionalFormatting sqref="Y23:Z24">
    <cfRule type="cellIs" dxfId="3457" priority="5373" operator="equal">
      <formula>"NÃO"</formula>
    </cfRule>
    <cfRule type="cellIs" dxfId="3456" priority="5374" operator="equal">
      <formula>"SIM"</formula>
    </cfRule>
  </conditionalFormatting>
  <conditionalFormatting sqref="Z26:Z27">
    <cfRule type="cellIs" dxfId="3455" priority="5372" operator="equal">
      <formula>"OPORTUNIDADE"</formula>
    </cfRule>
  </conditionalFormatting>
  <conditionalFormatting sqref="Z26:Z27">
    <cfRule type="cellIs" dxfId="3454" priority="5370" operator="equal">
      <formula>"NÃO"</formula>
    </cfRule>
    <cfRule type="cellIs" dxfId="3453" priority="5371" operator="equal">
      <formula>"SIM"</formula>
    </cfRule>
  </conditionalFormatting>
  <conditionalFormatting sqref="Z26:Z27">
    <cfRule type="cellIs" dxfId="3452" priority="5369" operator="equal">
      <formula>"OPORTUNIDADE"</formula>
    </cfRule>
  </conditionalFormatting>
  <conditionalFormatting sqref="Z26:Z27">
    <cfRule type="cellIs" dxfId="3451" priority="5367" operator="equal">
      <formula>"NÃO"</formula>
    </cfRule>
    <cfRule type="cellIs" dxfId="3450" priority="5368" operator="equal">
      <formula>"SIM"</formula>
    </cfRule>
  </conditionalFormatting>
  <conditionalFormatting sqref="Z26:Z27">
    <cfRule type="cellIs" dxfId="3449" priority="5366" operator="equal">
      <formula>"OPORTUNIDADE"</formula>
    </cfRule>
  </conditionalFormatting>
  <conditionalFormatting sqref="Z26:Z27">
    <cfRule type="cellIs" dxfId="3448" priority="5364" operator="equal">
      <formula>"NÃO"</formula>
    </cfRule>
    <cfRule type="cellIs" dxfId="3447" priority="5365" operator="equal">
      <formula>"SIM"</formula>
    </cfRule>
  </conditionalFormatting>
  <conditionalFormatting sqref="Z26:Z27">
    <cfRule type="cellIs" dxfId="3446" priority="5363" operator="equal">
      <formula>"OPORTUNIDADE"</formula>
    </cfRule>
  </conditionalFormatting>
  <conditionalFormatting sqref="Z26:Z27">
    <cfRule type="cellIs" dxfId="3445" priority="5361" operator="equal">
      <formula>"NÃO"</formula>
    </cfRule>
    <cfRule type="cellIs" dxfId="3444" priority="5362" operator="equal">
      <formula>"SIM"</formula>
    </cfRule>
  </conditionalFormatting>
  <conditionalFormatting sqref="Z26:Z27">
    <cfRule type="cellIs" dxfId="3443" priority="5360" operator="equal">
      <formula>"OPORTUNIDADE"</formula>
    </cfRule>
  </conditionalFormatting>
  <conditionalFormatting sqref="Z26:Z27">
    <cfRule type="cellIs" dxfId="3442" priority="5358" operator="equal">
      <formula>"NÃO"</formula>
    </cfRule>
    <cfRule type="cellIs" dxfId="3441" priority="5359" operator="equal">
      <formula>"SIM"</formula>
    </cfRule>
  </conditionalFormatting>
  <conditionalFormatting sqref="Z26:Z27">
    <cfRule type="cellIs" dxfId="3440" priority="5357" operator="equal">
      <formula>"OPORTUNIDADE"</formula>
    </cfRule>
  </conditionalFormatting>
  <conditionalFormatting sqref="Z26:Z27">
    <cfRule type="cellIs" dxfId="3439" priority="5355" operator="equal">
      <formula>"NÃO"</formula>
    </cfRule>
    <cfRule type="cellIs" dxfId="3438" priority="5356" operator="equal">
      <formula>"SIM"</formula>
    </cfRule>
  </conditionalFormatting>
  <conditionalFormatting sqref="Z26:Z27">
    <cfRule type="cellIs" dxfId="3437" priority="5354" operator="equal">
      <formula>"OPORTUNIDADE"</formula>
    </cfRule>
  </conditionalFormatting>
  <conditionalFormatting sqref="Z26:Z27">
    <cfRule type="cellIs" dxfId="3436" priority="5352" operator="equal">
      <formula>"NÃO"</formula>
    </cfRule>
    <cfRule type="cellIs" dxfId="3435" priority="5353" operator="equal">
      <formula>"SIM"</formula>
    </cfRule>
  </conditionalFormatting>
  <conditionalFormatting sqref="Z26:Z27">
    <cfRule type="cellIs" dxfId="3434" priority="5351" operator="equal">
      <formula>"OPORTUNIDADE"</formula>
    </cfRule>
  </conditionalFormatting>
  <conditionalFormatting sqref="Z26:Z27">
    <cfRule type="cellIs" dxfId="3433" priority="5349" operator="equal">
      <formula>"NÃO"</formula>
    </cfRule>
    <cfRule type="cellIs" dxfId="3432" priority="5350" operator="equal">
      <formula>"SIM"</formula>
    </cfRule>
  </conditionalFormatting>
  <conditionalFormatting sqref="Z26:Z27">
    <cfRule type="cellIs" dxfId="3431" priority="5348" operator="equal">
      <formula>"OPORTUNIDADE"</formula>
    </cfRule>
  </conditionalFormatting>
  <conditionalFormatting sqref="Z26:Z27">
    <cfRule type="cellIs" dxfId="3430" priority="5346" operator="equal">
      <formula>"NÃO"</formula>
    </cfRule>
    <cfRule type="cellIs" dxfId="3429" priority="5347" operator="equal">
      <formula>"SIM"</formula>
    </cfRule>
  </conditionalFormatting>
  <conditionalFormatting sqref="Z26:Z27">
    <cfRule type="cellIs" dxfId="3428" priority="5345" operator="equal">
      <formula>"OPORTUNIDADE"</formula>
    </cfRule>
  </conditionalFormatting>
  <conditionalFormatting sqref="Z26:Z27">
    <cfRule type="cellIs" dxfId="3427" priority="5343" operator="equal">
      <formula>"NÃO"</formula>
    </cfRule>
    <cfRule type="cellIs" dxfId="3426" priority="5344" operator="equal">
      <formula>"SIM"</formula>
    </cfRule>
  </conditionalFormatting>
  <conditionalFormatting sqref="Z26:Z27">
    <cfRule type="cellIs" dxfId="3425" priority="5342" operator="equal">
      <formula>"OPORTUNIDADE"</formula>
    </cfRule>
  </conditionalFormatting>
  <conditionalFormatting sqref="Z26:Z27">
    <cfRule type="cellIs" dxfId="3424" priority="5340" operator="equal">
      <formula>"NÃO"</formula>
    </cfRule>
    <cfRule type="cellIs" dxfId="3423" priority="5341" operator="equal">
      <formula>"SIM"</formula>
    </cfRule>
  </conditionalFormatting>
  <conditionalFormatting sqref="Z26:Z27">
    <cfRule type="cellIs" dxfId="3422" priority="5339" operator="equal">
      <formula>"OPORTUNIDADE"</formula>
    </cfRule>
  </conditionalFormatting>
  <conditionalFormatting sqref="Z26:Z27">
    <cfRule type="cellIs" dxfId="3421" priority="5337" operator="equal">
      <formula>"NÃO"</formula>
    </cfRule>
    <cfRule type="cellIs" dxfId="3420" priority="5338" operator="equal">
      <formula>"SIM"</formula>
    </cfRule>
  </conditionalFormatting>
  <conditionalFormatting sqref="Z27:Z28">
    <cfRule type="cellIs" dxfId="3419" priority="5330" operator="equal">
      <formula>"OPORTUNIDADE"</formula>
    </cfRule>
  </conditionalFormatting>
  <conditionalFormatting sqref="Z27:Z28">
    <cfRule type="cellIs" dxfId="3418" priority="5328" operator="equal">
      <formula>"NÃO"</formula>
    </cfRule>
    <cfRule type="cellIs" dxfId="3417" priority="5329" operator="equal">
      <formula>"SIM"</formula>
    </cfRule>
  </conditionalFormatting>
  <conditionalFormatting sqref="Z28:Z29">
    <cfRule type="cellIs" dxfId="3416" priority="5327" operator="equal">
      <formula>"OPORTUNIDADE"</formula>
    </cfRule>
  </conditionalFormatting>
  <conditionalFormatting sqref="Z28:Z29">
    <cfRule type="cellIs" dxfId="3415" priority="5325" operator="equal">
      <formula>"NÃO"</formula>
    </cfRule>
    <cfRule type="cellIs" dxfId="3414" priority="5326" operator="equal">
      <formula>"SIM"</formula>
    </cfRule>
  </conditionalFormatting>
  <conditionalFormatting sqref="Z25:Z26">
    <cfRule type="cellIs" dxfId="3413" priority="5324" operator="equal">
      <formula>"OPORTUNIDADE"</formula>
    </cfRule>
  </conditionalFormatting>
  <conditionalFormatting sqref="Z25:Z26">
    <cfRule type="cellIs" dxfId="3412" priority="5322" operator="equal">
      <formula>"NÃO"</formula>
    </cfRule>
    <cfRule type="cellIs" dxfId="3411" priority="5323" operator="equal">
      <formula>"SIM"</formula>
    </cfRule>
  </conditionalFormatting>
  <conditionalFormatting sqref="Z25:Z26">
    <cfRule type="cellIs" dxfId="3410" priority="5321" operator="equal">
      <formula>"OPORTUNIDADE"</formula>
    </cfRule>
  </conditionalFormatting>
  <conditionalFormatting sqref="Z25:Z26">
    <cfRule type="cellIs" dxfId="3409" priority="5319" operator="equal">
      <formula>"NÃO"</formula>
    </cfRule>
    <cfRule type="cellIs" dxfId="3408" priority="5320" operator="equal">
      <formula>"SIM"</formula>
    </cfRule>
  </conditionalFormatting>
  <conditionalFormatting sqref="Z25:Z26">
    <cfRule type="cellIs" dxfId="3407" priority="5318" operator="equal">
      <formula>"OPORTUNIDADE"</formula>
    </cfRule>
  </conditionalFormatting>
  <conditionalFormatting sqref="Z25:Z26">
    <cfRule type="cellIs" dxfId="3406" priority="5316" operator="equal">
      <formula>"NÃO"</formula>
    </cfRule>
    <cfRule type="cellIs" dxfId="3405" priority="5317" operator="equal">
      <formula>"SIM"</formula>
    </cfRule>
  </conditionalFormatting>
  <conditionalFormatting sqref="Z25:Z26">
    <cfRule type="cellIs" dxfId="3404" priority="5315" operator="equal">
      <formula>"OPORTUNIDADE"</formula>
    </cfRule>
  </conditionalFormatting>
  <conditionalFormatting sqref="Z25:Z26">
    <cfRule type="cellIs" dxfId="3403" priority="5313" operator="equal">
      <formula>"NÃO"</formula>
    </cfRule>
    <cfRule type="cellIs" dxfId="3402" priority="5314" operator="equal">
      <formula>"SIM"</formula>
    </cfRule>
  </conditionalFormatting>
  <conditionalFormatting sqref="Z25:Z26">
    <cfRule type="cellIs" dxfId="3401" priority="5312" operator="equal">
      <formula>"OPORTUNIDADE"</formula>
    </cfRule>
  </conditionalFormatting>
  <conditionalFormatting sqref="Z25:Z26">
    <cfRule type="cellIs" dxfId="3400" priority="5310" operator="equal">
      <formula>"NÃO"</formula>
    </cfRule>
    <cfRule type="cellIs" dxfId="3399" priority="5311" operator="equal">
      <formula>"SIM"</formula>
    </cfRule>
  </conditionalFormatting>
  <conditionalFormatting sqref="Z25:Z26">
    <cfRule type="cellIs" dxfId="3398" priority="5309" operator="equal">
      <formula>"OPORTUNIDADE"</formula>
    </cfRule>
  </conditionalFormatting>
  <conditionalFormatting sqref="Z25:Z26">
    <cfRule type="cellIs" dxfId="3397" priority="5307" operator="equal">
      <formula>"NÃO"</formula>
    </cfRule>
    <cfRule type="cellIs" dxfId="3396" priority="5308" operator="equal">
      <formula>"SIM"</formula>
    </cfRule>
  </conditionalFormatting>
  <conditionalFormatting sqref="Z25:Z26">
    <cfRule type="cellIs" dxfId="3395" priority="5306" operator="equal">
      <formula>"OPORTUNIDADE"</formula>
    </cfRule>
  </conditionalFormatting>
  <conditionalFormatting sqref="Z25:Z26">
    <cfRule type="cellIs" dxfId="3394" priority="5304" operator="equal">
      <formula>"NÃO"</formula>
    </cfRule>
    <cfRule type="cellIs" dxfId="3393" priority="5305" operator="equal">
      <formula>"SIM"</formula>
    </cfRule>
  </conditionalFormatting>
  <conditionalFormatting sqref="Z25:Z26">
    <cfRule type="cellIs" dxfId="3392" priority="5303" operator="equal">
      <formula>"OPORTUNIDADE"</formula>
    </cfRule>
  </conditionalFormatting>
  <conditionalFormatting sqref="Z25:Z26">
    <cfRule type="cellIs" dxfId="3391" priority="5301" operator="equal">
      <formula>"NÃO"</formula>
    </cfRule>
    <cfRule type="cellIs" dxfId="3390" priority="5302" operator="equal">
      <formula>"SIM"</formula>
    </cfRule>
  </conditionalFormatting>
  <conditionalFormatting sqref="Z25:Z26">
    <cfRule type="cellIs" dxfId="3389" priority="5300" operator="equal">
      <formula>"OPORTUNIDADE"</formula>
    </cfRule>
  </conditionalFormatting>
  <conditionalFormatting sqref="Z25:Z26">
    <cfRule type="cellIs" dxfId="3388" priority="5298" operator="equal">
      <formula>"NÃO"</formula>
    </cfRule>
    <cfRule type="cellIs" dxfId="3387" priority="5299" operator="equal">
      <formula>"SIM"</formula>
    </cfRule>
  </conditionalFormatting>
  <conditionalFormatting sqref="Z25:Z26">
    <cfRule type="cellIs" dxfId="3386" priority="5297" operator="equal">
      <formula>"OPORTUNIDADE"</formula>
    </cfRule>
  </conditionalFormatting>
  <conditionalFormatting sqref="Z25:Z26">
    <cfRule type="cellIs" dxfId="3385" priority="5295" operator="equal">
      <formula>"NÃO"</formula>
    </cfRule>
    <cfRule type="cellIs" dxfId="3384" priority="5296" operator="equal">
      <formula>"SIM"</formula>
    </cfRule>
  </conditionalFormatting>
  <conditionalFormatting sqref="Z25:Z26">
    <cfRule type="cellIs" dxfId="3383" priority="5294" operator="equal">
      <formula>"OPORTUNIDADE"</formula>
    </cfRule>
  </conditionalFormatting>
  <conditionalFormatting sqref="Z25:Z26">
    <cfRule type="cellIs" dxfId="3382" priority="5292" operator="equal">
      <formula>"NÃO"</formula>
    </cfRule>
    <cfRule type="cellIs" dxfId="3381" priority="5293" operator="equal">
      <formula>"SIM"</formula>
    </cfRule>
  </conditionalFormatting>
  <conditionalFormatting sqref="Z25:Z26">
    <cfRule type="cellIs" dxfId="3380" priority="5291" operator="equal">
      <formula>"OPORTUNIDADE"</formula>
    </cfRule>
  </conditionalFormatting>
  <conditionalFormatting sqref="Z25:Z26">
    <cfRule type="cellIs" dxfId="3379" priority="5289" operator="equal">
      <formula>"NÃO"</formula>
    </cfRule>
    <cfRule type="cellIs" dxfId="3378" priority="5290" operator="equal">
      <formula>"SIM"</formula>
    </cfRule>
  </conditionalFormatting>
  <conditionalFormatting sqref="Z25:Z26">
    <cfRule type="cellIs" dxfId="3377" priority="5288" operator="equal">
      <formula>"OPORTUNIDADE"</formula>
    </cfRule>
  </conditionalFormatting>
  <conditionalFormatting sqref="Z25:Z26">
    <cfRule type="cellIs" dxfId="3376" priority="5286" operator="equal">
      <formula>"NÃO"</formula>
    </cfRule>
    <cfRule type="cellIs" dxfId="3375" priority="5287" operator="equal">
      <formula>"SIM"</formula>
    </cfRule>
  </conditionalFormatting>
  <conditionalFormatting sqref="Z25:Z26">
    <cfRule type="cellIs" dxfId="3374" priority="5285" operator="equal">
      <formula>"OPORTUNIDADE"</formula>
    </cfRule>
  </conditionalFormatting>
  <conditionalFormatting sqref="Z25:Z26">
    <cfRule type="cellIs" dxfId="3373" priority="5283" operator="equal">
      <formula>"NÃO"</formula>
    </cfRule>
    <cfRule type="cellIs" dxfId="3372" priority="5284" operator="equal">
      <formula>"SIM"</formula>
    </cfRule>
  </conditionalFormatting>
  <conditionalFormatting sqref="Z25:Z26">
    <cfRule type="cellIs" dxfId="3371" priority="5282" operator="equal">
      <formula>"OPORTUNIDADE"</formula>
    </cfRule>
  </conditionalFormatting>
  <conditionalFormatting sqref="Z25:Z26">
    <cfRule type="cellIs" dxfId="3370" priority="5280" operator="equal">
      <formula>"NÃO"</formula>
    </cfRule>
    <cfRule type="cellIs" dxfId="3369" priority="5281" operator="equal">
      <formula>"SIM"</formula>
    </cfRule>
  </conditionalFormatting>
  <conditionalFormatting sqref="Z25:Z26">
    <cfRule type="cellIs" dxfId="3368" priority="5279" operator="equal">
      <formula>"OPORTUNIDADE"</formula>
    </cfRule>
  </conditionalFormatting>
  <conditionalFormatting sqref="Z25:Z26">
    <cfRule type="cellIs" dxfId="3367" priority="5277" operator="equal">
      <formula>"NÃO"</formula>
    </cfRule>
    <cfRule type="cellIs" dxfId="3366" priority="5278" operator="equal">
      <formula>"SIM"</formula>
    </cfRule>
  </conditionalFormatting>
  <conditionalFormatting sqref="Z25:Z26">
    <cfRule type="cellIs" dxfId="3365" priority="5276" operator="equal">
      <formula>"OPORTUNIDADE"</formula>
    </cfRule>
  </conditionalFormatting>
  <conditionalFormatting sqref="Z25:Z26">
    <cfRule type="cellIs" dxfId="3364" priority="5274" operator="equal">
      <formula>"NÃO"</formula>
    </cfRule>
    <cfRule type="cellIs" dxfId="3363" priority="5275" operator="equal">
      <formula>"SIM"</formula>
    </cfRule>
  </conditionalFormatting>
  <conditionalFormatting sqref="Z25:Z26">
    <cfRule type="cellIs" dxfId="3362" priority="5273" operator="equal">
      <formula>"OPORTUNIDADE"</formula>
    </cfRule>
  </conditionalFormatting>
  <conditionalFormatting sqref="Z25:Z26">
    <cfRule type="cellIs" dxfId="3361" priority="5271" operator="equal">
      <formula>"NÃO"</formula>
    </cfRule>
    <cfRule type="cellIs" dxfId="3360" priority="5272" operator="equal">
      <formula>"SIM"</formula>
    </cfRule>
  </conditionalFormatting>
  <conditionalFormatting sqref="Z25:Z26">
    <cfRule type="cellIs" dxfId="3359" priority="5270" operator="equal">
      <formula>"OPORTUNIDADE"</formula>
    </cfRule>
  </conditionalFormatting>
  <conditionalFormatting sqref="Z25:Z26">
    <cfRule type="cellIs" dxfId="3358" priority="5268" operator="equal">
      <formula>"NÃO"</formula>
    </cfRule>
    <cfRule type="cellIs" dxfId="3357" priority="5269" operator="equal">
      <formula>"SIM"</formula>
    </cfRule>
  </conditionalFormatting>
  <conditionalFormatting sqref="Z24:Z25">
    <cfRule type="cellIs" dxfId="3356" priority="5264" operator="equal">
      <formula>"OPORTUNIDADE"</formula>
    </cfRule>
  </conditionalFormatting>
  <conditionalFormatting sqref="Z24:Z25">
    <cfRule type="cellIs" dxfId="3355" priority="5262" operator="equal">
      <formula>"NÃO"</formula>
    </cfRule>
    <cfRule type="cellIs" dxfId="3354" priority="5263" operator="equal">
      <formula>"SIM"</formula>
    </cfRule>
  </conditionalFormatting>
  <conditionalFormatting sqref="Z24:Z25">
    <cfRule type="cellIs" dxfId="3353" priority="5261" operator="equal">
      <formula>"OPORTUNIDADE"</formula>
    </cfRule>
  </conditionalFormatting>
  <conditionalFormatting sqref="Z24:Z25">
    <cfRule type="cellIs" dxfId="3352" priority="5259" operator="equal">
      <formula>"NÃO"</formula>
    </cfRule>
    <cfRule type="cellIs" dxfId="3351" priority="5260" operator="equal">
      <formula>"SIM"</formula>
    </cfRule>
  </conditionalFormatting>
  <conditionalFormatting sqref="Y24:Y25">
    <cfRule type="cellIs" dxfId="3350" priority="5258" operator="equal">
      <formula>"OPORTUNIDADE"</formula>
    </cfRule>
  </conditionalFormatting>
  <conditionalFormatting sqref="Y24:Y25">
    <cfRule type="cellIs" dxfId="3349" priority="5256" operator="equal">
      <formula>"NÃO"</formula>
    </cfRule>
    <cfRule type="cellIs" dxfId="3348" priority="5257" operator="equal">
      <formula>"SIM"</formula>
    </cfRule>
  </conditionalFormatting>
  <conditionalFormatting sqref="Z29:Z30">
    <cfRule type="cellIs" dxfId="3347" priority="5255" operator="equal">
      <formula>"OPORTUNIDADE"</formula>
    </cfRule>
  </conditionalFormatting>
  <conditionalFormatting sqref="Z29:Z30">
    <cfRule type="cellIs" dxfId="3346" priority="5253" operator="equal">
      <formula>"NÃO"</formula>
    </cfRule>
    <cfRule type="cellIs" dxfId="3345" priority="5254" operator="equal">
      <formula>"SIM"</formula>
    </cfRule>
  </conditionalFormatting>
  <conditionalFormatting sqref="Z30:Z31">
    <cfRule type="cellIs" dxfId="3344" priority="5252" operator="equal">
      <formula>"OPORTUNIDADE"</formula>
    </cfRule>
  </conditionalFormatting>
  <conditionalFormatting sqref="Z30:Z31">
    <cfRule type="cellIs" dxfId="3343" priority="5250" operator="equal">
      <formula>"NÃO"</formula>
    </cfRule>
    <cfRule type="cellIs" dxfId="3342" priority="5251" operator="equal">
      <formula>"SIM"</formula>
    </cfRule>
  </conditionalFormatting>
  <conditionalFormatting sqref="Z30:Z31">
    <cfRule type="cellIs" dxfId="3341" priority="5249" operator="equal">
      <formula>"OPORTUNIDADE"</formula>
    </cfRule>
  </conditionalFormatting>
  <conditionalFormatting sqref="Z30:Z31">
    <cfRule type="cellIs" dxfId="3340" priority="5247" operator="equal">
      <formula>"NÃO"</formula>
    </cfRule>
    <cfRule type="cellIs" dxfId="3339" priority="5248" operator="equal">
      <formula>"SIM"</formula>
    </cfRule>
  </conditionalFormatting>
  <conditionalFormatting sqref="Z30:Z31">
    <cfRule type="cellIs" dxfId="3338" priority="5246" operator="equal">
      <formula>"OPORTUNIDADE"</formula>
    </cfRule>
  </conditionalFormatting>
  <conditionalFormatting sqref="Z30:Z31">
    <cfRule type="cellIs" dxfId="3337" priority="5244" operator="equal">
      <formula>"NÃO"</formula>
    </cfRule>
    <cfRule type="cellIs" dxfId="3336" priority="5245" operator="equal">
      <formula>"SIM"</formula>
    </cfRule>
  </conditionalFormatting>
  <conditionalFormatting sqref="Z32:Z33">
    <cfRule type="cellIs" dxfId="3335" priority="5237" operator="equal">
      <formula>"OPORTUNIDADE"</formula>
    </cfRule>
  </conditionalFormatting>
  <conditionalFormatting sqref="Z32:Z33">
    <cfRule type="cellIs" dxfId="3334" priority="5235" operator="equal">
      <formula>"NÃO"</formula>
    </cfRule>
    <cfRule type="cellIs" dxfId="3333" priority="5236" operator="equal">
      <formula>"SIM"</formula>
    </cfRule>
  </conditionalFormatting>
  <conditionalFormatting sqref="Z32:Z34">
    <cfRule type="cellIs" dxfId="3332" priority="5231" operator="equal">
      <formula>"OPORTUNIDADE"</formula>
    </cfRule>
  </conditionalFormatting>
  <conditionalFormatting sqref="Z32:Z34">
    <cfRule type="cellIs" dxfId="3331" priority="5229" operator="equal">
      <formula>"NÃO"</formula>
    </cfRule>
    <cfRule type="cellIs" dxfId="3330" priority="5230" operator="equal">
      <formula>"SIM"</formula>
    </cfRule>
  </conditionalFormatting>
  <conditionalFormatting sqref="Z32:Z33">
    <cfRule type="cellIs" dxfId="3329" priority="5228" operator="equal">
      <formula>"OPORTUNIDADE"</formula>
    </cfRule>
  </conditionalFormatting>
  <conditionalFormatting sqref="Z32:Z33">
    <cfRule type="cellIs" dxfId="3328" priority="5226" operator="equal">
      <formula>"NÃO"</formula>
    </cfRule>
    <cfRule type="cellIs" dxfId="3327" priority="5227" operator="equal">
      <formula>"SIM"</formula>
    </cfRule>
  </conditionalFormatting>
  <conditionalFormatting sqref="Z33:Z34">
    <cfRule type="cellIs" dxfId="3326" priority="5225" operator="equal">
      <formula>"OPORTUNIDADE"</formula>
    </cfRule>
  </conditionalFormatting>
  <conditionalFormatting sqref="Z33:Z34">
    <cfRule type="cellIs" dxfId="3325" priority="5223" operator="equal">
      <formula>"NÃO"</formula>
    </cfRule>
    <cfRule type="cellIs" dxfId="3324" priority="5224" operator="equal">
      <formula>"SIM"</formula>
    </cfRule>
  </conditionalFormatting>
  <conditionalFormatting sqref="Z32:Z33">
    <cfRule type="cellIs" dxfId="3323" priority="5222" operator="equal">
      <formula>"OPORTUNIDADE"</formula>
    </cfRule>
  </conditionalFormatting>
  <conditionalFormatting sqref="Z32:Z33">
    <cfRule type="cellIs" dxfId="3322" priority="5220" operator="equal">
      <formula>"NÃO"</formula>
    </cfRule>
    <cfRule type="cellIs" dxfId="3321" priority="5221" operator="equal">
      <formula>"SIM"</formula>
    </cfRule>
  </conditionalFormatting>
  <conditionalFormatting sqref="Z33:Z34">
    <cfRule type="cellIs" dxfId="3320" priority="5219" operator="equal">
      <formula>"OPORTUNIDADE"</formula>
    </cfRule>
  </conditionalFormatting>
  <conditionalFormatting sqref="Z33:Z34">
    <cfRule type="cellIs" dxfId="3319" priority="5217" operator="equal">
      <formula>"NÃO"</formula>
    </cfRule>
    <cfRule type="cellIs" dxfId="3318" priority="5218" operator="equal">
      <formula>"SIM"</formula>
    </cfRule>
  </conditionalFormatting>
  <conditionalFormatting sqref="Z31:Z32">
    <cfRule type="cellIs" dxfId="3317" priority="5213" operator="equal">
      <formula>"OPORTUNIDADE"</formula>
    </cfRule>
  </conditionalFormatting>
  <conditionalFormatting sqref="Z31:Z32">
    <cfRule type="cellIs" dxfId="3316" priority="5211" operator="equal">
      <formula>"NÃO"</formula>
    </cfRule>
    <cfRule type="cellIs" dxfId="3315" priority="5212" operator="equal">
      <formula>"SIM"</formula>
    </cfRule>
  </conditionalFormatting>
  <conditionalFormatting sqref="BK13">
    <cfRule type="iconSet" priority="521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20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20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207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20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20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20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203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3314" priority="5202" operator="equal">
      <formula>"OPORTUNIDADE"</formula>
    </cfRule>
  </conditionalFormatting>
  <conditionalFormatting sqref="Y22:Y24">
    <cfRule type="cellIs" dxfId="3313" priority="5200" operator="equal">
      <formula>"NÃO"</formula>
    </cfRule>
    <cfRule type="cellIs" dxfId="3312" priority="5201" operator="equal">
      <formula>"SIM"</formula>
    </cfRule>
  </conditionalFormatting>
  <conditionalFormatting sqref="Y25:Y26">
    <cfRule type="cellIs" dxfId="3311" priority="5199" operator="equal">
      <formula>"OPORTUNIDADE"</formula>
    </cfRule>
  </conditionalFormatting>
  <conditionalFormatting sqref="Y25:Y26">
    <cfRule type="cellIs" dxfId="3310" priority="5197" operator="equal">
      <formula>"NÃO"</formula>
    </cfRule>
    <cfRule type="cellIs" dxfId="3309" priority="5198" operator="equal">
      <formula>"SIM"</formula>
    </cfRule>
  </conditionalFormatting>
  <conditionalFormatting sqref="Y25:Y26">
    <cfRule type="cellIs" dxfId="3308" priority="5196" operator="equal">
      <formula>"OPORTUNIDADE"</formula>
    </cfRule>
  </conditionalFormatting>
  <conditionalFormatting sqref="Y25:Y26">
    <cfRule type="cellIs" dxfId="3307" priority="5194" operator="equal">
      <formula>"NÃO"</formula>
    </cfRule>
    <cfRule type="cellIs" dxfId="3306" priority="5195" operator="equal">
      <formula>"SIM"</formula>
    </cfRule>
  </conditionalFormatting>
  <conditionalFormatting sqref="Y26:Y27">
    <cfRule type="cellIs" dxfId="3305" priority="5193" operator="equal">
      <formula>"OPORTUNIDADE"</formula>
    </cfRule>
  </conditionalFormatting>
  <conditionalFormatting sqref="Y26:Y27">
    <cfRule type="cellIs" dxfId="3304" priority="5191" operator="equal">
      <formula>"NÃO"</formula>
    </cfRule>
    <cfRule type="cellIs" dxfId="3303" priority="5192" operator="equal">
      <formula>"SIM"</formula>
    </cfRule>
  </conditionalFormatting>
  <conditionalFormatting sqref="Y26:Y27">
    <cfRule type="cellIs" dxfId="3302" priority="5190" operator="equal">
      <formula>"OPORTUNIDADE"</formula>
    </cfRule>
  </conditionalFormatting>
  <conditionalFormatting sqref="Y26:Y27">
    <cfRule type="cellIs" dxfId="3301" priority="5188" operator="equal">
      <formula>"NÃO"</formula>
    </cfRule>
    <cfRule type="cellIs" dxfId="3300" priority="5189" operator="equal">
      <formula>"SIM"</formula>
    </cfRule>
  </conditionalFormatting>
  <conditionalFormatting sqref="Y27:Y28">
    <cfRule type="cellIs" dxfId="3299" priority="5187" operator="equal">
      <formula>"OPORTUNIDADE"</formula>
    </cfRule>
  </conditionalFormatting>
  <conditionalFormatting sqref="Y27:Y28">
    <cfRule type="cellIs" dxfId="3298" priority="5185" operator="equal">
      <formula>"NÃO"</formula>
    </cfRule>
    <cfRule type="cellIs" dxfId="3297" priority="5186" operator="equal">
      <formula>"SIM"</formula>
    </cfRule>
  </conditionalFormatting>
  <conditionalFormatting sqref="Y27:Y28">
    <cfRule type="cellIs" dxfId="3296" priority="5184" operator="equal">
      <formula>"OPORTUNIDADE"</formula>
    </cfRule>
  </conditionalFormatting>
  <conditionalFormatting sqref="Y27:Y28">
    <cfRule type="cellIs" dxfId="3295" priority="5182" operator="equal">
      <formula>"NÃO"</formula>
    </cfRule>
    <cfRule type="cellIs" dxfId="3294" priority="5183" operator="equal">
      <formula>"SIM"</formula>
    </cfRule>
  </conditionalFormatting>
  <conditionalFormatting sqref="Y28:Y29">
    <cfRule type="cellIs" dxfId="3293" priority="5181" operator="equal">
      <formula>"OPORTUNIDADE"</formula>
    </cfRule>
  </conditionalFormatting>
  <conditionalFormatting sqref="Y28:Y29">
    <cfRule type="cellIs" dxfId="3292" priority="5179" operator="equal">
      <formula>"NÃO"</formula>
    </cfRule>
    <cfRule type="cellIs" dxfId="3291" priority="5180" operator="equal">
      <formula>"SIM"</formula>
    </cfRule>
  </conditionalFormatting>
  <conditionalFormatting sqref="Y28:Y29">
    <cfRule type="cellIs" dxfId="3290" priority="5178" operator="equal">
      <formula>"OPORTUNIDADE"</formula>
    </cfRule>
  </conditionalFormatting>
  <conditionalFormatting sqref="Y28:Y29">
    <cfRule type="cellIs" dxfId="3289" priority="5176" operator="equal">
      <formula>"NÃO"</formula>
    </cfRule>
    <cfRule type="cellIs" dxfId="3288" priority="5177" operator="equal">
      <formula>"SIM"</formula>
    </cfRule>
  </conditionalFormatting>
  <conditionalFormatting sqref="Y29:Y30">
    <cfRule type="cellIs" dxfId="3287" priority="5175" operator="equal">
      <formula>"OPORTUNIDADE"</formula>
    </cfRule>
  </conditionalFormatting>
  <conditionalFormatting sqref="Y29:Y30">
    <cfRule type="cellIs" dxfId="3286" priority="5173" operator="equal">
      <formula>"NÃO"</formula>
    </cfRule>
    <cfRule type="cellIs" dxfId="3285" priority="5174" operator="equal">
      <formula>"SIM"</formula>
    </cfRule>
  </conditionalFormatting>
  <conditionalFormatting sqref="Y29:Y30">
    <cfRule type="cellIs" dxfId="3284" priority="5172" operator="equal">
      <formula>"OPORTUNIDADE"</formula>
    </cfRule>
  </conditionalFormatting>
  <conditionalFormatting sqref="Y29:Y30">
    <cfRule type="cellIs" dxfId="3283" priority="5170" operator="equal">
      <formula>"NÃO"</formula>
    </cfRule>
    <cfRule type="cellIs" dxfId="3282" priority="5171" operator="equal">
      <formula>"SIM"</formula>
    </cfRule>
  </conditionalFormatting>
  <conditionalFormatting sqref="Y30:Y31">
    <cfRule type="cellIs" dxfId="3281" priority="5169" operator="equal">
      <formula>"OPORTUNIDADE"</formula>
    </cfRule>
  </conditionalFormatting>
  <conditionalFormatting sqref="Y30:Y31">
    <cfRule type="cellIs" dxfId="3280" priority="5167" operator="equal">
      <formula>"NÃO"</formula>
    </cfRule>
    <cfRule type="cellIs" dxfId="3279" priority="5168" operator="equal">
      <formula>"SIM"</formula>
    </cfRule>
  </conditionalFormatting>
  <conditionalFormatting sqref="Y30:Y31">
    <cfRule type="cellIs" dxfId="3278" priority="5166" operator="equal">
      <formula>"OPORTUNIDADE"</formula>
    </cfRule>
  </conditionalFormatting>
  <conditionalFormatting sqref="Y30:Y31">
    <cfRule type="cellIs" dxfId="3277" priority="5164" operator="equal">
      <formula>"NÃO"</formula>
    </cfRule>
    <cfRule type="cellIs" dxfId="3276" priority="5165" operator="equal">
      <formula>"SIM"</formula>
    </cfRule>
  </conditionalFormatting>
  <conditionalFormatting sqref="Y31:Y32">
    <cfRule type="cellIs" dxfId="3275" priority="5163" operator="equal">
      <formula>"OPORTUNIDADE"</formula>
    </cfRule>
  </conditionalFormatting>
  <conditionalFormatting sqref="Y31:Y32">
    <cfRule type="cellIs" dxfId="3274" priority="5161" operator="equal">
      <formula>"NÃO"</formula>
    </cfRule>
    <cfRule type="cellIs" dxfId="3273" priority="5162" operator="equal">
      <formula>"SIM"</formula>
    </cfRule>
  </conditionalFormatting>
  <conditionalFormatting sqref="Y31:Y32">
    <cfRule type="cellIs" dxfId="3272" priority="5160" operator="equal">
      <formula>"OPORTUNIDADE"</formula>
    </cfRule>
  </conditionalFormatting>
  <conditionalFormatting sqref="Y31:Y32">
    <cfRule type="cellIs" dxfId="3271" priority="5158" operator="equal">
      <formula>"NÃO"</formula>
    </cfRule>
    <cfRule type="cellIs" dxfId="3270" priority="5159" operator="equal">
      <formula>"SIM"</formula>
    </cfRule>
  </conditionalFormatting>
  <conditionalFormatting sqref="Y32:Y33">
    <cfRule type="cellIs" dxfId="3269" priority="5157" operator="equal">
      <formula>"OPORTUNIDADE"</formula>
    </cfRule>
  </conditionalFormatting>
  <conditionalFormatting sqref="Y32:Y33">
    <cfRule type="cellIs" dxfId="3268" priority="5155" operator="equal">
      <formula>"NÃO"</formula>
    </cfRule>
    <cfRule type="cellIs" dxfId="3267" priority="5156" operator="equal">
      <formula>"SIM"</formula>
    </cfRule>
  </conditionalFormatting>
  <conditionalFormatting sqref="Y32:Y33">
    <cfRule type="cellIs" dxfId="3266" priority="5154" operator="equal">
      <formula>"OPORTUNIDADE"</formula>
    </cfRule>
  </conditionalFormatting>
  <conditionalFormatting sqref="Y32:Y33">
    <cfRule type="cellIs" dxfId="3265" priority="5152" operator="equal">
      <formula>"NÃO"</formula>
    </cfRule>
    <cfRule type="cellIs" dxfId="3264" priority="5153" operator="equal">
      <formula>"SIM"</formula>
    </cfRule>
  </conditionalFormatting>
  <conditionalFormatting sqref="Y33:Y34">
    <cfRule type="cellIs" dxfId="3263" priority="5151" operator="equal">
      <formula>"OPORTUNIDADE"</formula>
    </cfRule>
  </conditionalFormatting>
  <conditionalFormatting sqref="Y33:Y34">
    <cfRule type="cellIs" dxfId="3262" priority="5149" operator="equal">
      <formula>"NÃO"</formula>
    </cfRule>
    <cfRule type="cellIs" dxfId="3261" priority="5150" operator="equal">
      <formula>"SIM"</formula>
    </cfRule>
  </conditionalFormatting>
  <conditionalFormatting sqref="Y33:Y34">
    <cfRule type="cellIs" dxfId="3260" priority="5148" operator="equal">
      <formula>"OPORTUNIDADE"</formula>
    </cfRule>
  </conditionalFormatting>
  <conditionalFormatting sqref="Y33:Y34">
    <cfRule type="cellIs" dxfId="3259" priority="5146" operator="equal">
      <formula>"NÃO"</formula>
    </cfRule>
    <cfRule type="cellIs" dxfId="3258" priority="5147" operator="equal">
      <formula>"SIM"</formula>
    </cfRule>
  </conditionalFormatting>
  <conditionalFormatting sqref="Y34:Y36">
    <cfRule type="cellIs" dxfId="3257" priority="5145" operator="equal">
      <formula>"OPORTUNIDADE"</formula>
    </cfRule>
  </conditionalFormatting>
  <conditionalFormatting sqref="Y34:Y36">
    <cfRule type="cellIs" dxfId="3256" priority="5143" operator="equal">
      <formula>"NÃO"</formula>
    </cfRule>
    <cfRule type="cellIs" dxfId="3255" priority="5144" operator="equal">
      <formula>"SIM"</formula>
    </cfRule>
  </conditionalFormatting>
  <conditionalFormatting sqref="Y34:Y36">
    <cfRule type="cellIs" dxfId="3254" priority="5142" operator="equal">
      <formula>"OPORTUNIDADE"</formula>
    </cfRule>
  </conditionalFormatting>
  <conditionalFormatting sqref="Y34:Y36">
    <cfRule type="cellIs" dxfId="3253" priority="5140" operator="equal">
      <formula>"NÃO"</formula>
    </cfRule>
    <cfRule type="cellIs" dxfId="3252" priority="5141" operator="equal">
      <formula>"SIM"</formula>
    </cfRule>
  </conditionalFormatting>
  <conditionalFormatting sqref="Y23:Z23">
    <cfRule type="cellIs" dxfId="3251" priority="5139" operator="equal">
      <formula>"OPORTUNIDADE"</formula>
    </cfRule>
  </conditionalFormatting>
  <conditionalFormatting sqref="Y23:Z23">
    <cfRule type="cellIs" dxfId="3250" priority="5137" operator="equal">
      <formula>"NÃO"</formula>
    </cfRule>
    <cfRule type="cellIs" dxfId="3249" priority="5138" operator="equal">
      <formula>"SIM"</formula>
    </cfRule>
  </conditionalFormatting>
  <conditionalFormatting sqref="Y24:Z24">
    <cfRule type="cellIs" dxfId="3248" priority="5136" operator="equal">
      <formula>"OPORTUNIDADE"</formula>
    </cfRule>
  </conditionalFormatting>
  <conditionalFormatting sqref="Y24:Z24">
    <cfRule type="cellIs" dxfId="3247" priority="5134" operator="equal">
      <formula>"NÃO"</formula>
    </cfRule>
    <cfRule type="cellIs" dxfId="3246" priority="5135" operator="equal">
      <formula>"SIM"</formula>
    </cfRule>
  </conditionalFormatting>
  <conditionalFormatting sqref="Z22">
    <cfRule type="cellIs" dxfId="3245" priority="5133" operator="equal">
      <formula>"OPORTUNIDADE"</formula>
    </cfRule>
  </conditionalFormatting>
  <conditionalFormatting sqref="Z22">
    <cfRule type="cellIs" dxfId="3244" priority="5131" operator="equal">
      <formula>"NÃO"</formula>
    </cfRule>
    <cfRule type="cellIs" dxfId="3243" priority="5132" operator="equal">
      <formula>"SIM"</formula>
    </cfRule>
  </conditionalFormatting>
  <conditionalFormatting sqref="Z22">
    <cfRule type="cellIs" dxfId="3242" priority="5130" operator="equal">
      <formula>"OPORTUNIDADE"</formula>
    </cfRule>
  </conditionalFormatting>
  <conditionalFormatting sqref="Z22">
    <cfRule type="cellIs" dxfId="3241" priority="5128" operator="equal">
      <formula>"NÃO"</formula>
    </cfRule>
    <cfRule type="cellIs" dxfId="3240" priority="5129" operator="equal">
      <formula>"SIM"</formula>
    </cfRule>
  </conditionalFormatting>
  <conditionalFormatting sqref="Z22">
    <cfRule type="cellIs" dxfId="3239" priority="5127" operator="equal">
      <formula>"OPORTUNIDADE"</formula>
    </cfRule>
  </conditionalFormatting>
  <conditionalFormatting sqref="Z22">
    <cfRule type="cellIs" dxfId="3238" priority="5125" operator="equal">
      <formula>"NÃO"</formula>
    </cfRule>
    <cfRule type="cellIs" dxfId="3237" priority="5126" operator="equal">
      <formula>"SIM"</formula>
    </cfRule>
  </conditionalFormatting>
  <conditionalFormatting sqref="Y22">
    <cfRule type="cellIs" dxfId="3236" priority="5121" operator="equal">
      <formula>"OPORTUNIDADE"</formula>
    </cfRule>
  </conditionalFormatting>
  <conditionalFormatting sqref="Y22">
    <cfRule type="cellIs" dxfId="3235" priority="5119" operator="equal">
      <formula>"NÃO"</formula>
    </cfRule>
    <cfRule type="cellIs" dxfId="3234" priority="5120" operator="equal">
      <formula>"SIM"</formula>
    </cfRule>
  </conditionalFormatting>
  <conditionalFormatting sqref="Y22">
    <cfRule type="cellIs" dxfId="3233" priority="5118" operator="equal">
      <formula>"OPORTUNIDADE"</formula>
    </cfRule>
  </conditionalFormatting>
  <conditionalFormatting sqref="Y22">
    <cfRule type="cellIs" dxfId="3232" priority="5116" operator="equal">
      <formula>"NÃO"</formula>
    </cfRule>
    <cfRule type="cellIs" dxfId="3231" priority="5117" operator="equal">
      <formula>"SIM"</formula>
    </cfRule>
  </conditionalFormatting>
  <conditionalFormatting sqref="Y22">
    <cfRule type="cellIs" dxfId="3230" priority="5115" operator="equal">
      <formula>"OPORTUNIDADE"</formula>
    </cfRule>
  </conditionalFormatting>
  <conditionalFormatting sqref="Y22">
    <cfRule type="cellIs" dxfId="3229" priority="5113" operator="equal">
      <formula>"NÃO"</formula>
    </cfRule>
    <cfRule type="cellIs" dxfId="3228" priority="5114" operator="equal">
      <formula>"SIM"</formula>
    </cfRule>
  </conditionalFormatting>
  <conditionalFormatting sqref="BP18">
    <cfRule type="iconSet" priority="5112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11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11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109">
      <iconSet showValue="0">
        <cfvo type="percent" val="0"/>
        <cfvo type="num" val="1"/>
        <cfvo type="num" val="1" gte="0"/>
      </iconSet>
    </cfRule>
  </conditionalFormatting>
  <conditionalFormatting sqref="Y36">
    <cfRule type="cellIs" dxfId="3227" priority="5108" operator="equal">
      <formula>"OPORTUNIDADE"</formula>
    </cfRule>
  </conditionalFormatting>
  <conditionalFormatting sqref="Y36">
    <cfRule type="cellIs" dxfId="3226" priority="5106" operator="equal">
      <formula>"NÃO"</formula>
    </cfRule>
    <cfRule type="cellIs" dxfId="3225" priority="5107" operator="equal">
      <formula>"SIM"</formula>
    </cfRule>
  </conditionalFormatting>
  <conditionalFormatting sqref="Y42:Z42">
    <cfRule type="cellIs" dxfId="3224" priority="5105" operator="equal">
      <formula>"OPORTUNIDADE"</formula>
    </cfRule>
  </conditionalFormatting>
  <conditionalFormatting sqref="Y42:Z42">
    <cfRule type="cellIs" dxfId="3223" priority="5103" operator="equal">
      <formula>"NÃO"</formula>
    </cfRule>
    <cfRule type="cellIs" dxfId="3222" priority="5104" operator="equal">
      <formula>"SIM"</formula>
    </cfRule>
  </conditionalFormatting>
  <conditionalFormatting sqref="Z43:Z44">
    <cfRule type="cellIs" dxfId="3221" priority="5102" operator="equal">
      <formula>"OPORTUNIDADE"</formula>
    </cfRule>
  </conditionalFormatting>
  <conditionalFormatting sqref="Z43:Z44">
    <cfRule type="cellIs" dxfId="3220" priority="5100" operator="equal">
      <formula>"NÃO"</formula>
    </cfRule>
    <cfRule type="cellIs" dxfId="3219" priority="5101" operator="equal">
      <formula>"SIM"</formula>
    </cfRule>
  </conditionalFormatting>
  <conditionalFormatting sqref="Z43:Z44">
    <cfRule type="cellIs" dxfId="3218" priority="5099" operator="equal">
      <formula>"OPORTUNIDADE"</formula>
    </cfRule>
  </conditionalFormatting>
  <conditionalFormatting sqref="Z43:Z44">
    <cfRule type="cellIs" dxfId="3217" priority="5097" operator="equal">
      <formula>"NÃO"</formula>
    </cfRule>
    <cfRule type="cellIs" dxfId="3216" priority="5098" operator="equal">
      <formula>"SIM"</formula>
    </cfRule>
  </conditionalFormatting>
  <conditionalFormatting sqref="Z43:Z44">
    <cfRule type="cellIs" dxfId="3215" priority="5096" operator="equal">
      <formula>"OPORTUNIDADE"</formula>
    </cfRule>
  </conditionalFormatting>
  <conditionalFormatting sqref="Z43:Z44">
    <cfRule type="cellIs" dxfId="3214" priority="5094" operator="equal">
      <formula>"NÃO"</formula>
    </cfRule>
    <cfRule type="cellIs" dxfId="3213" priority="5095" operator="equal">
      <formula>"SIM"</formula>
    </cfRule>
  </conditionalFormatting>
  <conditionalFormatting sqref="Y43:Y44">
    <cfRule type="cellIs" dxfId="3212" priority="5093" operator="equal">
      <formula>"OPORTUNIDADE"</formula>
    </cfRule>
  </conditionalFormatting>
  <conditionalFormatting sqref="Y43:Y44">
    <cfRule type="cellIs" dxfId="3211" priority="5091" operator="equal">
      <formula>"NÃO"</formula>
    </cfRule>
    <cfRule type="cellIs" dxfId="3210" priority="5092" operator="equal">
      <formula>"SIM"</formula>
    </cfRule>
  </conditionalFormatting>
  <conditionalFormatting sqref="Y42:Z44">
    <cfRule type="cellIs" dxfId="3209" priority="5090" operator="equal">
      <formula>"OPORTUNIDADE"</formula>
    </cfRule>
  </conditionalFormatting>
  <conditionalFormatting sqref="Y42:Z44">
    <cfRule type="cellIs" dxfId="3208" priority="5088" operator="equal">
      <formula>"NÃO"</formula>
    </cfRule>
    <cfRule type="cellIs" dxfId="3207" priority="5089" operator="equal">
      <formula>"SIM"</formula>
    </cfRule>
  </conditionalFormatting>
  <conditionalFormatting sqref="Z43:Z44">
    <cfRule type="cellIs" dxfId="3206" priority="5087" operator="equal">
      <formula>"OPORTUNIDADE"</formula>
    </cfRule>
  </conditionalFormatting>
  <conditionalFormatting sqref="Z43:Z44">
    <cfRule type="cellIs" dxfId="3205" priority="5085" operator="equal">
      <formula>"NÃO"</formula>
    </cfRule>
    <cfRule type="cellIs" dxfId="3204" priority="5086" operator="equal">
      <formula>"SIM"</formula>
    </cfRule>
  </conditionalFormatting>
  <conditionalFormatting sqref="Z43:Z44">
    <cfRule type="cellIs" dxfId="3203" priority="5084" operator="equal">
      <formula>"OPORTUNIDADE"</formula>
    </cfRule>
  </conditionalFormatting>
  <conditionalFormatting sqref="Z43:Z44">
    <cfRule type="cellIs" dxfId="3202" priority="5082" operator="equal">
      <formula>"NÃO"</formula>
    </cfRule>
    <cfRule type="cellIs" dxfId="3201" priority="5083" operator="equal">
      <formula>"SIM"</formula>
    </cfRule>
  </conditionalFormatting>
  <conditionalFormatting sqref="Y43:Y44">
    <cfRule type="cellIs" dxfId="3200" priority="5081" operator="equal">
      <formula>"OPORTUNIDADE"</formula>
    </cfRule>
  </conditionalFormatting>
  <conditionalFormatting sqref="Y43:Y44">
    <cfRule type="cellIs" dxfId="3199" priority="5079" operator="equal">
      <formula>"NÃO"</formula>
    </cfRule>
    <cfRule type="cellIs" dxfId="3198" priority="5080" operator="equal">
      <formula>"SIM"</formula>
    </cfRule>
  </conditionalFormatting>
  <conditionalFormatting sqref="Y42:Y44">
    <cfRule type="cellIs" dxfId="3197" priority="5078" operator="equal">
      <formula>"OPORTUNIDADE"</formula>
    </cfRule>
  </conditionalFormatting>
  <conditionalFormatting sqref="Y42:Y44">
    <cfRule type="cellIs" dxfId="3196" priority="5076" operator="equal">
      <formula>"NÃO"</formula>
    </cfRule>
    <cfRule type="cellIs" dxfId="3195" priority="5077" operator="equal">
      <formula>"SIM"</formula>
    </cfRule>
  </conditionalFormatting>
  <conditionalFormatting sqref="Y42:Z42">
    <cfRule type="cellIs" dxfId="3194" priority="5075" operator="equal">
      <formula>"OPORTUNIDADE"</formula>
    </cfRule>
  </conditionalFormatting>
  <conditionalFormatting sqref="Y42:Z42">
    <cfRule type="cellIs" dxfId="3193" priority="5073" operator="equal">
      <formula>"NÃO"</formula>
    </cfRule>
    <cfRule type="cellIs" dxfId="3192" priority="5074" operator="equal">
      <formula>"SIM"</formula>
    </cfRule>
  </conditionalFormatting>
  <conditionalFormatting sqref="Y43:Z43">
    <cfRule type="cellIs" dxfId="3191" priority="5072" operator="equal">
      <formula>"OPORTUNIDADE"</formula>
    </cfRule>
  </conditionalFormatting>
  <conditionalFormatting sqref="Y43:Z43">
    <cfRule type="cellIs" dxfId="3190" priority="5070" operator="equal">
      <formula>"NÃO"</formula>
    </cfRule>
    <cfRule type="cellIs" dxfId="3189" priority="5071" operator="equal">
      <formula>"SIM"</formula>
    </cfRule>
  </conditionalFormatting>
  <conditionalFormatting sqref="Z44:Z45">
    <cfRule type="cellIs" dxfId="3188" priority="5069" operator="equal">
      <formula>"OPORTUNIDADE"</formula>
    </cfRule>
  </conditionalFormatting>
  <conditionalFormatting sqref="Z44:Z45">
    <cfRule type="cellIs" dxfId="3187" priority="5067" operator="equal">
      <formula>"NÃO"</formula>
    </cfRule>
    <cfRule type="cellIs" dxfId="3186" priority="5068" operator="equal">
      <formula>"SIM"</formula>
    </cfRule>
  </conditionalFormatting>
  <conditionalFormatting sqref="Z44:Z45">
    <cfRule type="cellIs" dxfId="3185" priority="5066" operator="equal">
      <formula>"OPORTUNIDADE"</formula>
    </cfRule>
  </conditionalFormatting>
  <conditionalFormatting sqref="Z44:Z45">
    <cfRule type="cellIs" dxfId="3184" priority="5064" operator="equal">
      <formula>"NÃO"</formula>
    </cfRule>
    <cfRule type="cellIs" dxfId="3183" priority="5065" operator="equal">
      <formula>"SIM"</formula>
    </cfRule>
  </conditionalFormatting>
  <conditionalFormatting sqref="Z44:Z45">
    <cfRule type="cellIs" dxfId="3182" priority="5063" operator="equal">
      <formula>"OPORTUNIDADE"</formula>
    </cfRule>
  </conditionalFormatting>
  <conditionalFormatting sqref="Z44:Z45">
    <cfRule type="cellIs" dxfId="3181" priority="5061" operator="equal">
      <formula>"NÃO"</formula>
    </cfRule>
    <cfRule type="cellIs" dxfId="3180" priority="5062" operator="equal">
      <formula>"SIM"</formula>
    </cfRule>
  </conditionalFormatting>
  <conditionalFormatting sqref="Z44:Z45">
    <cfRule type="cellIs" dxfId="3179" priority="5060" operator="equal">
      <formula>"OPORTUNIDADE"</formula>
    </cfRule>
  </conditionalFormatting>
  <conditionalFormatting sqref="Z44:Z45">
    <cfRule type="cellIs" dxfId="3178" priority="5058" operator="equal">
      <formula>"NÃO"</formula>
    </cfRule>
    <cfRule type="cellIs" dxfId="3177" priority="5059" operator="equal">
      <formula>"SIM"</formula>
    </cfRule>
  </conditionalFormatting>
  <conditionalFormatting sqref="Z44:Z45">
    <cfRule type="cellIs" dxfId="3176" priority="5057" operator="equal">
      <formula>"OPORTUNIDADE"</formula>
    </cfRule>
  </conditionalFormatting>
  <conditionalFormatting sqref="Z44:Z45">
    <cfRule type="cellIs" dxfId="3175" priority="5055" operator="equal">
      <formula>"NÃO"</formula>
    </cfRule>
    <cfRule type="cellIs" dxfId="3174" priority="5056" operator="equal">
      <formula>"SIM"</formula>
    </cfRule>
  </conditionalFormatting>
  <conditionalFormatting sqref="Z44:Z45">
    <cfRule type="cellIs" dxfId="3173" priority="5054" operator="equal">
      <formula>"OPORTUNIDADE"</formula>
    </cfRule>
  </conditionalFormatting>
  <conditionalFormatting sqref="Z44:Z45">
    <cfRule type="cellIs" dxfId="3172" priority="5052" operator="equal">
      <formula>"NÃO"</formula>
    </cfRule>
    <cfRule type="cellIs" dxfId="3171" priority="5053" operator="equal">
      <formula>"SIM"</formula>
    </cfRule>
  </conditionalFormatting>
  <conditionalFormatting sqref="Z44:Z45">
    <cfRule type="cellIs" dxfId="3170" priority="5051" operator="equal">
      <formula>"OPORTUNIDADE"</formula>
    </cfRule>
  </conditionalFormatting>
  <conditionalFormatting sqref="Z44:Z45">
    <cfRule type="cellIs" dxfId="3169" priority="5049" operator="equal">
      <formula>"NÃO"</formula>
    </cfRule>
    <cfRule type="cellIs" dxfId="3168" priority="5050" operator="equal">
      <formula>"SIM"</formula>
    </cfRule>
  </conditionalFormatting>
  <conditionalFormatting sqref="Z44:Z45">
    <cfRule type="cellIs" dxfId="3167" priority="5048" operator="equal">
      <formula>"OPORTUNIDADE"</formula>
    </cfRule>
  </conditionalFormatting>
  <conditionalFormatting sqref="Z44:Z45">
    <cfRule type="cellIs" dxfId="3166" priority="5046" operator="equal">
      <formula>"NÃO"</formula>
    </cfRule>
    <cfRule type="cellIs" dxfId="3165" priority="5047" operator="equal">
      <formula>"SIM"</formula>
    </cfRule>
  </conditionalFormatting>
  <conditionalFormatting sqref="Z44:Z45">
    <cfRule type="cellIs" dxfId="3164" priority="5045" operator="equal">
      <formula>"OPORTUNIDADE"</formula>
    </cfRule>
  </conditionalFormatting>
  <conditionalFormatting sqref="Z44:Z45">
    <cfRule type="cellIs" dxfId="3163" priority="5043" operator="equal">
      <formula>"NÃO"</formula>
    </cfRule>
    <cfRule type="cellIs" dxfId="3162" priority="5044" operator="equal">
      <formula>"SIM"</formula>
    </cfRule>
  </conditionalFormatting>
  <conditionalFormatting sqref="Z44:Z45">
    <cfRule type="cellIs" dxfId="3161" priority="5042" operator="equal">
      <formula>"OPORTUNIDADE"</formula>
    </cfRule>
  </conditionalFormatting>
  <conditionalFormatting sqref="Z44:Z45">
    <cfRule type="cellIs" dxfId="3160" priority="5040" operator="equal">
      <formula>"NÃO"</formula>
    </cfRule>
    <cfRule type="cellIs" dxfId="3159" priority="5041" operator="equal">
      <formula>"SIM"</formula>
    </cfRule>
  </conditionalFormatting>
  <conditionalFormatting sqref="Z44:Z45">
    <cfRule type="cellIs" dxfId="3158" priority="5039" operator="equal">
      <formula>"OPORTUNIDADE"</formula>
    </cfRule>
  </conditionalFormatting>
  <conditionalFormatting sqref="Z44:Z45">
    <cfRule type="cellIs" dxfId="3157" priority="5037" operator="equal">
      <formula>"NÃO"</formula>
    </cfRule>
    <cfRule type="cellIs" dxfId="3156" priority="5038" operator="equal">
      <formula>"SIM"</formula>
    </cfRule>
  </conditionalFormatting>
  <conditionalFormatting sqref="Z44:Z45">
    <cfRule type="cellIs" dxfId="3155" priority="5036" operator="equal">
      <formula>"OPORTUNIDADE"</formula>
    </cfRule>
  </conditionalFormatting>
  <conditionalFormatting sqref="Z44:Z45">
    <cfRule type="cellIs" dxfId="3154" priority="5034" operator="equal">
      <formula>"NÃO"</formula>
    </cfRule>
    <cfRule type="cellIs" dxfId="3153" priority="5035" operator="equal">
      <formula>"SIM"</formula>
    </cfRule>
  </conditionalFormatting>
  <conditionalFormatting sqref="Z44:Z45">
    <cfRule type="cellIs" dxfId="3152" priority="5033" operator="equal">
      <formula>"OPORTUNIDADE"</formula>
    </cfRule>
  </conditionalFormatting>
  <conditionalFormatting sqref="Z44:Z45">
    <cfRule type="cellIs" dxfId="3151" priority="5031" operator="equal">
      <formula>"NÃO"</formula>
    </cfRule>
    <cfRule type="cellIs" dxfId="3150" priority="5032" operator="equal">
      <formula>"SIM"</formula>
    </cfRule>
  </conditionalFormatting>
  <conditionalFormatting sqref="Z44:Z45">
    <cfRule type="cellIs" dxfId="3149" priority="5030" operator="equal">
      <formula>"OPORTUNIDADE"</formula>
    </cfRule>
  </conditionalFormatting>
  <conditionalFormatting sqref="Z44:Z45">
    <cfRule type="cellIs" dxfId="3148" priority="5028" operator="equal">
      <formula>"NÃO"</formula>
    </cfRule>
    <cfRule type="cellIs" dxfId="3147" priority="5029" operator="equal">
      <formula>"SIM"</formula>
    </cfRule>
  </conditionalFormatting>
  <conditionalFormatting sqref="Z44:Z45">
    <cfRule type="cellIs" dxfId="3146" priority="5027" operator="equal">
      <formula>"OPORTUNIDADE"</formula>
    </cfRule>
  </conditionalFormatting>
  <conditionalFormatting sqref="Z44:Z45">
    <cfRule type="cellIs" dxfId="3145" priority="5025" operator="equal">
      <formula>"NÃO"</formula>
    </cfRule>
    <cfRule type="cellIs" dxfId="3144" priority="5026" operator="equal">
      <formula>"SIM"</formula>
    </cfRule>
  </conditionalFormatting>
  <conditionalFormatting sqref="Z44:Z45">
    <cfRule type="cellIs" dxfId="3143" priority="5024" operator="equal">
      <formula>"OPORTUNIDADE"</formula>
    </cfRule>
  </conditionalFormatting>
  <conditionalFormatting sqref="Z44:Z45">
    <cfRule type="cellIs" dxfId="3142" priority="5022" operator="equal">
      <formula>"NÃO"</formula>
    </cfRule>
    <cfRule type="cellIs" dxfId="3141" priority="5023" operator="equal">
      <formula>"SIM"</formula>
    </cfRule>
  </conditionalFormatting>
  <conditionalFormatting sqref="Z44:Z45">
    <cfRule type="cellIs" dxfId="3140" priority="5021" operator="equal">
      <formula>"OPORTUNIDADE"</formula>
    </cfRule>
  </conditionalFormatting>
  <conditionalFormatting sqref="Z44:Z45">
    <cfRule type="cellIs" dxfId="3139" priority="5019" operator="equal">
      <formula>"NÃO"</formula>
    </cfRule>
    <cfRule type="cellIs" dxfId="3138" priority="5020" operator="equal">
      <formula>"SIM"</formula>
    </cfRule>
  </conditionalFormatting>
  <conditionalFormatting sqref="Z44:Z45">
    <cfRule type="cellIs" dxfId="3137" priority="5018" operator="equal">
      <formula>"OPORTUNIDADE"</formula>
    </cfRule>
  </conditionalFormatting>
  <conditionalFormatting sqref="Z44:Z45">
    <cfRule type="cellIs" dxfId="3136" priority="5016" operator="equal">
      <formula>"NÃO"</formula>
    </cfRule>
    <cfRule type="cellIs" dxfId="3135" priority="5017" operator="equal">
      <formula>"SIM"</formula>
    </cfRule>
  </conditionalFormatting>
  <conditionalFormatting sqref="Z44:Z45">
    <cfRule type="cellIs" dxfId="3134" priority="5015" operator="equal">
      <formula>"OPORTUNIDADE"</formula>
    </cfRule>
  </conditionalFormatting>
  <conditionalFormatting sqref="Z44:Z45">
    <cfRule type="cellIs" dxfId="3133" priority="5013" operator="equal">
      <formula>"NÃO"</formula>
    </cfRule>
    <cfRule type="cellIs" dxfId="3132" priority="5014" operator="equal">
      <formula>"SIM"</formula>
    </cfRule>
  </conditionalFormatting>
  <conditionalFormatting sqref="Z44:Z45">
    <cfRule type="cellIs" dxfId="3131" priority="5012" operator="equal">
      <formula>"OPORTUNIDADE"</formula>
    </cfRule>
  </conditionalFormatting>
  <conditionalFormatting sqref="Z44:Z45">
    <cfRule type="cellIs" dxfId="3130" priority="5010" operator="equal">
      <formula>"NÃO"</formula>
    </cfRule>
    <cfRule type="cellIs" dxfId="3129" priority="5011" operator="equal">
      <formula>"SIM"</formula>
    </cfRule>
  </conditionalFormatting>
  <conditionalFormatting sqref="Z44:Z45">
    <cfRule type="cellIs" dxfId="3128" priority="5009" operator="equal">
      <formula>"OPORTUNIDADE"</formula>
    </cfRule>
  </conditionalFormatting>
  <conditionalFormatting sqref="Z44:Z45">
    <cfRule type="cellIs" dxfId="3127" priority="5007" operator="equal">
      <formula>"NÃO"</formula>
    </cfRule>
    <cfRule type="cellIs" dxfId="3126" priority="5008" operator="equal">
      <formula>"SIM"</formula>
    </cfRule>
  </conditionalFormatting>
  <conditionalFormatting sqref="Z44:Z45">
    <cfRule type="cellIs" dxfId="3125" priority="5006" operator="equal">
      <formula>"OPORTUNIDADE"</formula>
    </cfRule>
  </conditionalFormatting>
  <conditionalFormatting sqref="Z44:Z45">
    <cfRule type="cellIs" dxfId="3124" priority="5004" operator="equal">
      <formula>"NÃO"</formula>
    </cfRule>
    <cfRule type="cellIs" dxfId="3123" priority="5005" operator="equal">
      <formula>"SIM"</formula>
    </cfRule>
  </conditionalFormatting>
  <conditionalFormatting sqref="Z44:Z45">
    <cfRule type="cellIs" dxfId="3122" priority="5003" operator="equal">
      <formula>"OPORTUNIDADE"</formula>
    </cfRule>
  </conditionalFormatting>
  <conditionalFormatting sqref="Z44:Z45">
    <cfRule type="cellIs" dxfId="3121" priority="5001" operator="equal">
      <formula>"NÃO"</formula>
    </cfRule>
    <cfRule type="cellIs" dxfId="3120" priority="5002" operator="equal">
      <formula>"SIM"</formula>
    </cfRule>
  </conditionalFormatting>
  <conditionalFormatting sqref="Z44:Z45">
    <cfRule type="cellIs" dxfId="3119" priority="5000" operator="equal">
      <formula>"OPORTUNIDADE"</formula>
    </cfRule>
  </conditionalFormatting>
  <conditionalFormatting sqref="Z44:Z45">
    <cfRule type="cellIs" dxfId="3118" priority="4998" operator="equal">
      <formula>"NÃO"</formula>
    </cfRule>
    <cfRule type="cellIs" dxfId="3117" priority="4999" operator="equal">
      <formula>"SIM"</formula>
    </cfRule>
  </conditionalFormatting>
  <conditionalFormatting sqref="Z44:Z45">
    <cfRule type="cellIs" dxfId="3116" priority="4997" operator="equal">
      <formula>"OPORTUNIDADE"</formula>
    </cfRule>
  </conditionalFormatting>
  <conditionalFormatting sqref="Z44:Z45">
    <cfRule type="cellIs" dxfId="3115" priority="4995" operator="equal">
      <formula>"NÃO"</formula>
    </cfRule>
    <cfRule type="cellIs" dxfId="3114" priority="4996" operator="equal">
      <formula>"SIM"</formula>
    </cfRule>
  </conditionalFormatting>
  <conditionalFormatting sqref="Z44:Z45">
    <cfRule type="cellIs" dxfId="3113" priority="4994" operator="equal">
      <formula>"OPORTUNIDADE"</formula>
    </cfRule>
  </conditionalFormatting>
  <conditionalFormatting sqref="Z44:Z45">
    <cfRule type="cellIs" dxfId="3112" priority="4992" operator="equal">
      <formula>"NÃO"</formula>
    </cfRule>
    <cfRule type="cellIs" dxfId="3111" priority="4993" operator="equal">
      <formula>"SIM"</formula>
    </cfRule>
  </conditionalFormatting>
  <conditionalFormatting sqref="Z44:Z45">
    <cfRule type="cellIs" dxfId="3110" priority="4991" operator="equal">
      <formula>"OPORTUNIDADE"</formula>
    </cfRule>
  </conditionalFormatting>
  <conditionalFormatting sqref="Z44:Z45">
    <cfRule type="cellIs" dxfId="3109" priority="4989" operator="equal">
      <formula>"NÃO"</formula>
    </cfRule>
    <cfRule type="cellIs" dxfId="3108" priority="4990" operator="equal">
      <formula>"SIM"</formula>
    </cfRule>
  </conditionalFormatting>
  <conditionalFormatting sqref="Z44:Z45">
    <cfRule type="cellIs" dxfId="3107" priority="4988" operator="equal">
      <formula>"OPORTUNIDADE"</formula>
    </cfRule>
  </conditionalFormatting>
  <conditionalFormatting sqref="Z44:Z45">
    <cfRule type="cellIs" dxfId="3106" priority="4986" operator="equal">
      <formula>"NÃO"</formula>
    </cfRule>
    <cfRule type="cellIs" dxfId="3105" priority="4987" operator="equal">
      <formula>"SIM"</formula>
    </cfRule>
  </conditionalFormatting>
  <conditionalFormatting sqref="Z44:Z45">
    <cfRule type="cellIs" dxfId="3104" priority="4985" operator="equal">
      <formula>"OPORTUNIDADE"</formula>
    </cfRule>
  </conditionalFormatting>
  <conditionalFormatting sqref="Z44:Z45">
    <cfRule type="cellIs" dxfId="3103" priority="4983" operator="equal">
      <formula>"NÃO"</formula>
    </cfRule>
    <cfRule type="cellIs" dxfId="3102" priority="4984" operator="equal">
      <formula>"SIM"</formula>
    </cfRule>
  </conditionalFormatting>
  <conditionalFormatting sqref="Z44:Z45">
    <cfRule type="cellIs" dxfId="3101" priority="4982" operator="equal">
      <formula>"OPORTUNIDADE"</formula>
    </cfRule>
  </conditionalFormatting>
  <conditionalFormatting sqref="Z44:Z45">
    <cfRule type="cellIs" dxfId="3100" priority="4980" operator="equal">
      <formula>"NÃO"</formula>
    </cfRule>
    <cfRule type="cellIs" dxfId="3099" priority="4981" operator="equal">
      <formula>"SIM"</formula>
    </cfRule>
  </conditionalFormatting>
  <conditionalFormatting sqref="Z44:Z45">
    <cfRule type="cellIs" dxfId="3098" priority="4979" operator="equal">
      <formula>"OPORTUNIDADE"</formula>
    </cfRule>
  </conditionalFormatting>
  <conditionalFormatting sqref="Z44:Z45">
    <cfRule type="cellIs" dxfId="3097" priority="4977" operator="equal">
      <formula>"NÃO"</formula>
    </cfRule>
    <cfRule type="cellIs" dxfId="3096" priority="4978" operator="equal">
      <formula>"SIM"</formula>
    </cfRule>
  </conditionalFormatting>
  <conditionalFormatting sqref="Y44:Y45">
    <cfRule type="cellIs" dxfId="3095" priority="4976" operator="equal">
      <formula>"OPORTUNIDADE"</formula>
    </cfRule>
  </conditionalFormatting>
  <conditionalFormatting sqref="Y44:Y45">
    <cfRule type="cellIs" dxfId="3094" priority="4974" operator="equal">
      <formula>"NÃO"</formula>
    </cfRule>
    <cfRule type="cellIs" dxfId="3093" priority="4975" operator="equal">
      <formula>"SIM"</formula>
    </cfRule>
  </conditionalFormatting>
  <conditionalFormatting sqref="Y44:Y45">
    <cfRule type="cellIs" dxfId="3092" priority="4973" operator="equal">
      <formula>"OPORTUNIDADE"</formula>
    </cfRule>
  </conditionalFormatting>
  <conditionalFormatting sqref="Y44:Y45">
    <cfRule type="cellIs" dxfId="3091" priority="4971" operator="equal">
      <formula>"NÃO"</formula>
    </cfRule>
    <cfRule type="cellIs" dxfId="3090" priority="4972" operator="equal">
      <formula>"SIM"</formula>
    </cfRule>
  </conditionalFormatting>
  <conditionalFormatting sqref="Y44:Y45">
    <cfRule type="cellIs" dxfId="3089" priority="4970" operator="equal">
      <formula>"OPORTUNIDADE"</formula>
    </cfRule>
  </conditionalFormatting>
  <conditionalFormatting sqref="Y44:Y45">
    <cfRule type="cellIs" dxfId="3088" priority="4968" operator="equal">
      <formula>"NÃO"</formula>
    </cfRule>
    <cfRule type="cellIs" dxfId="3087" priority="4969" operator="equal">
      <formula>"SIM"</formula>
    </cfRule>
  </conditionalFormatting>
  <conditionalFormatting sqref="Y44:Y45">
    <cfRule type="cellIs" dxfId="3086" priority="4967" operator="equal">
      <formula>"OPORTUNIDADE"</formula>
    </cfRule>
  </conditionalFormatting>
  <conditionalFormatting sqref="Y44:Y45">
    <cfRule type="cellIs" dxfId="3085" priority="4965" operator="equal">
      <formula>"NÃO"</formula>
    </cfRule>
    <cfRule type="cellIs" dxfId="3084" priority="4966" operator="equal">
      <formula>"SIM"</formula>
    </cfRule>
  </conditionalFormatting>
  <conditionalFormatting sqref="Z45">
    <cfRule type="cellIs" dxfId="3083" priority="4880" operator="equal">
      <formula>"OPORTUNIDADE"</formula>
    </cfRule>
  </conditionalFormatting>
  <conditionalFormatting sqref="Z45">
    <cfRule type="cellIs" dxfId="3082" priority="4878" operator="equal">
      <formula>"NÃO"</formula>
    </cfRule>
    <cfRule type="cellIs" dxfId="3081" priority="4879" operator="equal">
      <formula>"SIM"</formula>
    </cfRule>
  </conditionalFormatting>
  <conditionalFormatting sqref="Z45">
    <cfRule type="cellIs" dxfId="3080" priority="4877" operator="equal">
      <formula>"OPORTUNIDADE"</formula>
    </cfRule>
  </conditionalFormatting>
  <conditionalFormatting sqref="Z45">
    <cfRule type="cellIs" dxfId="3079" priority="4875" operator="equal">
      <formula>"NÃO"</formula>
    </cfRule>
    <cfRule type="cellIs" dxfId="3078" priority="4876" operator="equal">
      <formula>"SIM"</formula>
    </cfRule>
  </conditionalFormatting>
  <conditionalFormatting sqref="Z45">
    <cfRule type="cellIs" dxfId="3077" priority="4874" operator="equal">
      <formula>"OPORTUNIDADE"</formula>
    </cfRule>
  </conditionalFormatting>
  <conditionalFormatting sqref="Z45">
    <cfRule type="cellIs" dxfId="3076" priority="4872" operator="equal">
      <formula>"NÃO"</formula>
    </cfRule>
    <cfRule type="cellIs" dxfId="3075" priority="4873" operator="equal">
      <formula>"SIM"</formula>
    </cfRule>
  </conditionalFormatting>
  <conditionalFormatting sqref="Z45">
    <cfRule type="cellIs" dxfId="3074" priority="4871" operator="equal">
      <formula>"OPORTUNIDADE"</formula>
    </cfRule>
  </conditionalFormatting>
  <conditionalFormatting sqref="Z45">
    <cfRule type="cellIs" dxfId="3073" priority="4869" operator="equal">
      <formula>"NÃO"</formula>
    </cfRule>
    <cfRule type="cellIs" dxfId="3072" priority="4870" operator="equal">
      <formula>"SIM"</formula>
    </cfRule>
  </conditionalFormatting>
  <conditionalFormatting sqref="Z45">
    <cfRule type="cellIs" dxfId="3071" priority="4868" operator="equal">
      <formula>"OPORTUNIDADE"</formula>
    </cfRule>
  </conditionalFormatting>
  <conditionalFormatting sqref="Z45">
    <cfRule type="cellIs" dxfId="3070" priority="4866" operator="equal">
      <formula>"NÃO"</formula>
    </cfRule>
    <cfRule type="cellIs" dxfId="3069" priority="4867" operator="equal">
      <formula>"SIM"</formula>
    </cfRule>
  </conditionalFormatting>
  <conditionalFormatting sqref="Z45">
    <cfRule type="cellIs" dxfId="3068" priority="4865" operator="equal">
      <formula>"OPORTUNIDADE"</formula>
    </cfRule>
  </conditionalFormatting>
  <conditionalFormatting sqref="Z45">
    <cfRule type="cellIs" dxfId="3067" priority="4863" operator="equal">
      <formula>"NÃO"</formula>
    </cfRule>
    <cfRule type="cellIs" dxfId="3066" priority="4864" operator="equal">
      <formula>"SIM"</formula>
    </cfRule>
  </conditionalFormatting>
  <conditionalFormatting sqref="Z45">
    <cfRule type="cellIs" dxfId="3065" priority="4862" operator="equal">
      <formula>"OPORTUNIDADE"</formula>
    </cfRule>
  </conditionalFormatting>
  <conditionalFormatting sqref="Z45">
    <cfRule type="cellIs" dxfId="3064" priority="4860" operator="equal">
      <formula>"NÃO"</formula>
    </cfRule>
    <cfRule type="cellIs" dxfId="3063" priority="4861" operator="equal">
      <formula>"SIM"</formula>
    </cfRule>
  </conditionalFormatting>
  <conditionalFormatting sqref="Z45">
    <cfRule type="cellIs" dxfId="3062" priority="4859" operator="equal">
      <formula>"OPORTUNIDADE"</formula>
    </cfRule>
  </conditionalFormatting>
  <conditionalFormatting sqref="Z45">
    <cfRule type="cellIs" dxfId="3061" priority="4857" operator="equal">
      <formula>"NÃO"</formula>
    </cfRule>
    <cfRule type="cellIs" dxfId="3060" priority="4858" operator="equal">
      <formula>"SIM"</formula>
    </cfRule>
  </conditionalFormatting>
  <conditionalFormatting sqref="Z45">
    <cfRule type="cellIs" dxfId="3059" priority="4856" operator="equal">
      <formula>"OPORTUNIDADE"</formula>
    </cfRule>
  </conditionalFormatting>
  <conditionalFormatting sqref="Z45">
    <cfRule type="cellIs" dxfId="3058" priority="4854" operator="equal">
      <formula>"NÃO"</formula>
    </cfRule>
    <cfRule type="cellIs" dxfId="3057" priority="4855" operator="equal">
      <formula>"SIM"</formula>
    </cfRule>
  </conditionalFormatting>
  <conditionalFormatting sqref="Z45">
    <cfRule type="cellIs" dxfId="3056" priority="4853" operator="equal">
      <formula>"OPORTUNIDADE"</formula>
    </cfRule>
  </conditionalFormatting>
  <conditionalFormatting sqref="Z45">
    <cfRule type="cellIs" dxfId="3055" priority="4851" operator="equal">
      <formula>"NÃO"</formula>
    </cfRule>
    <cfRule type="cellIs" dxfId="3054" priority="4852" operator="equal">
      <formula>"SIM"</formula>
    </cfRule>
  </conditionalFormatting>
  <conditionalFormatting sqref="Z45">
    <cfRule type="cellIs" dxfId="3053" priority="4850" operator="equal">
      <formula>"OPORTUNIDADE"</formula>
    </cfRule>
  </conditionalFormatting>
  <conditionalFormatting sqref="Z45">
    <cfRule type="cellIs" dxfId="3052" priority="4848" operator="equal">
      <formula>"NÃO"</formula>
    </cfRule>
    <cfRule type="cellIs" dxfId="3051" priority="4849" operator="equal">
      <formula>"SIM"</formula>
    </cfRule>
  </conditionalFormatting>
  <conditionalFormatting sqref="Z45">
    <cfRule type="cellIs" dxfId="3050" priority="4847" operator="equal">
      <formula>"OPORTUNIDADE"</formula>
    </cfRule>
  </conditionalFormatting>
  <conditionalFormatting sqref="Z45">
    <cfRule type="cellIs" dxfId="3049" priority="4845" operator="equal">
      <formula>"NÃO"</formula>
    </cfRule>
    <cfRule type="cellIs" dxfId="3048" priority="4846" operator="equal">
      <formula>"SIM"</formula>
    </cfRule>
  </conditionalFormatting>
  <conditionalFormatting sqref="Z45">
    <cfRule type="cellIs" dxfId="3047" priority="4844" operator="equal">
      <formula>"OPORTUNIDADE"</formula>
    </cfRule>
  </conditionalFormatting>
  <conditionalFormatting sqref="Z45">
    <cfRule type="cellIs" dxfId="3046" priority="4842" operator="equal">
      <formula>"NÃO"</formula>
    </cfRule>
    <cfRule type="cellIs" dxfId="3045" priority="4843" operator="equal">
      <formula>"SIM"</formula>
    </cfRule>
  </conditionalFormatting>
  <conditionalFormatting sqref="Y45">
    <cfRule type="cellIs" dxfId="3044" priority="4841" operator="equal">
      <formula>"OPORTUNIDADE"</formula>
    </cfRule>
  </conditionalFormatting>
  <conditionalFormatting sqref="Y45">
    <cfRule type="cellIs" dxfId="3043" priority="4839" operator="equal">
      <formula>"NÃO"</formula>
    </cfRule>
    <cfRule type="cellIs" dxfId="3042" priority="4840" operator="equal">
      <formula>"SIM"</formula>
    </cfRule>
  </conditionalFormatting>
  <conditionalFormatting sqref="Y45">
    <cfRule type="cellIs" dxfId="3041" priority="4838" operator="equal">
      <formula>"OPORTUNIDADE"</formula>
    </cfRule>
  </conditionalFormatting>
  <conditionalFormatting sqref="Y45">
    <cfRule type="cellIs" dxfId="3040" priority="4836" operator="equal">
      <formula>"NÃO"</formula>
    </cfRule>
    <cfRule type="cellIs" dxfId="3039" priority="4837" operator="equal">
      <formula>"SIM"</formula>
    </cfRule>
  </conditionalFormatting>
  <conditionalFormatting sqref="Y45">
    <cfRule type="cellIs" dxfId="3038" priority="4835" operator="equal">
      <formula>"OPORTUNIDADE"</formula>
    </cfRule>
  </conditionalFormatting>
  <conditionalFormatting sqref="Y45">
    <cfRule type="cellIs" dxfId="3037" priority="4833" operator="equal">
      <formula>"NÃO"</formula>
    </cfRule>
    <cfRule type="cellIs" dxfId="3036" priority="4834" operator="equal">
      <formula>"SIM"</formula>
    </cfRule>
  </conditionalFormatting>
  <conditionalFormatting sqref="Y45">
    <cfRule type="cellIs" dxfId="3035" priority="4832" operator="equal">
      <formula>"OPORTUNIDADE"</formula>
    </cfRule>
  </conditionalFormatting>
  <conditionalFormatting sqref="Y45">
    <cfRule type="cellIs" dxfId="3034" priority="4830" operator="equal">
      <formula>"NÃO"</formula>
    </cfRule>
    <cfRule type="cellIs" dxfId="3033" priority="4831" operator="equal">
      <formula>"SIM"</formula>
    </cfRule>
  </conditionalFormatting>
  <conditionalFormatting sqref="Z50:Z52">
    <cfRule type="cellIs" dxfId="3032" priority="4829" operator="equal">
      <formula>"OPORTUNIDADE"</formula>
    </cfRule>
  </conditionalFormatting>
  <conditionalFormatting sqref="Z50:Z52">
    <cfRule type="cellIs" dxfId="3031" priority="4827" operator="equal">
      <formula>"NÃO"</formula>
    </cfRule>
    <cfRule type="cellIs" dxfId="3030" priority="4828" operator="equal">
      <formula>"SIM"</formula>
    </cfRule>
  </conditionalFormatting>
  <conditionalFormatting sqref="Z50:Z52">
    <cfRule type="cellIs" dxfId="3029" priority="4826" operator="equal">
      <formula>"OPORTUNIDADE"</formula>
    </cfRule>
  </conditionalFormatting>
  <conditionalFormatting sqref="Z50:Z52">
    <cfRule type="cellIs" dxfId="3028" priority="4824" operator="equal">
      <formula>"NÃO"</formula>
    </cfRule>
    <cfRule type="cellIs" dxfId="3027" priority="4825" operator="equal">
      <formula>"SIM"</formula>
    </cfRule>
  </conditionalFormatting>
  <conditionalFormatting sqref="Z50:Z52">
    <cfRule type="cellIs" dxfId="3026" priority="4823" operator="equal">
      <formula>"OPORTUNIDADE"</formula>
    </cfRule>
  </conditionalFormatting>
  <conditionalFormatting sqref="Z50:Z52">
    <cfRule type="cellIs" dxfId="3025" priority="4821" operator="equal">
      <formula>"NÃO"</formula>
    </cfRule>
    <cfRule type="cellIs" dxfId="3024" priority="4822" operator="equal">
      <formula>"SIM"</formula>
    </cfRule>
  </conditionalFormatting>
  <conditionalFormatting sqref="Z50:Z52">
    <cfRule type="cellIs" dxfId="3023" priority="4820" operator="equal">
      <formula>"OPORTUNIDADE"</formula>
    </cfRule>
  </conditionalFormatting>
  <conditionalFormatting sqref="Z50:Z52">
    <cfRule type="cellIs" dxfId="3022" priority="4818" operator="equal">
      <formula>"NÃO"</formula>
    </cfRule>
    <cfRule type="cellIs" dxfId="3021" priority="4819" operator="equal">
      <formula>"SIM"</formula>
    </cfRule>
  </conditionalFormatting>
  <conditionalFormatting sqref="Z50:Z52">
    <cfRule type="cellIs" dxfId="3020" priority="4817" operator="equal">
      <formula>"OPORTUNIDADE"</formula>
    </cfRule>
  </conditionalFormatting>
  <conditionalFormatting sqref="Z50:Z52">
    <cfRule type="cellIs" dxfId="3019" priority="4815" operator="equal">
      <formula>"NÃO"</formula>
    </cfRule>
    <cfRule type="cellIs" dxfId="3018" priority="4816" operator="equal">
      <formula>"SIM"</formula>
    </cfRule>
  </conditionalFormatting>
  <conditionalFormatting sqref="Z50:Z52">
    <cfRule type="cellIs" dxfId="3017" priority="4814" operator="equal">
      <formula>"OPORTUNIDADE"</formula>
    </cfRule>
  </conditionalFormatting>
  <conditionalFormatting sqref="Z50:Z52">
    <cfRule type="cellIs" dxfId="3016" priority="4812" operator="equal">
      <formula>"NÃO"</formula>
    </cfRule>
    <cfRule type="cellIs" dxfId="3015" priority="4813" operator="equal">
      <formula>"SIM"</formula>
    </cfRule>
  </conditionalFormatting>
  <conditionalFormatting sqref="Z50:Z52">
    <cfRule type="cellIs" dxfId="3014" priority="4811" operator="equal">
      <formula>"OPORTUNIDADE"</formula>
    </cfRule>
  </conditionalFormatting>
  <conditionalFormatting sqref="Z50:Z52">
    <cfRule type="cellIs" dxfId="3013" priority="4809" operator="equal">
      <formula>"NÃO"</formula>
    </cfRule>
    <cfRule type="cellIs" dxfId="3012" priority="4810" operator="equal">
      <formula>"SIM"</formula>
    </cfRule>
  </conditionalFormatting>
  <conditionalFormatting sqref="Z50:Z52">
    <cfRule type="cellIs" dxfId="3011" priority="4808" operator="equal">
      <formula>"OPORTUNIDADE"</formula>
    </cfRule>
  </conditionalFormatting>
  <conditionalFormatting sqref="Z50:Z52">
    <cfRule type="cellIs" dxfId="3010" priority="4806" operator="equal">
      <formula>"NÃO"</formula>
    </cfRule>
    <cfRule type="cellIs" dxfId="3009" priority="4807" operator="equal">
      <formula>"SIM"</formula>
    </cfRule>
  </conditionalFormatting>
  <conditionalFormatting sqref="Z50:Z52">
    <cfRule type="cellIs" dxfId="3008" priority="4805" operator="equal">
      <formula>"OPORTUNIDADE"</formula>
    </cfRule>
  </conditionalFormatting>
  <conditionalFormatting sqref="Z50:Z52">
    <cfRule type="cellIs" dxfId="3007" priority="4803" operator="equal">
      <formula>"NÃO"</formula>
    </cfRule>
    <cfRule type="cellIs" dxfId="3006" priority="4804" operator="equal">
      <formula>"SIM"</formula>
    </cfRule>
  </conditionalFormatting>
  <conditionalFormatting sqref="Z50:Z52">
    <cfRule type="cellIs" dxfId="3005" priority="4802" operator="equal">
      <formula>"OPORTUNIDADE"</formula>
    </cfRule>
  </conditionalFormatting>
  <conditionalFormatting sqref="Z50:Z52">
    <cfRule type="cellIs" dxfId="3004" priority="4800" operator="equal">
      <formula>"NÃO"</formula>
    </cfRule>
    <cfRule type="cellIs" dxfId="3003" priority="4801" operator="equal">
      <formula>"SIM"</formula>
    </cfRule>
  </conditionalFormatting>
  <conditionalFormatting sqref="Z50:Z52">
    <cfRule type="cellIs" dxfId="3002" priority="4799" operator="equal">
      <formula>"OPORTUNIDADE"</formula>
    </cfRule>
  </conditionalFormatting>
  <conditionalFormatting sqref="Z50:Z52">
    <cfRule type="cellIs" dxfId="3001" priority="4797" operator="equal">
      <formula>"NÃO"</formula>
    </cfRule>
    <cfRule type="cellIs" dxfId="3000" priority="4798" operator="equal">
      <formula>"SIM"</formula>
    </cfRule>
  </conditionalFormatting>
  <conditionalFormatting sqref="Z50:Z52">
    <cfRule type="cellIs" dxfId="2999" priority="4796" operator="equal">
      <formula>"OPORTUNIDADE"</formula>
    </cfRule>
  </conditionalFormatting>
  <conditionalFormatting sqref="Z50:Z52">
    <cfRule type="cellIs" dxfId="2998" priority="4794" operator="equal">
      <formula>"NÃO"</formula>
    </cfRule>
    <cfRule type="cellIs" dxfId="2997" priority="4795" operator="equal">
      <formula>"SIM"</formula>
    </cfRule>
  </conditionalFormatting>
  <conditionalFormatting sqref="Z50:Z51">
    <cfRule type="cellIs" dxfId="2996" priority="4793" operator="equal">
      <formula>"OPORTUNIDADE"</formula>
    </cfRule>
  </conditionalFormatting>
  <conditionalFormatting sqref="Z50:Z51">
    <cfRule type="cellIs" dxfId="2995" priority="4791" operator="equal">
      <formula>"NÃO"</formula>
    </cfRule>
    <cfRule type="cellIs" dxfId="2994" priority="4792" operator="equal">
      <formula>"SIM"</formula>
    </cfRule>
  </conditionalFormatting>
  <conditionalFormatting sqref="Z50:Z51">
    <cfRule type="cellIs" dxfId="2993" priority="4790" operator="equal">
      <formula>"OPORTUNIDADE"</formula>
    </cfRule>
  </conditionalFormatting>
  <conditionalFormatting sqref="Z50:Z51">
    <cfRule type="cellIs" dxfId="2992" priority="4788" operator="equal">
      <formula>"NÃO"</formula>
    </cfRule>
    <cfRule type="cellIs" dxfId="2991" priority="4789" operator="equal">
      <formula>"SIM"</formula>
    </cfRule>
  </conditionalFormatting>
  <conditionalFormatting sqref="Z50:Z51">
    <cfRule type="cellIs" dxfId="2990" priority="4787" operator="equal">
      <formula>"OPORTUNIDADE"</formula>
    </cfRule>
  </conditionalFormatting>
  <conditionalFormatting sqref="Z50:Z51">
    <cfRule type="cellIs" dxfId="2989" priority="4785" operator="equal">
      <formula>"NÃO"</formula>
    </cfRule>
    <cfRule type="cellIs" dxfId="2988" priority="4786" operator="equal">
      <formula>"SIM"</formula>
    </cfRule>
  </conditionalFormatting>
  <conditionalFormatting sqref="Z50:Z51">
    <cfRule type="cellIs" dxfId="2987" priority="4784" operator="equal">
      <formula>"OPORTUNIDADE"</formula>
    </cfRule>
  </conditionalFormatting>
  <conditionalFormatting sqref="Z50:Z51">
    <cfRule type="cellIs" dxfId="2986" priority="4782" operator="equal">
      <formula>"NÃO"</formula>
    </cfRule>
    <cfRule type="cellIs" dxfId="2985" priority="4783" operator="equal">
      <formula>"SIM"</formula>
    </cfRule>
  </conditionalFormatting>
  <conditionalFormatting sqref="Z50:Z51">
    <cfRule type="cellIs" dxfId="2984" priority="4781" operator="equal">
      <formula>"OPORTUNIDADE"</formula>
    </cfRule>
  </conditionalFormatting>
  <conditionalFormatting sqref="Z50:Z51">
    <cfRule type="cellIs" dxfId="2983" priority="4779" operator="equal">
      <formula>"NÃO"</formula>
    </cfRule>
    <cfRule type="cellIs" dxfId="2982" priority="4780" operator="equal">
      <formula>"SIM"</formula>
    </cfRule>
  </conditionalFormatting>
  <conditionalFormatting sqref="Z50:Z51">
    <cfRule type="cellIs" dxfId="2981" priority="4778" operator="equal">
      <formula>"OPORTUNIDADE"</formula>
    </cfRule>
  </conditionalFormatting>
  <conditionalFormatting sqref="Z50:Z51">
    <cfRule type="cellIs" dxfId="2980" priority="4776" operator="equal">
      <formula>"NÃO"</formula>
    </cfRule>
    <cfRule type="cellIs" dxfId="2979" priority="4777" operator="equal">
      <formula>"SIM"</formula>
    </cfRule>
  </conditionalFormatting>
  <conditionalFormatting sqref="Z50:Z51">
    <cfRule type="cellIs" dxfId="2978" priority="4775" operator="equal">
      <formula>"OPORTUNIDADE"</formula>
    </cfRule>
  </conditionalFormatting>
  <conditionalFormatting sqref="Z50:Z51">
    <cfRule type="cellIs" dxfId="2977" priority="4773" operator="equal">
      <formula>"NÃO"</formula>
    </cfRule>
    <cfRule type="cellIs" dxfId="2976" priority="4774" operator="equal">
      <formula>"SIM"</formula>
    </cfRule>
  </conditionalFormatting>
  <conditionalFormatting sqref="Z50:Z51">
    <cfRule type="cellIs" dxfId="2975" priority="4772" operator="equal">
      <formula>"OPORTUNIDADE"</formula>
    </cfRule>
  </conditionalFormatting>
  <conditionalFormatting sqref="Z50:Z51">
    <cfRule type="cellIs" dxfId="2974" priority="4770" operator="equal">
      <formula>"NÃO"</formula>
    </cfRule>
    <cfRule type="cellIs" dxfId="2973" priority="4771" operator="equal">
      <formula>"SIM"</formula>
    </cfRule>
  </conditionalFormatting>
  <conditionalFormatting sqref="Z50:Z51">
    <cfRule type="cellIs" dxfId="2972" priority="4769" operator="equal">
      <formula>"OPORTUNIDADE"</formula>
    </cfRule>
  </conditionalFormatting>
  <conditionalFormatting sqref="Z50:Z51">
    <cfRule type="cellIs" dxfId="2971" priority="4767" operator="equal">
      <formula>"NÃO"</formula>
    </cfRule>
    <cfRule type="cellIs" dxfId="2970" priority="4768" operator="equal">
      <formula>"SIM"</formula>
    </cfRule>
  </conditionalFormatting>
  <conditionalFormatting sqref="Z50:Z51">
    <cfRule type="cellIs" dxfId="2969" priority="4766" operator="equal">
      <formula>"OPORTUNIDADE"</formula>
    </cfRule>
  </conditionalFormatting>
  <conditionalFormatting sqref="Z50:Z51">
    <cfRule type="cellIs" dxfId="2968" priority="4764" operator="equal">
      <formula>"NÃO"</formula>
    </cfRule>
    <cfRule type="cellIs" dxfId="2967" priority="4765" operator="equal">
      <formula>"SIM"</formula>
    </cfRule>
  </conditionalFormatting>
  <conditionalFormatting sqref="Z50:Z51">
    <cfRule type="cellIs" dxfId="2966" priority="4763" operator="equal">
      <formula>"OPORTUNIDADE"</formula>
    </cfRule>
  </conditionalFormatting>
  <conditionalFormatting sqref="Z50:Z51">
    <cfRule type="cellIs" dxfId="2965" priority="4761" operator="equal">
      <formula>"NÃO"</formula>
    </cfRule>
    <cfRule type="cellIs" dxfId="2964" priority="4762" operator="equal">
      <formula>"SIM"</formula>
    </cfRule>
  </conditionalFormatting>
  <conditionalFormatting sqref="Z50:Z51">
    <cfRule type="cellIs" dxfId="2963" priority="4760" operator="equal">
      <formula>"OPORTUNIDADE"</formula>
    </cfRule>
  </conditionalFormatting>
  <conditionalFormatting sqref="Z50:Z51">
    <cfRule type="cellIs" dxfId="2962" priority="4758" operator="equal">
      <formula>"NÃO"</formula>
    </cfRule>
    <cfRule type="cellIs" dxfId="2961" priority="4759" operator="equal">
      <formula>"SIM"</formula>
    </cfRule>
  </conditionalFormatting>
  <conditionalFormatting sqref="Z50:Z51">
    <cfRule type="cellIs" dxfId="2960" priority="4757" operator="equal">
      <formula>"OPORTUNIDADE"</formula>
    </cfRule>
  </conditionalFormatting>
  <conditionalFormatting sqref="Z50:Z51">
    <cfRule type="cellIs" dxfId="2959" priority="4755" operator="equal">
      <formula>"NÃO"</formula>
    </cfRule>
    <cfRule type="cellIs" dxfId="2958" priority="4756" operator="equal">
      <formula>"SIM"</formula>
    </cfRule>
  </conditionalFormatting>
  <conditionalFormatting sqref="Z50:Z51">
    <cfRule type="cellIs" dxfId="2957" priority="4754" operator="equal">
      <formula>"OPORTUNIDADE"</formula>
    </cfRule>
  </conditionalFormatting>
  <conditionalFormatting sqref="Z50:Z51">
    <cfRule type="cellIs" dxfId="2956" priority="4752" operator="equal">
      <formula>"NÃO"</formula>
    </cfRule>
    <cfRule type="cellIs" dxfId="2955" priority="4753" operator="equal">
      <formula>"SIM"</formula>
    </cfRule>
  </conditionalFormatting>
  <conditionalFormatting sqref="Z50:Z51">
    <cfRule type="cellIs" dxfId="2954" priority="4751" operator="equal">
      <formula>"OPORTUNIDADE"</formula>
    </cfRule>
  </conditionalFormatting>
  <conditionalFormatting sqref="Z50:Z51">
    <cfRule type="cellIs" dxfId="2953" priority="4749" operator="equal">
      <formula>"NÃO"</formula>
    </cfRule>
    <cfRule type="cellIs" dxfId="2952" priority="4750" operator="equal">
      <formula>"SIM"</formula>
    </cfRule>
  </conditionalFormatting>
  <conditionalFormatting sqref="Z50:Z51">
    <cfRule type="cellIs" dxfId="2951" priority="4748" operator="equal">
      <formula>"OPORTUNIDADE"</formula>
    </cfRule>
  </conditionalFormatting>
  <conditionalFormatting sqref="Z50:Z51">
    <cfRule type="cellIs" dxfId="2950" priority="4746" operator="equal">
      <formula>"NÃO"</formula>
    </cfRule>
    <cfRule type="cellIs" dxfId="2949" priority="4747" operator="equal">
      <formula>"SIM"</formula>
    </cfRule>
  </conditionalFormatting>
  <conditionalFormatting sqref="Z50:Z51">
    <cfRule type="cellIs" dxfId="2948" priority="4745" operator="equal">
      <formula>"OPORTUNIDADE"</formula>
    </cfRule>
  </conditionalFormatting>
  <conditionalFormatting sqref="Z50:Z51">
    <cfRule type="cellIs" dxfId="2947" priority="4743" operator="equal">
      <formula>"NÃO"</formula>
    </cfRule>
    <cfRule type="cellIs" dxfId="2946" priority="4744" operator="equal">
      <formula>"SIM"</formula>
    </cfRule>
  </conditionalFormatting>
  <conditionalFormatting sqref="Z50:Z51">
    <cfRule type="cellIs" dxfId="2945" priority="4742" operator="equal">
      <formula>"OPORTUNIDADE"</formula>
    </cfRule>
  </conditionalFormatting>
  <conditionalFormatting sqref="Z50:Z51">
    <cfRule type="cellIs" dxfId="2944" priority="4740" operator="equal">
      <formula>"NÃO"</formula>
    </cfRule>
    <cfRule type="cellIs" dxfId="2943" priority="4741" operator="equal">
      <formula>"SIM"</formula>
    </cfRule>
  </conditionalFormatting>
  <conditionalFormatting sqref="Z50:Z51">
    <cfRule type="cellIs" dxfId="2942" priority="4739" operator="equal">
      <formula>"OPORTUNIDADE"</formula>
    </cfRule>
  </conditionalFormatting>
  <conditionalFormatting sqref="Z50:Z51">
    <cfRule type="cellIs" dxfId="2941" priority="4737" operator="equal">
      <formula>"NÃO"</formula>
    </cfRule>
    <cfRule type="cellIs" dxfId="2940" priority="4738" operator="equal">
      <formula>"SIM"</formula>
    </cfRule>
  </conditionalFormatting>
  <conditionalFormatting sqref="Z50:Z51">
    <cfRule type="cellIs" dxfId="2939" priority="4736" operator="equal">
      <formula>"OPORTUNIDADE"</formula>
    </cfRule>
  </conditionalFormatting>
  <conditionalFormatting sqref="Z50:Z51">
    <cfRule type="cellIs" dxfId="2938" priority="4734" operator="equal">
      <formula>"NÃO"</formula>
    </cfRule>
    <cfRule type="cellIs" dxfId="2937" priority="4735" operator="equal">
      <formula>"SIM"</formula>
    </cfRule>
  </conditionalFormatting>
  <conditionalFormatting sqref="Z50:Z52">
    <cfRule type="cellIs" dxfId="2936" priority="4733" operator="equal">
      <formula>"OPORTUNIDADE"</formula>
    </cfRule>
  </conditionalFormatting>
  <conditionalFormatting sqref="Z50:Z52">
    <cfRule type="cellIs" dxfId="2935" priority="4731" operator="equal">
      <formula>"NÃO"</formula>
    </cfRule>
    <cfRule type="cellIs" dxfId="2934" priority="4732" operator="equal">
      <formula>"SIM"</formula>
    </cfRule>
  </conditionalFormatting>
  <conditionalFormatting sqref="Z50:Z52">
    <cfRule type="cellIs" dxfId="2933" priority="4730" operator="equal">
      <formula>"OPORTUNIDADE"</formula>
    </cfRule>
  </conditionalFormatting>
  <conditionalFormatting sqref="Z50:Z52">
    <cfRule type="cellIs" dxfId="2932" priority="4728" operator="equal">
      <formula>"NÃO"</formula>
    </cfRule>
    <cfRule type="cellIs" dxfId="2931" priority="4729" operator="equal">
      <formula>"SIM"</formula>
    </cfRule>
  </conditionalFormatting>
  <conditionalFormatting sqref="Z50:Z52">
    <cfRule type="cellIs" dxfId="2930" priority="4727" operator="equal">
      <formula>"OPORTUNIDADE"</formula>
    </cfRule>
  </conditionalFormatting>
  <conditionalFormatting sqref="Z50:Z52">
    <cfRule type="cellIs" dxfId="2929" priority="4725" operator="equal">
      <formula>"NÃO"</formula>
    </cfRule>
    <cfRule type="cellIs" dxfId="2928" priority="4726" operator="equal">
      <formula>"SIM"</formula>
    </cfRule>
  </conditionalFormatting>
  <conditionalFormatting sqref="Z51:Z52">
    <cfRule type="cellIs" dxfId="2927" priority="4724" operator="equal">
      <formula>"OPORTUNIDADE"</formula>
    </cfRule>
  </conditionalFormatting>
  <conditionalFormatting sqref="Z51:Z52">
    <cfRule type="cellIs" dxfId="2926" priority="4722" operator="equal">
      <formula>"NÃO"</formula>
    </cfRule>
    <cfRule type="cellIs" dxfId="2925" priority="4723" operator="equal">
      <formula>"SIM"</formula>
    </cfRule>
  </conditionalFormatting>
  <conditionalFormatting sqref="Z52:Z54">
    <cfRule type="cellIs" dxfId="2924" priority="4700" operator="equal">
      <formula>"OPORTUNIDADE"</formula>
    </cfRule>
  </conditionalFormatting>
  <conditionalFormatting sqref="Z52:Z54">
    <cfRule type="cellIs" dxfId="2923" priority="4698" operator="equal">
      <formula>"NÃO"</formula>
    </cfRule>
    <cfRule type="cellIs" dxfId="2922" priority="4699" operator="equal">
      <formula>"SIM"</formula>
    </cfRule>
  </conditionalFormatting>
  <conditionalFormatting sqref="Z54 Z56">
    <cfRule type="cellIs" dxfId="2921" priority="4697" operator="equal">
      <formula>"OPORTUNIDADE"</formula>
    </cfRule>
  </conditionalFormatting>
  <conditionalFormatting sqref="Z54 Z56">
    <cfRule type="cellIs" dxfId="2920" priority="4695" operator="equal">
      <formula>"NÃO"</formula>
    </cfRule>
    <cfRule type="cellIs" dxfId="2919" priority="4696" operator="equal">
      <formula>"SIM"</formula>
    </cfRule>
  </conditionalFormatting>
  <conditionalFormatting sqref="Z53:Z54 Z56">
    <cfRule type="cellIs" dxfId="2918" priority="4694" operator="equal">
      <formula>"OPORTUNIDADE"</formula>
    </cfRule>
  </conditionalFormatting>
  <conditionalFormatting sqref="Z53:Z54 Z56">
    <cfRule type="cellIs" dxfId="2917" priority="4692" operator="equal">
      <formula>"NÃO"</formula>
    </cfRule>
    <cfRule type="cellIs" dxfId="2916" priority="4693" operator="equal">
      <formula>"SIM"</formula>
    </cfRule>
  </conditionalFormatting>
  <conditionalFormatting sqref="Z53:Z54 Z56">
    <cfRule type="cellIs" dxfId="2915" priority="4691" operator="equal">
      <formula>"OPORTUNIDADE"</formula>
    </cfRule>
  </conditionalFormatting>
  <conditionalFormatting sqref="Z53:Z54 Z56">
    <cfRule type="cellIs" dxfId="2914" priority="4689" operator="equal">
      <formula>"NÃO"</formula>
    </cfRule>
    <cfRule type="cellIs" dxfId="2913" priority="4690" operator="equal">
      <formula>"SIM"</formula>
    </cfRule>
  </conditionalFormatting>
  <conditionalFormatting sqref="Z53:Z54 Z56">
    <cfRule type="cellIs" dxfId="2912" priority="4688" operator="equal">
      <formula>"OPORTUNIDADE"</formula>
    </cfRule>
  </conditionalFormatting>
  <conditionalFormatting sqref="Z53:Z54 Z56">
    <cfRule type="cellIs" dxfId="2911" priority="4686" operator="equal">
      <formula>"NÃO"</formula>
    </cfRule>
    <cfRule type="cellIs" dxfId="2910" priority="4687" operator="equal">
      <formula>"SIM"</formula>
    </cfRule>
  </conditionalFormatting>
  <conditionalFormatting sqref="Z52:Z54">
    <cfRule type="cellIs" dxfId="2909" priority="4685" operator="equal">
      <formula>"OPORTUNIDADE"</formula>
    </cfRule>
  </conditionalFormatting>
  <conditionalFormatting sqref="Z52:Z54">
    <cfRule type="cellIs" dxfId="2908" priority="4683" operator="equal">
      <formula>"NÃO"</formula>
    </cfRule>
    <cfRule type="cellIs" dxfId="2907" priority="4684" operator="equal">
      <formula>"SIM"</formula>
    </cfRule>
  </conditionalFormatting>
  <conditionalFormatting sqref="Z52:Z54 Z56">
    <cfRule type="cellIs" dxfId="2906" priority="4682" operator="equal">
      <formula>"OPORTUNIDADE"</formula>
    </cfRule>
  </conditionalFormatting>
  <conditionalFormatting sqref="Z52:Z54 Z56">
    <cfRule type="cellIs" dxfId="2905" priority="4680" operator="equal">
      <formula>"NÃO"</formula>
    </cfRule>
    <cfRule type="cellIs" dxfId="2904" priority="4681" operator="equal">
      <formula>"SIM"</formula>
    </cfRule>
  </conditionalFormatting>
  <conditionalFormatting sqref="Z52:Z54">
    <cfRule type="cellIs" dxfId="2903" priority="4679" operator="equal">
      <formula>"OPORTUNIDADE"</formula>
    </cfRule>
  </conditionalFormatting>
  <conditionalFormatting sqref="Z52:Z54">
    <cfRule type="cellIs" dxfId="2902" priority="4677" operator="equal">
      <formula>"NÃO"</formula>
    </cfRule>
    <cfRule type="cellIs" dxfId="2901" priority="4678" operator="equal">
      <formula>"SIM"</formula>
    </cfRule>
  </conditionalFormatting>
  <conditionalFormatting sqref="Z54 Z56">
    <cfRule type="cellIs" dxfId="2900" priority="4676" operator="equal">
      <formula>"OPORTUNIDADE"</formula>
    </cfRule>
  </conditionalFormatting>
  <conditionalFormatting sqref="Z54 Z56">
    <cfRule type="cellIs" dxfId="2899" priority="4674" operator="equal">
      <formula>"NÃO"</formula>
    </cfRule>
    <cfRule type="cellIs" dxfId="2898" priority="4675" operator="equal">
      <formula>"SIM"</formula>
    </cfRule>
  </conditionalFormatting>
  <conditionalFormatting sqref="Z52:Z54">
    <cfRule type="cellIs" dxfId="2897" priority="4673" operator="equal">
      <formula>"OPORTUNIDADE"</formula>
    </cfRule>
  </conditionalFormatting>
  <conditionalFormatting sqref="Z52:Z54">
    <cfRule type="cellIs" dxfId="2896" priority="4671" operator="equal">
      <formula>"NÃO"</formula>
    </cfRule>
    <cfRule type="cellIs" dxfId="2895" priority="4672" operator="equal">
      <formula>"SIM"</formula>
    </cfRule>
  </conditionalFormatting>
  <conditionalFormatting sqref="Z54 Z56">
    <cfRule type="cellIs" dxfId="2894" priority="4670" operator="equal">
      <formula>"OPORTUNIDADE"</formula>
    </cfRule>
  </conditionalFormatting>
  <conditionalFormatting sqref="Z54 Z56">
    <cfRule type="cellIs" dxfId="2893" priority="4668" operator="equal">
      <formula>"NÃO"</formula>
    </cfRule>
    <cfRule type="cellIs" dxfId="2892" priority="4669" operator="equal">
      <formula>"SIM"</formula>
    </cfRule>
  </conditionalFormatting>
  <conditionalFormatting sqref="Z52:Z53">
    <cfRule type="cellIs" dxfId="2891" priority="4667" operator="equal">
      <formula>"OPORTUNIDADE"</formula>
    </cfRule>
  </conditionalFormatting>
  <conditionalFormatting sqref="Z52:Z53">
    <cfRule type="cellIs" dxfId="2890" priority="4665" operator="equal">
      <formula>"NÃO"</formula>
    </cfRule>
    <cfRule type="cellIs" dxfId="2889" priority="4666" operator="equal">
      <formula>"SIM"</formula>
    </cfRule>
  </conditionalFormatting>
  <conditionalFormatting sqref="Z56">
    <cfRule type="cellIs" dxfId="2888" priority="4640" operator="equal">
      <formula>"OPORTUNIDADE"</formula>
    </cfRule>
  </conditionalFormatting>
  <conditionalFormatting sqref="Z56">
    <cfRule type="cellIs" dxfId="2887" priority="4638" operator="equal">
      <formula>"NÃO"</formula>
    </cfRule>
    <cfRule type="cellIs" dxfId="2886" priority="4639" operator="equal">
      <formula>"SIM"</formula>
    </cfRule>
  </conditionalFormatting>
  <conditionalFormatting sqref="Z53">
    <cfRule type="cellIs" dxfId="2885" priority="4637" operator="equal">
      <formula>"OPORTUNIDADE"</formula>
    </cfRule>
  </conditionalFormatting>
  <conditionalFormatting sqref="Z53">
    <cfRule type="cellIs" dxfId="2884" priority="4635" operator="equal">
      <formula>"NÃO"</formula>
    </cfRule>
    <cfRule type="cellIs" dxfId="2883" priority="4636" operator="equal">
      <formula>"SIM"</formula>
    </cfRule>
  </conditionalFormatting>
  <conditionalFormatting sqref="Z53">
    <cfRule type="cellIs" dxfId="2882" priority="4634" operator="equal">
      <formula>"OPORTUNIDADE"</formula>
    </cfRule>
  </conditionalFormatting>
  <conditionalFormatting sqref="Z53">
    <cfRule type="cellIs" dxfId="2881" priority="4632" operator="equal">
      <formula>"NÃO"</formula>
    </cfRule>
    <cfRule type="cellIs" dxfId="2880" priority="4633" operator="equal">
      <formula>"SIM"</formula>
    </cfRule>
  </conditionalFormatting>
  <conditionalFormatting sqref="Y43:Z43">
    <cfRule type="cellIs" dxfId="2879" priority="4631" operator="equal">
      <formula>"OPORTUNIDADE"</formula>
    </cfRule>
  </conditionalFormatting>
  <conditionalFormatting sqref="Y43:Z43">
    <cfRule type="cellIs" dxfId="2878" priority="4629" operator="equal">
      <formula>"NÃO"</formula>
    </cfRule>
    <cfRule type="cellIs" dxfId="2877" priority="4630" operator="equal">
      <formula>"SIM"</formula>
    </cfRule>
  </conditionalFormatting>
  <conditionalFormatting sqref="Y43:Z43">
    <cfRule type="cellIs" dxfId="2876" priority="4628" operator="equal">
      <formula>"OPORTUNIDADE"</formula>
    </cfRule>
  </conditionalFormatting>
  <conditionalFormatting sqref="Y43:Z43">
    <cfRule type="cellIs" dxfId="2875" priority="4626" operator="equal">
      <formula>"NÃO"</formula>
    </cfRule>
    <cfRule type="cellIs" dxfId="2874" priority="4627" operator="equal">
      <formula>"SIM"</formula>
    </cfRule>
  </conditionalFormatting>
  <conditionalFormatting sqref="Y44:Z44">
    <cfRule type="cellIs" dxfId="2873" priority="4625" operator="equal">
      <formula>"OPORTUNIDADE"</formula>
    </cfRule>
  </conditionalFormatting>
  <conditionalFormatting sqref="Y44:Z44">
    <cfRule type="cellIs" dxfId="2872" priority="4623" operator="equal">
      <formula>"NÃO"</formula>
    </cfRule>
    <cfRule type="cellIs" dxfId="2871" priority="4624" operator="equal">
      <formula>"SIM"</formula>
    </cfRule>
  </conditionalFormatting>
  <conditionalFormatting sqref="Z56">
    <cfRule type="cellIs" dxfId="2870" priority="4619" operator="equal">
      <formula>"OPORTUNIDADE"</formula>
    </cfRule>
  </conditionalFormatting>
  <conditionalFormatting sqref="Z56">
    <cfRule type="cellIs" dxfId="2869" priority="4617" operator="equal">
      <formula>"NÃO"</formula>
    </cfRule>
    <cfRule type="cellIs" dxfId="2868" priority="4618" operator="equal">
      <formula>"SIM"</formula>
    </cfRule>
  </conditionalFormatting>
  <conditionalFormatting sqref="Z54">
    <cfRule type="cellIs" dxfId="2867" priority="4616" operator="equal">
      <formula>"OPORTUNIDADE"</formula>
    </cfRule>
  </conditionalFormatting>
  <conditionalFormatting sqref="Z54">
    <cfRule type="cellIs" dxfId="2866" priority="4614" operator="equal">
      <formula>"NÃO"</formula>
    </cfRule>
    <cfRule type="cellIs" dxfId="2865" priority="4615" operator="equal">
      <formula>"SIM"</formula>
    </cfRule>
  </conditionalFormatting>
  <conditionalFormatting sqref="Z54">
    <cfRule type="cellIs" dxfId="2864" priority="4613" operator="equal">
      <formula>"OPORTUNIDADE"</formula>
    </cfRule>
  </conditionalFormatting>
  <conditionalFormatting sqref="Z54">
    <cfRule type="cellIs" dxfId="2863" priority="4611" operator="equal">
      <formula>"NÃO"</formula>
    </cfRule>
    <cfRule type="cellIs" dxfId="2862" priority="4612" operator="equal">
      <formula>"SIM"</formula>
    </cfRule>
  </conditionalFormatting>
  <conditionalFormatting sqref="BP26">
    <cfRule type="iconSet" priority="4610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60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08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60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606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605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861" priority="4604" operator="equal">
      <formula>"OPORTUNIDADE"</formula>
    </cfRule>
  </conditionalFormatting>
  <conditionalFormatting sqref="Z48">
    <cfRule type="cellIs" dxfId="2860" priority="4602" operator="equal">
      <formula>"NÃO"</formula>
    </cfRule>
    <cfRule type="cellIs" dxfId="2859" priority="4603" operator="equal">
      <formula>"SIM"</formula>
    </cfRule>
  </conditionalFormatting>
  <conditionalFormatting sqref="Z48">
    <cfRule type="cellIs" dxfId="2858" priority="4601" operator="equal">
      <formula>"OPORTUNIDADE"</formula>
    </cfRule>
  </conditionalFormatting>
  <conditionalFormatting sqref="Z48">
    <cfRule type="cellIs" dxfId="2857" priority="4599" operator="equal">
      <formula>"NÃO"</formula>
    </cfRule>
    <cfRule type="cellIs" dxfId="2856" priority="4600" operator="equal">
      <formula>"SIM"</formula>
    </cfRule>
  </conditionalFormatting>
  <conditionalFormatting sqref="Z48">
    <cfRule type="cellIs" dxfId="2855" priority="4598" operator="equal">
      <formula>"OPORTUNIDADE"</formula>
    </cfRule>
  </conditionalFormatting>
  <conditionalFormatting sqref="Z48">
    <cfRule type="cellIs" dxfId="2854" priority="4596" operator="equal">
      <formula>"NÃO"</formula>
    </cfRule>
    <cfRule type="cellIs" dxfId="2853" priority="4597" operator="equal">
      <formula>"SIM"</formula>
    </cfRule>
  </conditionalFormatting>
  <conditionalFormatting sqref="Z48">
    <cfRule type="cellIs" dxfId="2852" priority="4595" operator="equal">
      <formula>"OPORTUNIDADE"</formula>
    </cfRule>
  </conditionalFormatting>
  <conditionalFormatting sqref="Z48">
    <cfRule type="cellIs" dxfId="2851" priority="4593" operator="equal">
      <formula>"NÃO"</formula>
    </cfRule>
    <cfRule type="cellIs" dxfId="2850" priority="4594" operator="equal">
      <formula>"SIM"</formula>
    </cfRule>
  </conditionalFormatting>
  <conditionalFormatting sqref="Z48">
    <cfRule type="cellIs" dxfId="2849" priority="4592" operator="equal">
      <formula>"OPORTUNIDADE"</formula>
    </cfRule>
  </conditionalFormatting>
  <conditionalFormatting sqref="Z48">
    <cfRule type="cellIs" dxfId="2848" priority="4590" operator="equal">
      <formula>"NÃO"</formula>
    </cfRule>
    <cfRule type="cellIs" dxfId="2847" priority="4591" operator="equal">
      <formula>"SIM"</formula>
    </cfRule>
  </conditionalFormatting>
  <conditionalFormatting sqref="Z48">
    <cfRule type="cellIs" dxfId="2846" priority="4589" operator="equal">
      <formula>"OPORTUNIDADE"</formula>
    </cfRule>
  </conditionalFormatting>
  <conditionalFormatting sqref="Z48">
    <cfRule type="cellIs" dxfId="2845" priority="4587" operator="equal">
      <formula>"NÃO"</formula>
    </cfRule>
    <cfRule type="cellIs" dxfId="2844" priority="4588" operator="equal">
      <formula>"SIM"</formula>
    </cfRule>
  </conditionalFormatting>
  <conditionalFormatting sqref="Z48">
    <cfRule type="cellIs" dxfId="2843" priority="4586" operator="equal">
      <formula>"OPORTUNIDADE"</formula>
    </cfRule>
  </conditionalFormatting>
  <conditionalFormatting sqref="Z48">
    <cfRule type="cellIs" dxfId="2842" priority="4584" operator="equal">
      <formula>"NÃO"</formula>
    </cfRule>
    <cfRule type="cellIs" dxfId="2841" priority="4585" operator="equal">
      <formula>"SIM"</formula>
    </cfRule>
  </conditionalFormatting>
  <conditionalFormatting sqref="Z48">
    <cfRule type="cellIs" dxfId="2840" priority="4583" operator="equal">
      <formula>"OPORTUNIDADE"</formula>
    </cfRule>
  </conditionalFormatting>
  <conditionalFormatting sqref="Z48">
    <cfRule type="cellIs" dxfId="2839" priority="4581" operator="equal">
      <formula>"NÃO"</formula>
    </cfRule>
    <cfRule type="cellIs" dxfId="2838" priority="4582" operator="equal">
      <formula>"SIM"</formula>
    </cfRule>
  </conditionalFormatting>
  <conditionalFormatting sqref="Z48">
    <cfRule type="cellIs" dxfId="2837" priority="4580" operator="equal">
      <formula>"OPORTUNIDADE"</formula>
    </cfRule>
  </conditionalFormatting>
  <conditionalFormatting sqref="Z48">
    <cfRule type="cellIs" dxfId="2836" priority="4578" operator="equal">
      <formula>"NÃO"</formula>
    </cfRule>
    <cfRule type="cellIs" dxfId="2835" priority="4579" operator="equal">
      <formula>"SIM"</formula>
    </cfRule>
  </conditionalFormatting>
  <conditionalFormatting sqref="Z48">
    <cfRule type="cellIs" dxfId="2834" priority="4577" operator="equal">
      <formula>"OPORTUNIDADE"</formula>
    </cfRule>
  </conditionalFormatting>
  <conditionalFormatting sqref="Z48">
    <cfRule type="cellIs" dxfId="2833" priority="4575" operator="equal">
      <formula>"NÃO"</formula>
    </cfRule>
    <cfRule type="cellIs" dxfId="2832" priority="4576" operator="equal">
      <formula>"SIM"</formula>
    </cfRule>
  </conditionalFormatting>
  <conditionalFormatting sqref="Z48">
    <cfRule type="cellIs" dxfId="2831" priority="4574" operator="equal">
      <formula>"OPORTUNIDADE"</formula>
    </cfRule>
  </conditionalFormatting>
  <conditionalFormatting sqref="Z48">
    <cfRule type="cellIs" dxfId="2830" priority="4572" operator="equal">
      <formula>"NÃO"</formula>
    </cfRule>
    <cfRule type="cellIs" dxfId="2829" priority="4573" operator="equal">
      <formula>"SIM"</formula>
    </cfRule>
  </conditionalFormatting>
  <conditionalFormatting sqref="Z48">
    <cfRule type="cellIs" dxfId="2828" priority="4571" operator="equal">
      <formula>"OPORTUNIDADE"</formula>
    </cfRule>
  </conditionalFormatting>
  <conditionalFormatting sqref="Z48">
    <cfRule type="cellIs" dxfId="2827" priority="4569" operator="equal">
      <formula>"NÃO"</formula>
    </cfRule>
    <cfRule type="cellIs" dxfId="2826" priority="4570" operator="equal">
      <formula>"SIM"</formula>
    </cfRule>
  </conditionalFormatting>
  <conditionalFormatting sqref="Z48">
    <cfRule type="cellIs" dxfId="2825" priority="4568" operator="equal">
      <formula>"OPORTUNIDADE"</formula>
    </cfRule>
  </conditionalFormatting>
  <conditionalFormatting sqref="Z48">
    <cfRule type="cellIs" dxfId="2824" priority="4566" operator="equal">
      <formula>"NÃO"</formula>
    </cfRule>
    <cfRule type="cellIs" dxfId="2823" priority="4567" operator="equal">
      <formula>"SIM"</formula>
    </cfRule>
  </conditionalFormatting>
  <conditionalFormatting sqref="Z48">
    <cfRule type="cellIs" dxfId="2822" priority="4565" operator="equal">
      <formula>"OPORTUNIDADE"</formula>
    </cfRule>
  </conditionalFormatting>
  <conditionalFormatting sqref="Z48">
    <cfRule type="cellIs" dxfId="2821" priority="4563" operator="equal">
      <formula>"NÃO"</formula>
    </cfRule>
    <cfRule type="cellIs" dxfId="2820" priority="4564" operator="equal">
      <formula>"SIM"</formula>
    </cfRule>
  </conditionalFormatting>
  <conditionalFormatting sqref="Z48">
    <cfRule type="cellIs" dxfId="2819" priority="4562" operator="equal">
      <formula>"OPORTUNIDADE"</formula>
    </cfRule>
  </conditionalFormatting>
  <conditionalFormatting sqref="Z48">
    <cfRule type="cellIs" dxfId="2818" priority="4560" operator="equal">
      <formula>"NÃO"</formula>
    </cfRule>
    <cfRule type="cellIs" dxfId="2817" priority="4561" operator="equal">
      <formula>"SIM"</formula>
    </cfRule>
  </conditionalFormatting>
  <conditionalFormatting sqref="Z48">
    <cfRule type="cellIs" dxfId="2816" priority="4559" operator="equal">
      <formula>"OPORTUNIDADE"</formula>
    </cfRule>
  </conditionalFormatting>
  <conditionalFormatting sqref="Z48">
    <cfRule type="cellIs" dxfId="2815" priority="4557" operator="equal">
      <formula>"NÃO"</formula>
    </cfRule>
    <cfRule type="cellIs" dxfId="2814" priority="4558" operator="equal">
      <formula>"SIM"</formula>
    </cfRule>
  </conditionalFormatting>
  <conditionalFormatting sqref="Z48">
    <cfRule type="cellIs" dxfId="2813" priority="4556" operator="equal">
      <formula>"OPORTUNIDADE"</formula>
    </cfRule>
  </conditionalFormatting>
  <conditionalFormatting sqref="Z48">
    <cfRule type="cellIs" dxfId="2812" priority="4554" operator="equal">
      <formula>"NÃO"</formula>
    </cfRule>
    <cfRule type="cellIs" dxfId="2811" priority="4555" operator="equal">
      <formula>"SIM"</formula>
    </cfRule>
  </conditionalFormatting>
  <conditionalFormatting sqref="Z48">
    <cfRule type="cellIs" dxfId="2810" priority="4553" operator="equal">
      <formula>"OPORTUNIDADE"</formula>
    </cfRule>
  </conditionalFormatting>
  <conditionalFormatting sqref="Z48">
    <cfRule type="cellIs" dxfId="2809" priority="4551" operator="equal">
      <formula>"NÃO"</formula>
    </cfRule>
    <cfRule type="cellIs" dxfId="2808" priority="4552" operator="equal">
      <formula>"SIM"</formula>
    </cfRule>
  </conditionalFormatting>
  <conditionalFormatting sqref="Z48">
    <cfRule type="cellIs" dxfId="2807" priority="4550" operator="equal">
      <formula>"OPORTUNIDADE"</formula>
    </cfRule>
  </conditionalFormatting>
  <conditionalFormatting sqref="Z48">
    <cfRule type="cellIs" dxfId="2806" priority="4548" operator="equal">
      <formula>"NÃO"</formula>
    </cfRule>
    <cfRule type="cellIs" dxfId="2805" priority="4549" operator="equal">
      <formula>"SIM"</formula>
    </cfRule>
  </conditionalFormatting>
  <conditionalFormatting sqref="Z48">
    <cfRule type="cellIs" dxfId="2804" priority="4547" operator="equal">
      <formula>"OPORTUNIDADE"</formula>
    </cfRule>
  </conditionalFormatting>
  <conditionalFormatting sqref="Z48">
    <cfRule type="cellIs" dxfId="2803" priority="4545" operator="equal">
      <formula>"NÃO"</formula>
    </cfRule>
    <cfRule type="cellIs" dxfId="2802" priority="4546" operator="equal">
      <formula>"SIM"</formula>
    </cfRule>
  </conditionalFormatting>
  <conditionalFormatting sqref="Z48">
    <cfRule type="cellIs" dxfId="2801" priority="4544" operator="equal">
      <formula>"OPORTUNIDADE"</formula>
    </cfRule>
  </conditionalFormatting>
  <conditionalFormatting sqref="Z48">
    <cfRule type="cellIs" dxfId="2800" priority="4542" operator="equal">
      <formula>"NÃO"</formula>
    </cfRule>
    <cfRule type="cellIs" dxfId="2799" priority="4543" operator="equal">
      <formula>"SIM"</formula>
    </cfRule>
  </conditionalFormatting>
  <conditionalFormatting sqref="Y58:Z58 Y65:Y67 Y72:Y75 Y59:Y63 Y69:Y70">
    <cfRule type="cellIs" dxfId="2798" priority="4538" operator="equal">
      <formula>"OPORTUNIDADE"</formula>
    </cfRule>
  </conditionalFormatting>
  <conditionalFormatting sqref="Y58:Z58 Y65:Y67 Y72:Y75 Y59:Y63 Y69:Y70">
    <cfRule type="cellIs" dxfId="2797" priority="4536" operator="equal">
      <formula>"NÃO"</formula>
    </cfRule>
    <cfRule type="cellIs" dxfId="2796" priority="4537" operator="equal">
      <formula>"SIM"</formula>
    </cfRule>
  </conditionalFormatting>
  <conditionalFormatting sqref="Z59">
    <cfRule type="cellIs" dxfId="2795" priority="4535" operator="equal">
      <formula>"OPORTUNIDADE"</formula>
    </cfRule>
  </conditionalFormatting>
  <conditionalFormatting sqref="Z59">
    <cfRule type="cellIs" dxfId="2794" priority="4533" operator="equal">
      <formula>"NÃO"</formula>
    </cfRule>
    <cfRule type="cellIs" dxfId="2793" priority="4534" operator="equal">
      <formula>"SIM"</formula>
    </cfRule>
  </conditionalFormatting>
  <conditionalFormatting sqref="Z59">
    <cfRule type="cellIs" dxfId="2792" priority="4532" operator="equal">
      <formula>"OPORTUNIDADE"</formula>
    </cfRule>
  </conditionalFormatting>
  <conditionalFormatting sqref="Z59">
    <cfRule type="cellIs" dxfId="2791" priority="4530" operator="equal">
      <formula>"NÃO"</formula>
    </cfRule>
    <cfRule type="cellIs" dxfId="2790" priority="4531" operator="equal">
      <formula>"SIM"</formula>
    </cfRule>
  </conditionalFormatting>
  <conditionalFormatting sqref="Z59">
    <cfRule type="cellIs" dxfId="2789" priority="4529" operator="equal">
      <formula>"OPORTUNIDADE"</formula>
    </cfRule>
  </conditionalFormatting>
  <conditionalFormatting sqref="Z59">
    <cfRule type="cellIs" dxfId="2788" priority="4527" operator="equal">
      <formula>"NÃO"</formula>
    </cfRule>
    <cfRule type="cellIs" dxfId="2787" priority="4528" operator="equal">
      <formula>"SIM"</formula>
    </cfRule>
  </conditionalFormatting>
  <conditionalFormatting sqref="Z59">
    <cfRule type="cellIs" dxfId="2786" priority="4526" operator="equal">
      <formula>"OPORTUNIDADE"</formula>
    </cfRule>
  </conditionalFormatting>
  <conditionalFormatting sqref="Z59">
    <cfRule type="cellIs" dxfId="2785" priority="4524" operator="equal">
      <formula>"NÃO"</formula>
    </cfRule>
    <cfRule type="cellIs" dxfId="2784" priority="4525" operator="equal">
      <formula>"SIM"</formula>
    </cfRule>
  </conditionalFormatting>
  <conditionalFormatting sqref="Z59">
    <cfRule type="cellIs" dxfId="2783" priority="4523" operator="equal">
      <formula>"OPORTUNIDADE"</formula>
    </cfRule>
  </conditionalFormatting>
  <conditionalFormatting sqref="Z59">
    <cfRule type="cellIs" dxfId="2782" priority="4521" operator="equal">
      <formula>"NÃO"</formula>
    </cfRule>
    <cfRule type="cellIs" dxfId="2781" priority="4522" operator="equal">
      <formula>"SIM"</formula>
    </cfRule>
  </conditionalFormatting>
  <conditionalFormatting sqref="Z59">
    <cfRule type="cellIs" dxfId="2780" priority="4520" operator="equal">
      <formula>"OPORTUNIDADE"</formula>
    </cfRule>
  </conditionalFormatting>
  <conditionalFormatting sqref="Z59">
    <cfRule type="cellIs" dxfId="2779" priority="4518" operator="equal">
      <formula>"NÃO"</formula>
    </cfRule>
    <cfRule type="cellIs" dxfId="2778" priority="4519" operator="equal">
      <formula>"SIM"</formula>
    </cfRule>
  </conditionalFormatting>
  <conditionalFormatting sqref="Z59">
    <cfRule type="cellIs" dxfId="2777" priority="4517" operator="equal">
      <formula>"OPORTUNIDADE"</formula>
    </cfRule>
  </conditionalFormatting>
  <conditionalFormatting sqref="Z59">
    <cfRule type="cellIs" dxfId="2776" priority="4515" operator="equal">
      <formula>"NÃO"</formula>
    </cfRule>
    <cfRule type="cellIs" dxfId="2775" priority="4516" operator="equal">
      <formula>"SIM"</formula>
    </cfRule>
  </conditionalFormatting>
  <conditionalFormatting sqref="Z59">
    <cfRule type="cellIs" dxfId="2774" priority="4514" operator="equal">
      <formula>"OPORTUNIDADE"</formula>
    </cfRule>
  </conditionalFormatting>
  <conditionalFormatting sqref="Z59">
    <cfRule type="cellIs" dxfId="2773" priority="4512" operator="equal">
      <formula>"NÃO"</formula>
    </cfRule>
    <cfRule type="cellIs" dxfId="2772" priority="4513" operator="equal">
      <formula>"SIM"</formula>
    </cfRule>
  </conditionalFormatting>
  <conditionalFormatting sqref="Z59">
    <cfRule type="cellIs" dxfId="2771" priority="4511" operator="equal">
      <formula>"OPORTUNIDADE"</formula>
    </cfRule>
  </conditionalFormatting>
  <conditionalFormatting sqref="Z59">
    <cfRule type="cellIs" dxfId="2770" priority="4509" operator="equal">
      <formula>"NÃO"</formula>
    </cfRule>
    <cfRule type="cellIs" dxfId="2769" priority="4510" operator="equal">
      <formula>"SIM"</formula>
    </cfRule>
  </conditionalFormatting>
  <conditionalFormatting sqref="Z59">
    <cfRule type="cellIs" dxfId="2768" priority="4508" operator="equal">
      <formula>"OPORTUNIDADE"</formula>
    </cfRule>
  </conditionalFormatting>
  <conditionalFormatting sqref="Z59">
    <cfRule type="cellIs" dxfId="2767" priority="4506" operator="equal">
      <formula>"NÃO"</formula>
    </cfRule>
    <cfRule type="cellIs" dxfId="2766" priority="4507" operator="equal">
      <formula>"SIM"</formula>
    </cfRule>
  </conditionalFormatting>
  <conditionalFormatting sqref="Z59">
    <cfRule type="cellIs" dxfId="2765" priority="4505" operator="equal">
      <formula>"OPORTUNIDADE"</formula>
    </cfRule>
  </conditionalFormatting>
  <conditionalFormatting sqref="Z59">
    <cfRule type="cellIs" dxfId="2764" priority="4503" operator="equal">
      <formula>"NÃO"</formula>
    </cfRule>
    <cfRule type="cellIs" dxfId="2763" priority="4504" operator="equal">
      <formula>"SIM"</formula>
    </cfRule>
  </conditionalFormatting>
  <conditionalFormatting sqref="Z59">
    <cfRule type="cellIs" dxfId="2762" priority="4502" operator="equal">
      <formula>"OPORTUNIDADE"</formula>
    </cfRule>
  </conditionalFormatting>
  <conditionalFormatting sqref="Z59">
    <cfRule type="cellIs" dxfId="2761" priority="4500" operator="equal">
      <formula>"NÃO"</formula>
    </cfRule>
    <cfRule type="cellIs" dxfId="2760" priority="4501" operator="equal">
      <formula>"SIM"</formula>
    </cfRule>
  </conditionalFormatting>
  <conditionalFormatting sqref="Z59">
    <cfRule type="cellIs" dxfId="2759" priority="4499" operator="equal">
      <formula>"OPORTUNIDADE"</formula>
    </cfRule>
  </conditionalFormatting>
  <conditionalFormatting sqref="Z59">
    <cfRule type="cellIs" dxfId="2758" priority="4497" operator="equal">
      <formula>"NÃO"</formula>
    </cfRule>
    <cfRule type="cellIs" dxfId="2757" priority="4498" operator="equal">
      <formula>"SIM"</formula>
    </cfRule>
  </conditionalFormatting>
  <conditionalFormatting sqref="Z59">
    <cfRule type="cellIs" dxfId="2756" priority="4496" operator="equal">
      <formula>"OPORTUNIDADE"</formula>
    </cfRule>
  </conditionalFormatting>
  <conditionalFormatting sqref="Z59">
    <cfRule type="cellIs" dxfId="2755" priority="4494" operator="equal">
      <formula>"NÃO"</formula>
    </cfRule>
    <cfRule type="cellIs" dxfId="2754" priority="4495" operator="equal">
      <formula>"SIM"</formula>
    </cfRule>
  </conditionalFormatting>
  <conditionalFormatting sqref="Z59">
    <cfRule type="cellIs" dxfId="2753" priority="4493" operator="equal">
      <formula>"OPORTUNIDADE"</formula>
    </cfRule>
  </conditionalFormatting>
  <conditionalFormatting sqref="Z59">
    <cfRule type="cellIs" dxfId="2752" priority="4491" operator="equal">
      <formula>"NÃO"</formula>
    </cfRule>
    <cfRule type="cellIs" dxfId="2751" priority="4492" operator="equal">
      <formula>"SIM"</formula>
    </cfRule>
  </conditionalFormatting>
  <conditionalFormatting sqref="Z59">
    <cfRule type="cellIs" dxfId="2750" priority="4490" operator="equal">
      <formula>"OPORTUNIDADE"</formula>
    </cfRule>
  </conditionalFormatting>
  <conditionalFormatting sqref="Z59">
    <cfRule type="cellIs" dxfId="2749" priority="4488" operator="equal">
      <formula>"NÃO"</formula>
    </cfRule>
    <cfRule type="cellIs" dxfId="2748" priority="4489" operator="equal">
      <formula>"SIM"</formula>
    </cfRule>
  </conditionalFormatting>
  <conditionalFormatting sqref="Z59">
    <cfRule type="cellIs" dxfId="2747" priority="4487" operator="equal">
      <formula>"OPORTUNIDADE"</formula>
    </cfRule>
  </conditionalFormatting>
  <conditionalFormatting sqref="Z59">
    <cfRule type="cellIs" dxfId="2746" priority="4485" operator="equal">
      <formula>"NÃO"</formula>
    </cfRule>
    <cfRule type="cellIs" dxfId="2745" priority="4486" operator="equal">
      <formula>"SIM"</formula>
    </cfRule>
  </conditionalFormatting>
  <conditionalFormatting sqref="Z59">
    <cfRule type="cellIs" dxfId="2744" priority="4484" operator="equal">
      <formula>"OPORTUNIDADE"</formula>
    </cfRule>
  </conditionalFormatting>
  <conditionalFormatting sqref="Z59">
    <cfRule type="cellIs" dxfId="2743" priority="4482" operator="equal">
      <formula>"NÃO"</formula>
    </cfRule>
    <cfRule type="cellIs" dxfId="2742" priority="4483" operator="equal">
      <formula>"SIM"</formula>
    </cfRule>
  </conditionalFormatting>
  <conditionalFormatting sqref="Z59">
    <cfRule type="cellIs" dxfId="2741" priority="4481" operator="equal">
      <formula>"OPORTUNIDADE"</formula>
    </cfRule>
  </conditionalFormatting>
  <conditionalFormatting sqref="Z59">
    <cfRule type="cellIs" dxfId="2740" priority="4479" operator="equal">
      <formula>"NÃO"</formula>
    </cfRule>
    <cfRule type="cellIs" dxfId="2739" priority="4480" operator="equal">
      <formula>"SIM"</formula>
    </cfRule>
  </conditionalFormatting>
  <conditionalFormatting sqref="Z59">
    <cfRule type="cellIs" dxfId="2738" priority="4478" operator="equal">
      <formula>"OPORTUNIDADE"</formula>
    </cfRule>
  </conditionalFormatting>
  <conditionalFormatting sqref="Z59">
    <cfRule type="cellIs" dxfId="2737" priority="4476" operator="equal">
      <formula>"NÃO"</formula>
    </cfRule>
    <cfRule type="cellIs" dxfId="2736" priority="4477" operator="equal">
      <formula>"SIM"</formula>
    </cfRule>
  </conditionalFormatting>
  <conditionalFormatting sqref="Z59">
    <cfRule type="cellIs" dxfId="2735" priority="4475" operator="equal">
      <formula>"OPORTUNIDADE"</formula>
    </cfRule>
  </conditionalFormatting>
  <conditionalFormatting sqref="Z59">
    <cfRule type="cellIs" dxfId="2734" priority="4473" operator="equal">
      <formula>"NÃO"</formula>
    </cfRule>
    <cfRule type="cellIs" dxfId="2733" priority="4474" operator="equal">
      <formula>"SIM"</formula>
    </cfRule>
  </conditionalFormatting>
  <conditionalFormatting sqref="Z59">
    <cfRule type="cellIs" dxfId="2732" priority="4472" operator="equal">
      <formula>"OPORTUNIDADE"</formula>
    </cfRule>
  </conditionalFormatting>
  <conditionalFormatting sqref="Z59">
    <cfRule type="cellIs" dxfId="2731" priority="4470" operator="equal">
      <formula>"NÃO"</formula>
    </cfRule>
    <cfRule type="cellIs" dxfId="2730" priority="4471" operator="equal">
      <formula>"SIM"</formula>
    </cfRule>
  </conditionalFormatting>
  <conditionalFormatting sqref="Z59">
    <cfRule type="cellIs" dxfId="2729" priority="4469" operator="equal">
      <formula>"OPORTUNIDADE"</formula>
    </cfRule>
  </conditionalFormatting>
  <conditionalFormatting sqref="Z59">
    <cfRule type="cellIs" dxfId="2728" priority="4467" operator="equal">
      <formula>"NÃO"</formula>
    </cfRule>
    <cfRule type="cellIs" dxfId="2727" priority="4468" operator="equal">
      <formula>"SIM"</formula>
    </cfRule>
  </conditionalFormatting>
  <conditionalFormatting sqref="Y59">
    <cfRule type="cellIs" dxfId="2726" priority="4466" operator="equal">
      <formula>"OPORTUNIDADE"</formula>
    </cfRule>
  </conditionalFormatting>
  <conditionalFormatting sqref="Y59">
    <cfRule type="cellIs" dxfId="2725" priority="4464" operator="equal">
      <formula>"NÃO"</formula>
    </cfRule>
    <cfRule type="cellIs" dxfId="2724" priority="4465" operator="equal">
      <formula>"SIM"</formula>
    </cfRule>
  </conditionalFormatting>
  <conditionalFormatting sqref="Y59">
    <cfRule type="cellIs" dxfId="2723" priority="4463" operator="equal">
      <formula>"OPORTUNIDADE"</formula>
    </cfRule>
  </conditionalFormatting>
  <conditionalFormatting sqref="Y59">
    <cfRule type="cellIs" dxfId="2722" priority="4461" operator="equal">
      <formula>"NÃO"</formula>
    </cfRule>
    <cfRule type="cellIs" dxfId="2721" priority="4462" operator="equal">
      <formula>"SIM"</formula>
    </cfRule>
  </conditionalFormatting>
  <conditionalFormatting sqref="Y59">
    <cfRule type="cellIs" dxfId="2720" priority="4460" operator="equal">
      <formula>"OPORTUNIDADE"</formula>
    </cfRule>
  </conditionalFormatting>
  <conditionalFormatting sqref="Y59">
    <cfRule type="cellIs" dxfId="2719" priority="4458" operator="equal">
      <formula>"NÃO"</formula>
    </cfRule>
    <cfRule type="cellIs" dxfId="2718" priority="4459" operator="equal">
      <formula>"SIM"</formula>
    </cfRule>
  </conditionalFormatting>
  <conditionalFormatting sqref="Y59">
    <cfRule type="cellIs" dxfId="2717" priority="4457" operator="equal">
      <formula>"OPORTUNIDADE"</formula>
    </cfRule>
  </conditionalFormatting>
  <conditionalFormatting sqref="Y59">
    <cfRule type="cellIs" dxfId="2716" priority="4455" operator="equal">
      <formula>"NÃO"</formula>
    </cfRule>
    <cfRule type="cellIs" dxfId="2715" priority="4456" operator="equal">
      <formula>"SIM"</formula>
    </cfRule>
  </conditionalFormatting>
  <conditionalFormatting sqref="Z59">
    <cfRule type="cellIs" dxfId="2714" priority="4454" operator="equal">
      <formula>"OPORTUNIDADE"</formula>
    </cfRule>
  </conditionalFormatting>
  <conditionalFormatting sqref="Z59">
    <cfRule type="cellIs" dxfId="2713" priority="4452" operator="equal">
      <formula>"NÃO"</formula>
    </cfRule>
    <cfRule type="cellIs" dxfId="2712" priority="4453" operator="equal">
      <formula>"SIM"</formula>
    </cfRule>
  </conditionalFormatting>
  <conditionalFormatting sqref="Z59">
    <cfRule type="cellIs" dxfId="2711" priority="4451" operator="equal">
      <formula>"OPORTUNIDADE"</formula>
    </cfRule>
  </conditionalFormatting>
  <conditionalFormatting sqref="Z59">
    <cfRule type="cellIs" dxfId="2710" priority="4449" operator="equal">
      <formula>"NÃO"</formula>
    </cfRule>
    <cfRule type="cellIs" dxfId="2709" priority="4450" operator="equal">
      <formula>"SIM"</formula>
    </cfRule>
  </conditionalFormatting>
  <conditionalFormatting sqref="Z59">
    <cfRule type="cellIs" dxfId="2708" priority="4448" operator="equal">
      <formula>"OPORTUNIDADE"</formula>
    </cfRule>
  </conditionalFormatting>
  <conditionalFormatting sqref="Z59">
    <cfRule type="cellIs" dxfId="2707" priority="4446" operator="equal">
      <formula>"NÃO"</formula>
    </cfRule>
    <cfRule type="cellIs" dxfId="2706" priority="4447" operator="equal">
      <formula>"SIM"</formula>
    </cfRule>
  </conditionalFormatting>
  <conditionalFormatting sqref="Z59">
    <cfRule type="cellIs" dxfId="2705" priority="4445" operator="equal">
      <formula>"OPORTUNIDADE"</formula>
    </cfRule>
  </conditionalFormatting>
  <conditionalFormatting sqref="Z59">
    <cfRule type="cellIs" dxfId="2704" priority="4443" operator="equal">
      <formula>"NÃO"</formula>
    </cfRule>
    <cfRule type="cellIs" dxfId="2703" priority="4444" operator="equal">
      <formula>"SIM"</formula>
    </cfRule>
  </conditionalFormatting>
  <conditionalFormatting sqref="Z59">
    <cfRule type="cellIs" dxfId="2702" priority="4442" operator="equal">
      <formula>"OPORTUNIDADE"</formula>
    </cfRule>
  </conditionalFormatting>
  <conditionalFormatting sqref="Z59">
    <cfRule type="cellIs" dxfId="2701" priority="4440" operator="equal">
      <formula>"NÃO"</formula>
    </cfRule>
    <cfRule type="cellIs" dxfId="2700" priority="4441" operator="equal">
      <formula>"SIM"</formula>
    </cfRule>
  </conditionalFormatting>
  <conditionalFormatting sqref="Z59">
    <cfRule type="cellIs" dxfId="2699" priority="4439" operator="equal">
      <formula>"OPORTUNIDADE"</formula>
    </cfRule>
  </conditionalFormatting>
  <conditionalFormatting sqref="Z59">
    <cfRule type="cellIs" dxfId="2698" priority="4437" operator="equal">
      <formula>"NÃO"</formula>
    </cfRule>
    <cfRule type="cellIs" dxfId="2697" priority="4438" operator="equal">
      <formula>"SIM"</formula>
    </cfRule>
  </conditionalFormatting>
  <conditionalFormatting sqref="Z59">
    <cfRule type="cellIs" dxfId="2696" priority="4436" operator="equal">
      <formula>"OPORTUNIDADE"</formula>
    </cfRule>
  </conditionalFormatting>
  <conditionalFormatting sqref="Z59">
    <cfRule type="cellIs" dxfId="2695" priority="4434" operator="equal">
      <formula>"NÃO"</formula>
    </cfRule>
    <cfRule type="cellIs" dxfId="2694" priority="4435" operator="equal">
      <formula>"SIM"</formula>
    </cfRule>
  </conditionalFormatting>
  <conditionalFormatting sqref="Z59">
    <cfRule type="cellIs" dxfId="2693" priority="4433" operator="equal">
      <formula>"OPORTUNIDADE"</formula>
    </cfRule>
  </conditionalFormatting>
  <conditionalFormatting sqref="Z59">
    <cfRule type="cellIs" dxfId="2692" priority="4431" operator="equal">
      <formula>"NÃO"</formula>
    </cfRule>
    <cfRule type="cellIs" dxfId="2691" priority="4432" operator="equal">
      <formula>"SIM"</formula>
    </cfRule>
  </conditionalFormatting>
  <conditionalFormatting sqref="Z59">
    <cfRule type="cellIs" dxfId="2690" priority="4430" operator="equal">
      <formula>"OPORTUNIDADE"</formula>
    </cfRule>
  </conditionalFormatting>
  <conditionalFormatting sqref="Z59">
    <cfRule type="cellIs" dxfId="2689" priority="4428" operator="equal">
      <formula>"NÃO"</formula>
    </cfRule>
    <cfRule type="cellIs" dxfId="2688" priority="4429" operator="equal">
      <formula>"SIM"</formula>
    </cfRule>
  </conditionalFormatting>
  <conditionalFormatting sqref="Z59">
    <cfRule type="cellIs" dxfId="2687" priority="4427" operator="equal">
      <formula>"OPORTUNIDADE"</formula>
    </cfRule>
  </conditionalFormatting>
  <conditionalFormatting sqref="Z59">
    <cfRule type="cellIs" dxfId="2686" priority="4425" operator="equal">
      <formula>"NÃO"</formula>
    </cfRule>
    <cfRule type="cellIs" dxfId="2685" priority="4426" operator="equal">
      <formula>"SIM"</formula>
    </cfRule>
  </conditionalFormatting>
  <conditionalFormatting sqref="Z59">
    <cfRule type="cellIs" dxfId="2684" priority="4424" operator="equal">
      <formula>"OPORTUNIDADE"</formula>
    </cfRule>
  </conditionalFormatting>
  <conditionalFormatting sqref="Z59">
    <cfRule type="cellIs" dxfId="2683" priority="4422" operator="equal">
      <formula>"NÃO"</formula>
    </cfRule>
    <cfRule type="cellIs" dxfId="2682" priority="4423" operator="equal">
      <formula>"SIM"</formula>
    </cfRule>
  </conditionalFormatting>
  <conditionalFormatting sqref="Z59">
    <cfRule type="cellIs" dxfId="2681" priority="4421" operator="equal">
      <formula>"OPORTUNIDADE"</formula>
    </cfRule>
  </conditionalFormatting>
  <conditionalFormatting sqref="Z59">
    <cfRule type="cellIs" dxfId="2680" priority="4419" operator="equal">
      <formula>"NÃO"</formula>
    </cfRule>
    <cfRule type="cellIs" dxfId="2679" priority="4420" operator="equal">
      <formula>"SIM"</formula>
    </cfRule>
  </conditionalFormatting>
  <conditionalFormatting sqref="Z59">
    <cfRule type="cellIs" dxfId="2678" priority="4418" operator="equal">
      <formula>"OPORTUNIDADE"</formula>
    </cfRule>
  </conditionalFormatting>
  <conditionalFormatting sqref="Z59">
    <cfRule type="cellIs" dxfId="2677" priority="4416" operator="equal">
      <formula>"NÃO"</formula>
    </cfRule>
    <cfRule type="cellIs" dxfId="2676" priority="4417" operator="equal">
      <formula>"SIM"</formula>
    </cfRule>
  </conditionalFormatting>
  <conditionalFormatting sqref="Y59">
    <cfRule type="cellIs" dxfId="2675" priority="4415" operator="equal">
      <formula>"OPORTUNIDADE"</formula>
    </cfRule>
  </conditionalFormatting>
  <conditionalFormatting sqref="Y59">
    <cfRule type="cellIs" dxfId="2674" priority="4413" operator="equal">
      <formula>"NÃO"</formula>
    </cfRule>
    <cfRule type="cellIs" dxfId="2673" priority="4414" operator="equal">
      <formula>"SIM"</formula>
    </cfRule>
  </conditionalFormatting>
  <conditionalFormatting sqref="Y59">
    <cfRule type="cellIs" dxfId="2672" priority="4412" operator="equal">
      <formula>"OPORTUNIDADE"</formula>
    </cfRule>
  </conditionalFormatting>
  <conditionalFormatting sqref="Y59">
    <cfRule type="cellIs" dxfId="2671" priority="4410" operator="equal">
      <formula>"NÃO"</formula>
    </cfRule>
    <cfRule type="cellIs" dxfId="2670" priority="4411" operator="equal">
      <formula>"SIM"</formula>
    </cfRule>
  </conditionalFormatting>
  <conditionalFormatting sqref="Y59">
    <cfRule type="cellIs" dxfId="2669" priority="4409" operator="equal">
      <formula>"OPORTUNIDADE"</formula>
    </cfRule>
  </conditionalFormatting>
  <conditionalFormatting sqref="Y59">
    <cfRule type="cellIs" dxfId="2668" priority="4407" operator="equal">
      <formula>"NÃO"</formula>
    </cfRule>
    <cfRule type="cellIs" dxfId="2667" priority="4408" operator="equal">
      <formula>"SIM"</formula>
    </cfRule>
  </conditionalFormatting>
  <conditionalFormatting sqref="Y59">
    <cfRule type="cellIs" dxfId="2666" priority="4406" operator="equal">
      <formula>"OPORTUNIDADE"</formula>
    </cfRule>
  </conditionalFormatting>
  <conditionalFormatting sqref="Y59">
    <cfRule type="cellIs" dxfId="2665" priority="4404" operator="equal">
      <formula>"NÃO"</formula>
    </cfRule>
    <cfRule type="cellIs" dxfId="2664" priority="4405" operator="equal">
      <formula>"SIM"</formula>
    </cfRule>
  </conditionalFormatting>
  <conditionalFormatting sqref="Y46:Z46">
    <cfRule type="cellIs" dxfId="2663" priority="4403" operator="equal">
      <formula>"OPORTUNIDADE"</formula>
    </cfRule>
  </conditionalFormatting>
  <conditionalFormatting sqref="Y46:Z46">
    <cfRule type="cellIs" dxfId="2662" priority="4401" operator="equal">
      <formula>"NÃO"</formula>
    </cfRule>
    <cfRule type="cellIs" dxfId="2661" priority="4402" operator="equal">
      <formula>"SIM"</formula>
    </cfRule>
  </conditionalFormatting>
  <conditionalFormatting sqref="Z47">
    <cfRule type="cellIs" dxfId="2660" priority="4400" operator="equal">
      <formula>"OPORTUNIDADE"</formula>
    </cfRule>
  </conditionalFormatting>
  <conditionalFormatting sqref="Z47">
    <cfRule type="cellIs" dxfId="2659" priority="4398" operator="equal">
      <formula>"NÃO"</formula>
    </cfRule>
    <cfRule type="cellIs" dxfId="2658" priority="4399" operator="equal">
      <formula>"SIM"</formula>
    </cfRule>
  </conditionalFormatting>
  <conditionalFormatting sqref="Z47">
    <cfRule type="cellIs" dxfId="2657" priority="4397" operator="equal">
      <formula>"OPORTUNIDADE"</formula>
    </cfRule>
  </conditionalFormatting>
  <conditionalFormatting sqref="Z47">
    <cfRule type="cellIs" dxfId="2656" priority="4395" operator="equal">
      <formula>"NÃO"</formula>
    </cfRule>
    <cfRule type="cellIs" dxfId="2655" priority="4396" operator="equal">
      <formula>"SIM"</formula>
    </cfRule>
  </conditionalFormatting>
  <conditionalFormatting sqref="Z47">
    <cfRule type="cellIs" dxfId="2654" priority="4394" operator="equal">
      <formula>"OPORTUNIDADE"</formula>
    </cfRule>
  </conditionalFormatting>
  <conditionalFormatting sqref="Z47">
    <cfRule type="cellIs" dxfId="2653" priority="4392" operator="equal">
      <formula>"NÃO"</formula>
    </cfRule>
    <cfRule type="cellIs" dxfId="2652" priority="4393" operator="equal">
      <formula>"SIM"</formula>
    </cfRule>
  </conditionalFormatting>
  <conditionalFormatting sqref="Z47">
    <cfRule type="cellIs" dxfId="2651" priority="4391" operator="equal">
      <formula>"OPORTUNIDADE"</formula>
    </cfRule>
  </conditionalFormatting>
  <conditionalFormatting sqref="Z47">
    <cfRule type="cellIs" dxfId="2650" priority="4389" operator="equal">
      <formula>"NÃO"</formula>
    </cfRule>
    <cfRule type="cellIs" dxfId="2649" priority="4390" operator="equal">
      <formula>"SIM"</formula>
    </cfRule>
  </conditionalFormatting>
  <conditionalFormatting sqref="Z47">
    <cfRule type="cellIs" dxfId="2648" priority="4388" operator="equal">
      <formula>"OPORTUNIDADE"</formula>
    </cfRule>
  </conditionalFormatting>
  <conditionalFormatting sqref="Z47">
    <cfRule type="cellIs" dxfId="2647" priority="4386" operator="equal">
      <formula>"NÃO"</formula>
    </cfRule>
    <cfRule type="cellIs" dxfId="2646" priority="4387" operator="equal">
      <formula>"SIM"</formula>
    </cfRule>
  </conditionalFormatting>
  <conditionalFormatting sqref="Z47">
    <cfRule type="cellIs" dxfId="2645" priority="4385" operator="equal">
      <formula>"OPORTUNIDADE"</formula>
    </cfRule>
  </conditionalFormatting>
  <conditionalFormatting sqref="Z47">
    <cfRule type="cellIs" dxfId="2644" priority="4383" operator="equal">
      <formula>"NÃO"</formula>
    </cfRule>
    <cfRule type="cellIs" dxfId="2643" priority="4384" operator="equal">
      <formula>"SIM"</formula>
    </cfRule>
  </conditionalFormatting>
  <conditionalFormatting sqref="Z47">
    <cfRule type="cellIs" dxfId="2642" priority="4382" operator="equal">
      <formula>"OPORTUNIDADE"</formula>
    </cfRule>
  </conditionalFormatting>
  <conditionalFormatting sqref="Z47">
    <cfRule type="cellIs" dxfId="2641" priority="4380" operator="equal">
      <formula>"NÃO"</formula>
    </cfRule>
    <cfRule type="cellIs" dxfId="2640" priority="4381" operator="equal">
      <formula>"SIM"</formula>
    </cfRule>
  </conditionalFormatting>
  <conditionalFormatting sqref="Z47">
    <cfRule type="cellIs" dxfId="2639" priority="4379" operator="equal">
      <formula>"OPORTUNIDADE"</formula>
    </cfRule>
  </conditionalFormatting>
  <conditionalFormatting sqref="Z47">
    <cfRule type="cellIs" dxfId="2638" priority="4377" operator="equal">
      <formula>"NÃO"</formula>
    </cfRule>
    <cfRule type="cellIs" dxfId="2637" priority="4378" operator="equal">
      <formula>"SIM"</formula>
    </cfRule>
  </conditionalFormatting>
  <conditionalFormatting sqref="Z47">
    <cfRule type="cellIs" dxfId="2636" priority="4376" operator="equal">
      <formula>"OPORTUNIDADE"</formula>
    </cfRule>
  </conditionalFormatting>
  <conditionalFormatting sqref="Z47">
    <cfRule type="cellIs" dxfId="2635" priority="4374" operator="equal">
      <formula>"NÃO"</formula>
    </cfRule>
    <cfRule type="cellIs" dxfId="2634" priority="4375" operator="equal">
      <formula>"SIM"</formula>
    </cfRule>
  </conditionalFormatting>
  <conditionalFormatting sqref="Z47">
    <cfRule type="cellIs" dxfId="2633" priority="4373" operator="equal">
      <formula>"OPORTUNIDADE"</formula>
    </cfRule>
  </conditionalFormatting>
  <conditionalFormatting sqref="Z47">
    <cfRule type="cellIs" dxfId="2632" priority="4371" operator="equal">
      <formula>"NÃO"</formula>
    </cfRule>
    <cfRule type="cellIs" dxfId="2631" priority="4372" operator="equal">
      <formula>"SIM"</formula>
    </cfRule>
  </conditionalFormatting>
  <conditionalFormatting sqref="Z47">
    <cfRule type="cellIs" dxfId="2630" priority="4370" operator="equal">
      <formula>"OPORTUNIDADE"</formula>
    </cfRule>
  </conditionalFormatting>
  <conditionalFormatting sqref="Z47">
    <cfRule type="cellIs" dxfId="2629" priority="4368" operator="equal">
      <formula>"NÃO"</formula>
    </cfRule>
    <cfRule type="cellIs" dxfId="2628" priority="4369" operator="equal">
      <formula>"SIM"</formula>
    </cfRule>
  </conditionalFormatting>
  <conditionalFormatting sqref="Z47">
    <cfRule type="cellIs" dxfId="2627" priority="4367" operator="equal">
      <formula>"OPORTUNIDADE"</formula>
    </cfRule>
  </conditionalFormatting>
  <conditionalFormatting sqref="Z47">
    <cfRule type="cellIs" dxfId="2626" priority="4365" operator="equal">
      <formula>"NÃO"</formula>
    </cfRule>
    <cfRule type="cellIs" dxfId="2625" priority="4366" operator="equal">
      <formula>"SIM"</formula>
    </cfRule>
  </conditionalFormatting>
  <conditionalFormatting sqref="Z47">
    <cfRule type="cellIs" dxfId="2624" priority="4364" operator="equal">
      <formula>"OPORTUNIDADE"</formula>
    </cfRule>
  </conditionalFormatting>
  <conditionalFormatting sqref="Z47">
    <cfRule type="cellIs" dxfId="2623" priority="4362" operator="equal">
      <formula>"NÃO"</formula>
    </cfRule>
    <cfRule type="cellIs" dxfId="2622" priority="4363" operator="equal">
      <formula>"SIM"</formula>
    </cfRule>
  </conditionalFormatting>
  <conditionalFormatting sqref="Z47">
    <cfRule type="cellIs" dxfId="2621" priority="4361" operator="equal">
      <formula>"OPORTUNIDADE"</formula>
    </cfRule>
  </conditionalFormatting>
  <conditionalFormatting sqref="Z47">
    <cfRule type="cellIs" dxfId="2620" priority="4359" operator="equal">
      <formula>"NÃO"</formula>
    </cfRule>
    <cfRule type="cellIs" dxfId="2619" priority="4360" operator="equal">
      <formula>"SIM"</formula>
    </cfRule>
  </conditionalFormatting>
  <conditionalFormatting sqref="Z47">
    <cfRule type="cellIs" dxfId="2618" priority="4358" operator="equal">
      <formula>"OPORTUNIDADE"</formula>
    </cfRule>
  </conditionalFormatting>
  <conditionalFormatting sqref="Z47">
    <cfRule type="cellIs" dxfId="2617" priority="4356" operator="equal">
      <formula>"NÃO"</formula>
    </cfRule>
    <cfRule type="cellIs" dxfId="2616" priority="4357" operator="equal">
      <formula>"SIM"</formula>
    </cfRule>
  </conditionalFormatting>
  <conditionalFormatting sqref="Z47">
    <cfRule type="cellIs" dxfId="2615" priority="4355" operator="equal">
      <formula>"OPORTUNIDADE"</formula>
    </cfRule>
  </conditionalFormatting>
  <conditionalFormatting sqref="Z47">
    <cfRule type="cellIs" dxfId="2614" priority="4353" operator="equal">
      <formula>"NÃO"</formula>
    </cfRule>
    <cfRule type="cellIs" dxfId="2613" priority="4354" operator="equal">
      <formula>"SIM"</formula>
    </cfRule>
  </conditionalFormatting>
  <conditionalFormatting sqref="Z47">
    <cfRule type="cellIs" dxfId="2612" priority="4352" operator="equal">
      <formula>"OPORTUNIDADE"</formula>
    </cfRule>
  </conditionalFormatting>
  <conditionalFormatting sqref="Z47">
    <cfRule type="cellIs" dxfId="2611" priority="4350" operator="equal">
      <formula>"NÃO"</formula>
    </cfRule>
    <cfRule type="cellIs" dxfId="2610" priority="4351" operator="equal">
      <formula>"SIM"</formula>
    </cfRule>
  </conditionalFormatting>
  <conditionalFormatting sqref="Z47">
    <cfRule type="cellIs" dxfId="2609" priority="4349" operator="equal">
      <formula>"OPORTUNIDADE"</formula>
    </cfRule>
  </conditionalFormatting>
  <conditionalFormatting sqref="Z47">
    <cfRule type="cellIs" dxfId="2608" priority="4347" operator="equal">
      <formula>"NÃO"</formula>
    </cfRule>
    <cfRule type="cellIs" dxfId="2607" priority="4348" operator="equal">
      <formula>"SIM"</formula>
    </cfRule>
  </conditionalFormatting>
  <conditionalFormatting sqref="Z47">
    <cfRule type="cellIs" dxfId="2606" priority="4346" operator="equal">
      <formula>"OPORTUNIDADE"</formula>
    </cfRule>
  </conditionalFormatting>
  <conditionalFormatting sqref="Z47">
    <cfRule type="cellIs" dxfId="2605" priority="4344" operator="equal">
      <formula>"NÃO"</formula>
    </cfRule>
    <cfRule type="cellIs" dxfId="2604" priority="4345" operator="equal">
      <formula>"SIM"</formula>
    </cfRule>
  </conditionalFormatting>
  <conditionalFormatting sqref="Z47">
    <cfRule type="cellIs" dxfId="2603" priority="4343" operator="equal">
      <formula>"OPORTUNIDADE"</formula>
    </cfRule>
  </conditionalFormatting>
  <conditionalFormatting sqref="Z47">
    <cfRule type="cellIs" dxfId="2602" priority="4341" operator="equal">
      <formula>"NÃO"</formula>
    </cfRule>
    <cfRule type="cellIs" dxfId="2601" priority="4342" operator="equal">
      <formula>"SIM"</formula>
    </cfRule>
  </conditionalFormatting>
  <conditionalFormatting sqref="Z47">
    <cfRule type="cellIs" dxfId="2600" priority="4340" operator="equal">
      <formula>"OPORTUNIDADE"</formula>
    </cfRule>
  </conditionalFormatting>
  <conditionalFormatting sqref="Z47">
    <cfRule type="cellIs" dxfId="2599" priority="4338" operator="equal">
      <formula>"NÃO"</formula>
    </cfRule>
    <cfRule type="cellIs" dxfId="2598" priority="4339" operator="equal">
      <formula>"SIM"</formula>
    </cfRule>
  </conditionalFormatting>
  <conditionalFormatting sqref="Z47">
    <cfRule type="cellIs" dxfId="2597" priority="4337" operator="equal">
      <formula>"OPORTUNIDADE"</formula>
    </cfRule>
  </conditionalFormatting>
  <conditionalFormatting sqref="Z47">
    <cfRule type="cellIs" dxfId="2596" priority="4335" operator="equal">
      <formula>"NÃO"</formula>
    </cfRule>
    <cfRule type="cellIs" dxfId="2595" priority="4336" operator="equal">
      <formula>"SIM"</formula>
    </cfRule>
  </conditionalFormatting>
  <conditionalFormatting sqref="Z47">
    <cfRule type="cellIs" dxfId="2594" priority="4334" operator="equal">
      <formula>"OPORTUNIDADE"</formula>
    </cfRule>
  </conditionalFormatting>
  <conditionalFormatting sqref="Z47">
    <cfRule type="cellIs" dxfId="2593" priority="4332" operator="equal">
      <formula>"NÃO"</formula>
    </cfRule>
    <cfRule type="cellIs" dxfId="2592" priority="4333" operator="equal">
      <formula>"SIM"</formula>
    </cfRule>
  </conditionalFormatting>
  <conditionalFormatting sqref="Y47:Y56">
    <cfRule type="cellIs" dxfId="2591" priority="4331" operator="equal">
      <formula>"OPORTUNIDADE"</formula>
    </cfRule>
  </conditionalFormatting>
  <conditionalFormatting sqref="Y47:Y56">
    <cfRule type="cellIs" dxfId="2590" priority="4329" operator="equal">
      <formula>"NÃO"</formula>
    </cfRule>
    <cfRule type="cellIs" dxfId="2589" priority="4330" operator="equal">
      <formula>"SIM"</formula>
    </cfRule>
  </conditionalFormatting>
  <conditionalFormatting sqref="Y47:Y56">
    <cfRule type="cellIs" dxfId="2588" priority="4328" operator="equal">
      <formula>"OPORTUNIDADE"</formula>
    </cfRule>
  </conditionalFormatting>
  <conditionalFormatting sqref="Y47:Y56">
    <cfRule type="cellIs" dxfId="2587" priority="4326" operator="equal">
      <formula>"NÃO"</formula>
    </cfRule>
    <cfRule type="cellIs" dxfId="2586" priority="4327" operator="equal">
      <formula>"SIM"</formula>
    </cfRule>
  </conditionalFormatting>
  <conditionalFormatting sqref="Y47:Y56">
    <cfRule type="cellIs" dxfId="2585" priority="4325" operator="equal">
      <formula>"OPORTUNIDADE"</formula>
    </cfRule>
  </conditionalFormatting>
  <conditionalFormatting sqref="Y47:Y56">
    <cfRule type="cellIs" dxfId="2584" priority="4323" operator="equal">
      <formula>"NÃO"</formula>
    </cfRule>
    <cfRule type="cellIs" dxfId="2583" priority="4324" operator="equal">
      <formula>"SIM"</formula>
    </cfRule>
  </conditionalFormatting>
  <conditionalFormatting sqref="Y47:Y56">
    <cfRule type="cellIs" dxfId="2582" priority="4322" operator="equal">
      <formula>"OPORTUNIDADE"</formula>
    </cfRule>
  </conditionalFormatting>
  <conditionalFormatting sqref="Y47:Y56">
    <cfRule type="cellIs" dxfId="2581" priority="4320" operator="equal">
      <formula>"NÃO"</formula>
    </cfRule>
    <cfRule type="cellIs" dxfId="2580" priority="4321" operator="equal">
      <formula>"SIM"</formula>
    </cfRule>
  </conditionalFormatting>
  <conditionalFormatting sqref="Z47">
    <cfRule type="cellIs" dxfId="2579" priority="4319" operator="equal">
      <formula>"OPORTUNIDADE"</formula>
    </cfRule>
  </conditionalFormatting>
  <conditionalFormatting sqref="Z47">
    <cfRule type="cellIs" dxfId="2578" priority="4317" operator="equal">
      <formula>"NÃO"</formula>
    </cfRule>
    <cfRule type="cellIs" dxfId="2577" priority="4318" operator="equal">
      <formula>"SIM"</formula>
    </cfRule>
  </conditionalFormatting>
  <conditionalFormatting sqref="Z47">
    <cfRule type="cellIs" dxfId="2576" priority="4316" operator="equal">
      <formula>"OPORTUNIDADE"</formula>
    </cfRule>
  </conditionalFormatting>
  <conditionalFormatting sqref="Z47">
    <cfRule type="cellIs" dxfId="2575" priority="4314" operator="equal">
      <formula>"NÃO"</formula>
    </cfRule>
    <cfRule type="cellIs" dxfId="2574" priority="4315" operator="equal">
      <formula>"SIM"</formula>
    </cfRule>
  </conditionalFormatting>
  <conditionalFormatting sqref="Z47">
    <cfRule type="cellIs" dxfId="2573" priority="4313" operator="equal">
      <formula>"OPORTUNIDADE"</formula>
    </cfRule>
  </conditionalFormatting>
  <conditionalFormatting sqref="Z47">
    <cfRule type="cellIs" dxfId="2572" priority="4311" operator="equal">
      <formula>"NÃO"</formula>
    </cfRule>
    <cfRule type="cellIs" dxfId="2571" priority="4312" operator="equal">
      <formula>"SIM"</formula>
    </cfRule>
  </conditionalFormatting>
  <conditionalFormatting sqref="Z47">
    <cfRule type="cellIs" dxfId="2570" priority="4310" operator="equal">
      <formula>"OPORTUNIDADE"</formula>
    </cfRule>
  </conditionalFormatting>
  <conditionalFormatting sqref="Z47">
    <cfRule type="cellIs" dxfId="2569" priority="4308" operator="equal">
      <formula>"NÃO"</formula>
    </cfRule>
    <cfRule type="cellIs" dxfId="2568" priority="4309" operator="equal">
      <formula>"SIM"</formula>
    </cfRule>
  </conditionalFormatting>
  <conditionalFormatting sqref="Z47">
    <cfRule type="cellIs" dxfId="2567" priority="4307" operator="equal">
      <formula>"OPORTUNIDADE"</formula>
    </cfRule>
  </conditionalFormatting>
  <conditionalFormatting sqref="Z47">
    <cfRule type="cellIs" dxfId="2566" priority="4305" operator="equal">
      <formula>"NÃO"</formula>
    </cfRule>
    <cfRule type="cellIs" dxfId="2565" priority="4306" operator="equal">
      <formula>"SIM"</formula>
    </cfRule>
  </conditionalFormatting>
  <conditionalFormatting sqref="Z47">
    <cfRule type="cellIs" dxfId="2564" priority="4304" operator="equal">
      <formula>"OPORTUNIDADE"</formula>
    </cfRule>
  </conditionalFormatting>
  <conditionalFormatting sqref="Z47">
    <cfRule type="cellIs" dxfId="2563" priority="4302" operator="equal">
      <formula>"NÃO"</formula>
    </cfRule>
    <cfRule type="cellIs" dxfId="2562" priority="4303" operator="equal">
      <formula>"SIM"</formula>
    </cfRule>
  </conditionalFormatting>
  <conditionalFormatting sqref="Z47">
    <cfRule type="cellIs" dxfId="2561" priority="4301" operator="equal">
      <formula>"OPORTUNIDADE"</formula>
    </cfRule>
  </conditionalFormatting>
  <conditionalFormatting sqref="Z47">
    <cfRule type="cellIs" dxfId="2560" priority="4299" operator="equal">
      <formula>"NÃO"</formula>
    </cfRule>
    <cfRule type="cellIs" dxfId="2559" priority="4300" operator="equal">
      <formula>"SIM"</formula>
    </cfRule>
  </conditionalFormatting>
  <conditionalFormatting sqref="Z47">
    <cfRule type="cellIs" dxfId="2558" priority="4298" operator="equal">
      <formula>"OPORTUNIDADE"</formula>
    </cfRule>
  </conditionalFormatting>
  <conditionalFormatting sqref="Z47">
    <cfRule type="cellIs" dxfId="2557" priority="4296" operator="equal">
      <formula>"NÃO"</formula>
    </cfRule>
    <cfRule type="cellIs" dxfId="2556" priority="4297" operator="equal">
      <formula>"SIM"</formula>
    </cfRule>
  </conditionalFormatting>
  <conditionalFormatting sqref="Z47">
    <cfRule type="cellIs" dxfId="2555" priority="4295" operator="equal">
      <formula>"OPORTUNIDADE"</formula>
    </cfRule>
  </conditionalFormatting>
  <conditionalFormatting sqref="Z47">
    <cfRule type="cellIs" dxfId="2554" priority="4293" operator="equal">
      <formula>"NÃO"</formula>
    </cfRule>
    <cfRule type="cellIs" dxfId="2553" priority="4294" operator="equal">
      <formula>"SIM"</formula>
    </cfRule>
  </conditionalFormatting>
  <conditionalFormatting sqref="Z47">
    <cfRule type="cellIs" dxfId="2552" priority="4292" operator="equal">
      <formula>"OPORTUNIDADE"</formula>
    </cfRule>
  </conditionalFormatting>
  <conditionalFormatting sqref="Z47">
    <cfRule type="cellIs" dxfId="2551" priority="4290" operator="equal">
      <formula>"NÃO"</formula>
    </cfRule>
    <cfRule type="cellIs" dxfId="2550" priority="4291" operator="equal">
      <formula>"SIM"</formula>
    </cfRule>
  </conditionalFormatting>
  <conditionalFormatting sqref="Z47">
    <cfRule type="cellIs" dxfId="2549" priority="4289" operator="equal">
      <formula>"OPORTUNIDADE"</formula>
    </cfRule>
  </conditionalFormatting>
  <conditionalFormatting sqref="Z47">
    <cfRule type="cellIs" dxfId="2548" priority="4287" operator="equal">
      <formula>"NÃO"</formula>
    </cfRule>
    <cfRule type="cellIs" dxfId="2547" priority="4288" operator="equal">
      <formula>"SIM"</formula>
    </cfRule>
  </conditionalFormatting>
  <conditionalFormatting sqref="Z47">
    <cfRule type="cellIs" dxfId="2546" priority="4286" operator="equal">
      <formula>"OPORTUNIDADE"</formula>
    </cfRule>
  </conditionalFormatting>
  <conditionalFormatting sqref="Z47">
    <cfRule type="cellIs" dxfId="2545" priority="4284" operator="equal">
      <formula>"NÃO"</formula>
    </cfRule>
    <cfRule type="cellIs" dxfId="2544" priority="4285" operator="equal">
      <formula>"SIM"</formula>
    </cfRule>
  </conditionalFormatting>
  <conditionalFormatting sqref="Z47">
    <cfRule type="cellIs" dxfId="2543" priority="4283" operator="equal">
      <formula>"OPORTUNIDADE"</formula>
    </cfRule>
  </conditionalFormatting>
  <conditionalFormatting sqref="Z47">
    <cfRule type="cellIs" dxfId="2542" priority="4281" operator="equal">
      <formula>"NÃO"</formula>
    </cfRule>
    <cfRule type="cellIs" dxfId="2541" priority="4282" operator="equal">
      <formula>"SIM"</formula>
    </cfRule>
  </conditionalFormatting>
  <conditionalFormatting sqref="Y47:Y56">
    <cfRule type="cellIs" dxfId="2540" priority="4280" operator="equal">
      <formula>"OPORTUNIDADE"</formula>
    </cfRule>
  </conditionalFormatting>
  <conditionalFormatting sqref="Y47:Y56">
    <cfRule type="cellIs" dxfId="2539" priority="4278" operator="equal">
      <formula>"NÃO"</formula>
    </cfRule>
    <cfRule type="cellIs" dxfId="2538" priority="4279" operator="equal">
      <formula>"SIM"</formula>
    </cfRule>
  </conditionalFormatting>
  <conditionalFormatting sqref="Y47:Y56">
    <cfRule type="cellIs" dxfId="2537" priority="4277" operator="equal">
      <formula>"OPORTUNIDADE"</formula>
    </cfRule>
  </conditionalFormatting>
  <conditionalFormatting sqref="Y47:Y56">
    <cfRule type="cellIs" dxfId="2536" priority="4275" operator="equal">
      <formula>"NÃO"</formula>
    </cfRule>
    <cfRule type="cellIs" dxfId="2535" priority="4276" operator="equal">
      <formula>"SIM"</formula>
    </cfRule>
  </conditionalFormatting>
  <conditionalFormatting sqref="Y47:Y56">
    <cfRule type="cellIs" dxfId="2534" priority="4274" operator="equal">
      <formula>"OPORTUNIDADE"</formula>
    </cfRule>
  </conditionalFormatting>
  <conditionalFormatting sqref="Y47:Y56">
    <cfRule type="cellIs" dxfId="2533" priority="4272" operator="equal">
      <formula>"NÃO"</formula>
    </cfRule>
    <cfRule type="cellIs" dxfId="2532" priority="4273" operator="equal">
      <formula>"SIM"</formula>
    </cfRule>
  </conditionalFormatting>
  <conditionalFormatting sqref="Y47:Y56">
    <cfRule type="cellIs" dxfId="2531" priority="4271" operator="equal">
      <formula>"OPORTUNIDADE"</formula>
    </cfRule>
  </conditionalFormatting>
  <conditionalFormatting sqref="Y47:Y56">
    <cfRule type="cellIs" dxfId="2530" priority="4269" operator="equal">
      <formula>"NÃO"</formula>
    </cfRule>
    <cfRule type="cellIs" dxfId="2529" priority="4270" operator="equal">
      <formula>"SIM"</formula>
    </cfRule>
  </conditionalFormatting>
  <conditionalFormatting sqref="Z55">
    <cfRule type="cellIs" dxfId="2528" priority="4268" operator="equal">
      <formula>"OPORTUNIDADE"</formula>
    </cfRule>
  </conditionalFormatting>
  <conditionalFormatting sqref="Z55">
    <cfRule type="cellIs" dxfId="2527" priority="4266" operator="equal">
      <formula>"NÃO"</formula>
    </cfRule>
    <cfRule type="cellIs" dxfId="2526" priority="4267" operator="equal">
      <formula>"SIM"</formula>
    </cfRule>
  </conditionalFormatting>
  <conditionalFormatting sqref="Z55">
    <cfRule type="cellIs" dxfId="2525" priority="4265" operator="equal">
      <formula>"OPORTUNIDADE"</formula>
    </cfRule>
  </conditionalFormatting>
  <conditionalFormatting sqref="Z55">
    <cfRule type="cellIs" dxfId="2524" priority="4263" operator="equal">
      <formula>"NÃO"</formula>
    </cfRule>
    <cfRule type="cellIs" dxfId="2523" priority="4264" operator="equal">
      <formula>"SIM"</formula>
    </cfRule>
  </conditionalFormatting>
  <conditionalFormatting sqref="Z55">
    <cfRule type="cellIs" dxfId="2522" priority="4262" operator="equal">
      <formula>"OPORTUNIDADE"</formula>
    </cfRule>
  </conditionalFormatting>
  <conditionalFormatting sqref="Z55">
    <cfRule type="cellIs" dxfId="2521" priority="4260" operator="equal">
      <formula>"NÃO"</formula>
    </cfRule>
    <cfRule type="cellIs" dxfId="2520" priority="4261" operator="equal">
      <formula>"SIM"</formula>
    </cfRule>
  </conditionalFormatting>
  <conditionalFormatting sqref="Z55">
    <cfRule type="cellIs" dxfId="2519" priority="4259" operator="equal">
      <formula>"OPORTUNIDADE"</formula>
    </cfRule>
  </conditionalFormatting>
  <conditionalFormatting sqref="Z55">
    <cfRule type="cellIs" dxfId="2518" priority="4257" operator="equal">
      <formula>"NÃO"</formula>
    </cfRule>
    <cfRule type="cellIs" dxfId="2517" priority="4258" operator="equal">
      <formula>"SIM"</formula>
    </cfRule>
  </conditionalFormatting>
  <conditionalFormatting sqref="Z55">
    <cfRule type="cellIs" dxfId="2516" priority="4256" operator="equal">
      <formula>"OPORTUNIDADE"</formula>
    </cfRule>
  </conditionalFormatting>
  <conditionalFormatting sqref="Z55">
    <cfRule type="cellIs" dxfId="2515" priority="4254" operator="equal">
      <formula>"NÃO"</formula>
    </cfRule>
    <cfRule type="cellIs" dxfId="2514" priority="4255" operator="equal">
      <formula>"SIM"</formula>
    </cfRule>
  </conditionalFormatting>
  <conditionalFormatting sqref="Z55">
    <cfRule type="cellIs" dxfId="2513" priority="4253" operator="equal">
      <formula>"OPORTUNIDADE"</formula>
    </cfRule>
  </conditionalFormatting>
  <conditionalFormatting sqref="Z55">
    <cfRule type="cellIs" dxfId="2512" priority="4251" operator="equal">
      <formula>"NÃO"</formula>
    </cfRule>
    <cfRule type="cellIs" dxfId="2511" priority="4252" operator="equal">
      <formula>"SIM"</formula>
    </cfRule>
  </conditionalFormatting>
  <conditionalFormatting sqref="Z55">
    <cfRule type="cellIs" dxfId="2510" priority="4250" operator="equal">
      <formula>"OPORTUNIDADE"</formula>
    </cfRule>
  </conditionalFormatting>
  <conditionalFormatting sqref="Z55">
    <cfRule type="cellIs" dxfId="2509" priority="4248" operator="equal">
      <formula>"NÃO"</formula>
    </cfRule>
    <cfRule type="cellIs" dxfId="2508" priority="4249" operator="equal">
      <formula>"SIM"</formula>
    </cfRule>
  </conditionalFormatting>
  <conditionalFormatting sqref="BK44">
    <cfRule type="iconSet" priority="423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3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233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23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23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229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422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227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507" priority="4226" operator="equal">
      <formula>"OPORTUNIDADE"</formula>
    </cfRule>
  </conditionalFormatting>
  <conditionalFormatting sqref="Y82:Z82">
    <cfRule type="cellIs" dxfId="2506" priority="4224" operator="equal">
      <formula>"NÃO"</formula>
    </cfRule>
    <cfRule type="cellIs" dxfId="2505" priority="4225" operator="equal">
      <formula>"SIM"</formula>
    </cfRule>
  </conditionalFormatting>
  <conditionalFormatting sqref="Y82:Z82">
    <cfRule type="cellIs" dxfId="2504" priority="4223" operator="equal">
      <formula>"OPORTUNIDADE"</formula>
    </cfRule>
  </conditionalFormatting>
  <conditionalFormatting sqref="Y82:Z82">
    <cfRule type="cellIs" dxfId="2503" priority="4221" operator="equal">
      <formula>"NÃO"</formula>
    </cfRule>
    <cfRule type="cellIs" dxfId="2502" priority="4222" operator="equal">
      <formula>"SIM"</formula>
    </cfRule>
  </conditionalFormatting>
  <conditionalFormatting sqref="Y82">
    <cfRule type="cellIs" dxfId="2501" priority="4220" operator="equal">
      <formula>"OPORTUNIDADE"</formula>
    </cfRule>
  </conditionalFormatting>
  <conditionalFormatting sqref="Y82">
    <cfRule type="cellIs" dxfId="2500" priority="4218" operator="equal">
      <formula>"NÃO"</formula>
    </cfRule>
    <cfRule type="cellIs" dxfId="2499" priority="4219" operator="equal">
      <formula>"SIM"</formula>
    </cfRule>
  </conditionalFormatting>
  <conditionalFormatting sqref="Y82:Z82">
    <cfRule type="cellIs" dxfId="2498" priority="4217" operator="equal">
      <formula>"OPORTUNIDADE"</formula>
    </cfRule>
  </conditionalFormatting>
  <conditionalFormatting sqref="Y82:Z82">
    <cfRule type="cellIs" dxfId="2497" priority="4215" operator="equal">
      <formula>"NÃO"</formula>
    </cfRule>
    <cfRule type="cellIs" dxfId="2496" priority="4216" operator="equal">
      <formula>"SIM"</formula>
    </cfRule>
  </conditionalFormatting>
  <conditionalFormatting sqref="Y83">
    <cfRule type="cellIs" dxfId="2495" priority="4214" operator="equal">
      <formula>"OPORTUNIDADE"</formula>
    </cfRule>
  </conditionalFormatting>
  <conditionalFormatting sqref="Y83">
    <cfRule type="cellIs" dxfId="2494" priority="4212" operator="equal">
      <formula>"NÃO"</formula>
    </cfRule>
    <cfRule type="cellIs" dxfId="2493" priority="4213" operator="equal">
      <formula>"SIM"</formula>
    </cfRule>
  </conditionalFormatting>
  <conditionalFormatting sqref="Y78:Y79">
    <cfRule type="cellIs" dxfId="2492" priority="4211" operator="equal">
      <formula>"OPORTUNIDADE"</formula>
    </cfRule>
  </conditionalFormatting>
  <conditionalFormatting sqref="Y78:Y79">
    <cfRule type="cellIs" dxfId="2491" priority="4209" operator="equal">
      <formula>"NÃO"</formula>
    </cfRule>
    <cfRule type="cellIs" dxfId="2490" priority="4210" operator="equal">
      <formula>"SIM"</formula>
    </cfRule>
  </conditionalFormatting>
  <conditionalFormatting sqref="Y84">
    <cfRule type="cellIs" dxfId="2489" priority="4208" operator="equal">
      <formula>"OPORTUNIDADE"</formula>
    </cfRule>
  </conditionalFormatting>
  <conditionalFormatting sqref="Y84">
    <cfRule type="cellIs" dxfId="2488" priority="4206" operator="equal">
      <formula>"NÃO"</formula>
    </cfRule>
    <cfRule type="cellIs" dxfId="2487" priority="4207" operator="equal">
      <formula>"SIM"</formula>
    </cfRule>
  </conditionalFormatting>
  <conditionalFormatting sqref="Y86">
    <cfRule type="cellIs" dxfId="2486" priority="4205" operator="equal">
      <formula>"OPORTUNIDADE"</formula>
    </cfRule>
  </conditionalFormatting>
  <conditionalFormatting sqref="Y86">
    <cfRule type="cellIs" dxfId="2485" priority="4203" operator="equal">
      <formula>"NÃO"</formula>
    </cfRule>
    <cfRule type="cellIs" dxfId="2484" priority="4204" operator="equal">
      <formula>"SIM"</formula>
    </cfRule>
  </conditionalFormatting>
  <conditionalFormatting sqref="Y87:Y89">
    <cfRule type="cellIs" dxfId="2483" priority="4202" operator="equal">
      <formula>"OPORTUNIDADE"</formula>
    </cfRule>
  </conditionalFormatting>
  <conditionalFormatting sqref="Y87:Y89">
    <cfRule type="cellIs" dxfId="2482" priority="4200" operator="equal">
      <formula>"NÃO"</formula>
    </cfRule>
    <cfRule type="cellIs" dxfId="2481" priority="4201" operator="equal">
      <formula>"SIM"</formula>
    </cfRule>
  </conditionalFormatting>
  <conditionalFormatting sqref="Y90">
    <cfRule type="cellIs" dxfId="2480" priority="4199" operator="equal">
      <formula>"OPORTUNIDADE"</formula>
    </cfRule>
  </conditionalFormatting>
  <conditionalFormatting sqref="Y90">
    <cfRule type="cellIs" dxfId="2479" priority="4197" operator="equal">
      <formula>"NÃO"</formula>
    </cfRule>
    <cfRule type="cellIs" dxfId="2478" priority="4198" operator="equal">
      <formula>"SIM"</formula>
    </cfRule>
  </conditionalFormatting>
  <conditionalFormatting sqref="BP65">
    <cfRule type="iconSet" priority="419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195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4193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192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477" priority="4191" operator="equal">
      <formula>"OPORTUNIDADE"</formula>
    </cfRule>
  </conditionalFormatting>
  <conditionalFormatting sqref="Y95:Y96">
    <cfRule type="cellIs" dxfId="2476" priority="4189" operator="equal">
      <formula>"NÃO"</formula>
    </cfRule>
    <cfRule type="cellIs" dxfId="2475" priority="4190" operator="equal">
      <formula>"SIM"</formula>
    </cfRule>
  </conditionalFormatting>
  <conditionalFormatting sqref="Y98:Z98">
    <cfRule type="cellIs" dxfId="2474" priority="4188" operator="equal">
      <formula>"OPORTUNIDADE"</formula>
    </cfRule>
  </conditionalFormatting>
  <conditionalFormatting sqref="Y98:Z98">
    <cfRule type="cellIs" dxfId="2473" priority="4186" operator="equal">
      <formula>"NÃO"</formula>
    </cfRule>
    <cfRule type="cellIs" dxfId="2472" priority="4187" operator="equal">
      <formula>"SIM"</formula>
    </cfRule>
  </conditionalFormatting>
  <conditionalFormatting sqref="Y98:Z98">
    <cfRule type="cellIs" dxfId="2471" priority="4185" operator="equal">
      <formula>"OPORTUNIDADE"</formula>
    </cfRule>
  </conditionalFormatting>
  <conditionalFormatting sqref="Y98:Z98">
    <cfRule type="cellIs" dxfId="2470" priority="4183" operator="equal">
      <formula>"NÃO"</formula>
    </cfRule>
    <cfRule type="cellIs" dxfId="2469" priority="4184" operator="equal">
      <formula>"SIM"</formula>
    </cfRule>
  </conditionalFormatting>
  <conditionalFormatting sqref="Y98:Y101">
    <cfRule type="cellIs" dxfId="2468" priority="4182" operator="equal">
      <formula>"OPORTUNIDADE"</formula>
    </cfRule>
  </conditionalFormatting>
  <conditionalFormatting sqref="Y98:Y101">
    <cfRule type="cellIs" dxfId="2467" priority="4180" operator="equal">
      <formula>"NÃO"</formula>
    </cfRule>
    <cfRule type="cellIs" dxfId="2466" priority="4181" operator="equal">
      <formula>"SIM"</formula>
    </cfRule>
  </conditionalFormatting>
  <conditionalFormatting sqref="Y98:Z98">
    <cfRule type="cellIs" dxfId="2465" priority="4179" operator="equal">
      <formula>"OPORTUNIDADE"</formula>
    </cfRule>
  </conditionalFormatting>
  <conditionalFormatting sqref="Y98:Z98">
    <cfRule type="cellIs" dxfId="2464" priority="4177" operator="equal">
      <formula>"NÃO"</formula>
    </cfRule>
    <cfRule type="cellIs" dxfId="2463" priority="4178" operator="equal">
      <formula>"SIM"</formula>
    </cfRule>
  </conditionalFormatting>
  <conditionalFormatting sqref="Y100:Y102">
    <cfRule type="cellIs" dxfId="2462" priority="4176" operator="equal">
      <formula>"OPORTUNIDADE"</formula>
    </cfRule>
  </conditionalFormatting>
  <conditionalFormatting sqref="Y100:Y102">
    <cfRule type="cellIs" dxfId="2461" priority="4174" operator="equal">
      <formula>"NÃO"</formula>
    </cfRule>
    <cfRule type="cellIs" dxfId="2460" priority="4175" operator="equal">
      <formula>"SIM"</formula>
    </cfRule>
  </conditionalFormatting>
  <conditionalFormatting sqref="Y102:Y104">
    <cfRule type="cellIs" dxfId="2459" priority="4173" operator="equal">
      <formula>"OPORTUNIDADE"</formula>
    </cfRule>
  </conditionalFormatting>
  <conditionalFormatting sqref="Y102:Y104">
    <cfRule type="cellIs" dxfId="2458" priority="4171" operator="equal">
      <formula>"NÃO"</formula>
    </cfRule>
    <cfRule type="cellIs" dxfId="2457" priority="4172" operator="equal">
      <formula>"SIM"</formula>
    </cfRule>
  </conditionalFormatting>
  <conditionalFormatting sqref="Y99:Z99">
    <cfRule type="cellIs" dxfId="2456" priority="4167" operator="equal">
      <formula>"OPORTUNIDADE"</formula>
    </cfRule>
  </conditionalFormatting>
  <conditionalFormatting sqref="Y99:Z99">
    <cfRule type="cellIs" dxfId="2455" priority="4165" operator="equal">
      <formula>"NÃO"</formula>
    </cfRule>
    <cfRule type="cellIs" dxfId="2454" priority="4166" operator="equal">
      <formula>"SIM"</formula>
    </cfRule>
  </conditionalFormatting>
  <conditionalFormatting sqref="Y99:Z99">
    <cfRule type="cellIs" dxfId="2453" priority="4164" operator="equal">
      <formula>"OPORTUNIDADE"</formula>
    </cfRule>
  </conditionalFormatting>
  <conditionalFormatting sqref="Y99:Z99">
    <cfRule type="cellIs" dxfId="2452" priority="4162" operator="equal">
      <formula>"NÃO"</formula>
    </cfRule>
    <cfRule type="cellIs" dxfId="2451" priority="4163" operator="equal">
      <formula>"SIM"</formula>
    </cfRule>
  </conditionalFormatting>
  <conditionalFormatting sqref="Y99:Z99">
    <cfRule type="cellIs" dxfId="2450" priority="4161" operator="equal">
      <formula>"OPORTUNIDADE"</formula>
    </cfRule>
  </conditionalFormatting>
  <conditionalFormatting sqref="Y99:Z99">
    <cfRule type="cellIs" dxfId="2449" priority="4159" operator="equal">
      <formula>"NÃO"</formula>
    </cfRule>
    <cfRule type="cellIs" dxfId="2448" priority="4160" operator="equal">
      <formula>"SIM"</formula>
    </cfRule>
  </conditionalFormatting>
  <conditionalFormatting sqref="Y99:Z99">
    <cfRule type="cellIs" dxfId="2447" priority="4158" operator="equal">
      <formula>"OPORTUNIDADE"</formula>
    </cfRule>
  </conditionalFormatting>
  <conditionalFormatting sqref="Y99:Z99">
    <cfRule type="cellIs" dxfId="2446" priority="4156" operator="equal">
      <formula>"NÃO"</formula>
    </cfRule>
    <cfRule type="cellIs" dxfId="2445" priority="4157" operator="equal">
      <formula>"SIM"</formula>
    </cfRule>
  </conditionalFormatting>
  <conditionalFormatting sqref="Y99:Z99">
    <cfRule type="cellIs" dxfId="2444" priority="4155" operator="equal">
      <formula>"OPORTUNIDADE"</formula>
    </cfRule>
  </conditionalFormatting>
  <conditionalFormatting sqref="Y99:Z99">
    <cfRule type="cellIs" dxfId="2443" priority="4153" operator="equal">
      <formula>"NÃO"</formula>
    </cfRule>
    <cfRule type="cellIs" dxfId="2442" priority="4154" operator="equal">
      <formula>"SIM"</formula>
    </cfRule>
  </conditionalFormatting>
  <conditionalFormatting sqref="Y99:Z99">
    <cfRule type="cellIs" dxfId="2441" priority="4152" operator="equal">
      <formula>"OPORTUNIDADE"</formula>
    </cfRule>
  </conditionalFormatting>
  <conditionalFormatting sqref="Y99:Z99">
    <cfRule type="cellIs" dxfId="2440" priority="4150" operator="equal">
      <formula>"NÃO"</formula>
    </cfRule>
    <cfRule type="cellIs" dxfId="2439" priority="4151" operator="equal">
      <formula>"SIM"</formula>
    </cfRule>
  </conditionalFormatting>
  <conditionalFormatting sqref="Y100:Z100">
    <cfRule type="cellIs" dxfId="2438" priority="4149" operator="equal">
      <formula>"OPORTUNIDADE"</formula>
    </cfRule>
  </conditionalFormatting>
  <conditionalFormatting sqref="Y100:Z100">
    <cfRule type="cellIs" dxfId="2437" priority="4147" operator="equal">
      <formula>"NÃO"</formula>
    </cfRule>
    <cfRule type="cellIs" dxfId="2436" priority="4148" operator="equal">
      <formula>"SIM"</formula>
    </cfRule>
  </conditionalFormatting>
  <conditionalFormatting sqref="Y100:Z100">
    <cfRule type="cellIs" dxfId="2435" priority="4146" operator="equal">
      <formula>"OPORTUNIDADE"</formula>
    </cfRule>
  </conditionalFormatting>
  <conditionalFormatting sqref="Y100:Z100">
    <cfRule type="cellIs" dxfId="2434" priority="4144" operator="equal">
      <formula>"NÃO"</formula>
    </cfRule>
    <cfRule type="cellIs" dxfId="2433" priority="4145" operator="equal">
      <formula>"SIM"</formula>
    </cfRule>
  </conditionalFormatting>
  <conditionalFormatting sqref="Y100:Z100">
    <cfRule type="cellIs" dxfId="2432" priority="4143" operator="equal">
      <formula>"OPORTUNIDADE"</formula>
    </cfRule>
  </conditionalFormatting>
  <conditionalFormatting sqref="Y100:Z100">
    <cfRule type="cellIs" dxfId="2431" priority="4141" operator="equal">
      <formula>"NÃO"</formula>
    </cfRule>
    <cfRule type="cellIs" dxfId="2430" priority="4142" operator="equal">
      <formula>"SIM"</formula>
    </cfRule>
  </conditionalFormatting>
  <conditionalFormatting sqref="Y104:Y106">
    <cfRule type="cellIs" dxfId="2429" priority="4140" operator="equal">
      <formula>"OPORTUNIDADE"</formula>
    </cfRule>
  </conditionalFormatting>
  <conditionalFormatting sqref="Y104:Y106">
    <cfRule type="cellIs" dxfId="2428" priority="4138" operator="equal">
      <formula>"NÃO"</formula>
    </cfRule>
    <cfRule type="cellIs" dxfId="2427" priority="4139" operator="equal">
      <formula>"SIM"</formula>
    </cfRule>
  </conditionalFormatting>
  <conditionalFormatting sqref="BP82">
    <cfRule type="iconSet" priority="4136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1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134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4133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426" priority="4132" operator="equal">
      <formula>"OPORTUNIDADE"</formula>
    </cfRule>
  </conditionalFormatting>
  <conditionalFormatting sqref="Y99:Z99">
    <cfRule type="cellIs" dxfId="2425" priority="4130" operator="equal">
      <formula>"NÃO"</formula>
    </cfRule>
    <cfRule type="cellIs" dxfId="2424" priority="4131" operator="equal">
      <formula>"SIM"</formula>
    </cfRule>
  </conditionalFormatting>
  <conditionalFormatting sqref="Y99:Z99">
    <cfRule type="cellIs" dxfId="2423" priority="4129" operator="equal">
      <formula>"OPORTUNIDADE"</formula>
    </cfRule>
  </conditionalFormatting>
  <conditionalFormatting sqref="Y99:Z99">
    <cfRule type="cellIs" dxfId="2422" priority="4127" operator="equal">
      <formula>"NÃO"</formula>
    </cfRule>
    <cfRule type="cellIs" dxfId="2421" priority="4128" operator="equal">
      <formula>"SIM"</formula>
    </cfRule>
  </conditionalFormatting>
  <conditionalFormatting sqref="Y99:Z99">
    <cfRule type="cellIs" dxfId="2420" priority="4126" operator="equal">
      <formula>"OPORTUNIDADE"</formula>
    </cfRule>
  </conditionalFormatting>
  <conditionalFormatting sqref="Y99:Z99">
    <cfRule type="cellIs" dxfId="2419" priority="4124" operator="equal">
      <formula>"NÃO"</formula>
    </cfRule>
    <cfRule type="cellIs" dxfId="2418" priority="4125" operator="equal">
      <formula>"SIM"</formula>
    </cfRule>
  </conditionalFormatting>
  <conditionalFormatting sqref="Y100:Z100">
    <cfRule type="cellIs" dxfId="2417" priority="4123" operator="equal">
      <formula>"OPORTUNIDADE"</formula>
    </cfRule>
  </conditionalFormatting>
  <conditionalFormatting sqref="Y100:Z100">
    <cfRule type="cellIs" dxfId="2416" priority="4121" operator="equal">
      <formula>"NÃO"</formula>
    </cfRule>
    <cfRule type="cellIs" dxfId="2415" priority="4122" operator="equal">
      <formula>"SIM"</formula>
    </cfRule>
  </conditionalFormatting>
  <conditionalFormatting sqref="Y100:Z100">
    <cfRule type="cellIs" dxfId="2414" priority="4120" operator="equal">
      <formula>"OPORTUNIDADE"</formula>
    </cfRule>
  </conditionalFormatting>
  <conditionalFormatting sqref="Y100:Z100">
    <cfRule type="cellIs" dxfId="2413" priority="4118" operator="equal">
      <formula>"NÃO"</formula>
    </cfRule>
    <cfRule type="cellIs" dxfId="2412" priority="4119" operator="equal">
      <formula>"SIM"</formula>
    </cfRule>
  </conditionalFormatting>
  <conditionalFormatting sqref="Y100:Z100">
    <cfRule type="cellIs" dxfId="2411" priority="4117" operator="equal">
      <formula>"OPORTUNIDADE"</formula>
    </cfRule>
  </conditionalFormatting>
  <conditionalFormatting sqref="Y100:Z100">
    <cfRule type="cellIs" dxfId="2410" priority="4115" operator="equal">
      <formula>"NÃO"</formula>
    </cfRule>
    <cfRule type="cellIs" dxfId="2409" priority="4116" operator="equal">
      <formula>"SIM"</formula>
    </cfRule>
  </conditionalFormatting>
  <conditionalFormatting sqref="Y100:Z100">
    <cfRule type="cellIs" dxfId="2408" priority="4114" operator="equal">
      <formula>"OPORTUNIDADE"</formula>
    </cfRule>
  </conditionalFormatting>
  <conditionalFormatting sqref="Y100:Z100">
    <cfRule type="cellIs" dxfId="2407" priority="4112" operator="equal">
      <formula>"NÃO"</formula>
    </cfRule>
    <cfRule type="cellIs" dxfId="2406" priority="4113" operator="equal">
      <formula>"SIM"</formula>
    </cfRule>
  </conditionalFormatting>
  <conditionalFormatting sqref="Y100:Z100">
    <cfRule type="cellIs" dxfId="2405" priority="4111" operator="equal">
      <formula>"OPORTUNIDADE"</formula>
    </cfRule>
  </conditionalFormatting>
  <conditionalFormatting sqref="Y100:Z100">
    <cfRule type="cellIs" dxfId="2404" priority="4109" operator="equal">
      <formula>"NÃO"</formula>
    </cfRule>
    <cfRule type="cellIs" dxfId="2403" priority="4110" operator="equal">
      <formula>"SIM"</formula>
    </cfRule>
  </conditionalFormatting>
  <conditionalFormatting sqref="Y100:Z100">
    <cfRule type="cellIs" dxfId="2402" priority="4108" operator="equal">
      <formula>"OPORTUNIDADE"</formula>
    </cfRule>
  </conditionalFormatting>
  <conditionalFormatting sqref="Y100:Z100">
    <cfRule type="cellIs" dxfId="2401" priority="4106" operator="equal">
      <formula>"NÃO"</formula>
    </cfRule>
    <cfRule type="cellIs" dxfId="2400" priority="4107" operator="equal">
      <formula>"SIM"</formula>
    </cfRule>
  </conditionalFormatting>
  <conditionalFormatting sqref="Y101:Z101">
    <cfRule type="cellIs" dxfId="2399" priority="4105" operator="equal">
      <formula>"OPORTUNIDADE"</formula>
    </cfRule>
  </conditionalFormatting>
  <conditionalFormatting sqref="Y101:Z101">
    <cfRule type="cellIs" dxfId="2398" priority="4103" operator="equal">
      <formula>"NÃO"</formula>
    </cfRule>
    <cfRule type="cellIs" dxfId="2397" priority="4104" operator="equal">
      <formula>"SIM"</formula>
    </cfRule>
  </conditionalFormatting>
  <conditionalFormatting sqref="Y101:Z101">
    <cfRule type="cellIs" dxfId="2396" priority="4102" operator="equal">
      <formula>"OPORTUNIDADE"</formula>
    </cfRule>
  </conditionalFormatting>
  <conditionalFormatting sqref="Y101:Z101">
    <cfRule type="cellIs" dxfId="2395" priority="4100" operator="equal">
      <formula>"NÃO"</formula>
    </cfRule>
    <cfRule type="cellIs" dxfId="2394" priority="4101" operator="equal">
      <formula>"SIM"</formula>
    </cfRule>
  </conditionalFormatting>
  <conditionalFormatting sqref="Y101:Z101">
    <cfRule type="cellIs" dxfId="2393" priority="4099" operator="equal">
      <formula>"OPORTUNIDADE"</formula>
    </cfRule>
  </conditionalFormatting>
  <conditionalFormatting sqref="Y101:Z101">
    <cfRule type="cellIs" dxfId="2392" priority="4097" operator="equal">
      <formula>"NÃO"</formula>
    </cfRule>
    <cfRule type="cellIs" dxfId="2391" priority="4098" operator="equal">
      <formula>"SIM"</formula>
    </cfRule>
  </conditionalFormatting>
  <conditionalFormatting sqref="BK89">
    <cfRule type="iconSet" priority="4096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409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409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092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409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4090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08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088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390" priority="4087" operator="equal">
      <formula>"OPORTUNIDADE"</formula>
    </cfRule>
  </conditionalFormatting>
  <conditionalFormatting sqref="Y122:Y123">
    <cfRule type="cellIs" dxfId="2389" priority="4085" operator="equal">
      <formula>"NÃO"</formula>
    </cfRule>
    <cfRule type="cellIs" dxfId="2388" priority="4086" operator="equal">
      <formula>"SIM"</formula>
    </cfRule>
  </conditionalFormatting>
  <conditionalFormatting sqref="Y119">
    <cfRule type="cellIs" dxfId="2387" priority="4054" operator="equal">
      <formula>"OPORTUNIDADE"</formula>
    </cfRule>
  </conditionalFormatting>
  <conditionalFormatting sqref="Y119">
    <cfRule type="cellIs" dxfId="2386" priority="4052" operator="equal">
      <formula>"NÃO"</formula>
    </cfRule>
    <cfRule type="cellIs" dxfId="2385" priority="4053" operator="equal">
      <formula>"SIM"</formula>
    </cfRule>
  </conditionalFormatting>
  <conditionalFormatting sqref="Y119:Z119">
    <cfRule type="cellIs" dxfId="2384" priority="4051" operator="equal">
      <formula>"OPORTUNIDADE"</formula>
    </cfRule>
  </conditionalFormatting>
  <conditionalFormatting sqref="Y119:Z119">
    <cfRule type="cellIs" dxfId="2383" priority="4049" operator="equal">
      <formula>"NÃO"</formula>
    </cfRule>
    <cfRule type="cellIs" dxfId="2382" priority="4050" operator="equal">
      <formula>"SIM"</formula>
    </cfRule>
  </conditionalFormatting>
  <conditionalFormatting sqref="Y119:Z119">
    <cfRule type="cellIs" dxfId="2381" priority="4048" operator="equal">
      <formula>"OPORTUNIDADE"</formula>
    </cfRule>
  </conditionalFormatting>
  <conditionalFormatting sqref="Y119:Z119">
    <cfRule type="cellIs" dxfId="2380" priority="4046" operator="equal">
      <formula>"NÃO"</formula>
    </cfRule>
    <cfRule type="cellIs" dxfId="2379" priority="4047" operator="equal">
      <formula>"SIM"</formula>
    </cfRule>
  </conditionalFormatting>
  <conditionalFormatting sqref="Y119:Z119">
    <cfRule type="cellIs" dxfId="2378" priority="4045" operator="equal">
      <formula>"OPORTUNIDADE"</formula>
    </cfRule>
  </conditionalFormatting>
  <conditionalFormatting sqref="Y119:Z119">
    <cfRule type="cellIs" dxfId="2377" priority="4043" operator="equal">
      <formula>"NÃO"</formula>
    </cfRule>
    <cfRule type="cellIs" dxfId="2376" priority="4044" operator="equal">
      <formula>"SIM"</formula>
    </cfRule>
  </conditionalFormatting>
  <conditionalFormatting sqref="Y119:Z119">
    <cfRule type="cellIs" dxfId="2375" priority="4042" operator="equal">
      <formula>"OPORTUNIDADE"</formula>
    </cfRule>
  </conditionalFormatting>
  <conditionalFormatting sqref="Y119:Z119">
    <cfRule type="cellIs" dxfId="2374" priority="4040" operator="equal">
      <formula>"NÃO"</formula>
    </cfRule>
    <cfRule type="cellIs" dxfId="2373" priority="4041" operator="equal">
      <formula>"SIM"</formula>
    </cfRule>
  </conditionalFormatting>
  <conditionalFormatting sqref="Y119:Z119">
    <cfRule type="cellIs" dxfId="2372" priority="4039" operator="equal">
      <formula>"OPORTUNIDADE"</formula>
    </cfRule>
  </conditionalFormatting>
  <conditionalFormatting sqref="Y119:Z119">
    <cfRule type="cellIs" dxfId="2371" priority="4037" operator="equal">
      <formula>"NÃO"</formula>
    </cfRule>
    <cfRule type="cellIs" dxfId="2370" priority="4038" operator="equal">
      <formula>"SIM"</formula>
    </cfRule>
  </conditionalFormatting>
  <conditionalFormatting sqref="Y119:Z119">
    <cfRule type="cellIs" dxfId="2369" priority="4036" operator="equal">
      <formula>"OPORTUNIDADE"</formula>
    </cfRule>
  </conditionalFormatting>
  <conditionalFormatting sqref="Y119:Z119">
    <cfRule type="cellIs" dxfId="2368" priority="4034" operator="equal">
      <formula>"NÃO"</formula>
    </cfRule>
    <cfRule type="cellIs" dxfId="2367" priority="4035" operator="equal">
      <formula>"SIM"</formula>
    </cfRule>
  </conditionalFormatting>
  <conditionalFormatting sqref="Y119:Z119">
    <cfRule type="cellIs" dxfId="2366" priority="4033" operator="equal">
      <formula>"OPORTUNIDADE"</formula>
    </cfRule>
  </conditionalFormatting>
  <conditionalFormatting sqref="Y119:Z119">
    <cfRule type="cellIs" dxfId="2365" priority="4031" operator="equal">
      <formula>"NÃO"</formula>
    </cfRule>
    <cfRule type="cellIs" dxfId="2364" priority="4032" operator="equal">
      <formula>"SIM"</formula>
    </cfRule>
  </conditionalFormatting>
  <conditionalFormatting sqref="Y119:Z119">
    <cfRule type="cellIs" dxfId="2363" priority="4030" operator="equal">
      <formula>"OPORTUNIDADE"</formula>
    </cfRule>
  </conditionalFormatting>
  <conditionalFormatting sqref="Y119:Z119">
    <cfRule type="cellIs" dxfId="2362" priority="4028" operator="equal">
      <formula>"NÃO"</formula>
    </cfRule>
    <cfRule type="cellIs" dxfId="2361" priority="4029" operator="equal">
      <formula>"SIM"</formula>
    </cfRule>
  </conditionalFormatting>
  <conditionalFormatting sqref="Y119:Z119">
    <cfRule type="cellIs" dxfId="2360" priority="4027" operator="equal">
      <formula>"OPORTUNIDADE"</formula>
    </cfRule>
  </conditionalFormatting>
  <conditionalFormatting sqref="Y119:Z119">
    <cfRule type="cellIs" dxfId="2359" priority="4025" operator="equal">
      <formula>"NÃO"</formula>
    </cfRule>
    <cfRule type="cellIs" dxfId="2358" priority="4026" operator="equal">
      <formula>"SIM"</formula>
    </cfRule>
  </conditionalFormatting>
  <conditionalFormatting sqref="BP106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975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974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357" priority="3973" operator="equal">
      <formula>"OPORTUNIDADE"</formula>
    </cfRule>
  </conditionalFormatting>
  <conditionalFormatting sqref="Z114:Z115">
    <cfRule type="cellIs" dxfId="2356" priority="3971" operator="equal">
      <formula>"NÃO"</formula>
    </cfRule>
    <cfRule type="cellIs" dxfId="2355" priority="3972" operator="equal">
      <formula>"SIM"</formula>
    </cfRule>
  </conditionalFormatting>
  <conditionalFormatting sqref="Y121">
    <cfRule type="cellIs" dxfId="2354" priority="3256" operator="equal">
      <formula>"OPORTUNIDADE"</formula>
    </cfRule>
  </conditionalFormatting>
  <conditionalFormatting sqref="Y121">
    <cfRule type="cellIs" dxfId="2353" priority="3254" operator="equal">
      <formula>"NÃO"</formula>
    </cfRule>
    <cfRule type="cellIs" dxfId="2352" priority="3255" operator="equal">
      <formula>"SIM"</formula>
    </cfRule>
  </conditionalFormatting>
  <conditionalFormatting sqref="Y121">
    <cfRule type="cellIs" dxfId="2351" priority="3253" operator="equal">
      <formula>"OPORTUNIDADE"</formula>
    </cfRule>
  </conditionalFormatting>
  <conditionalFormatting sqref="Y121">
    <cfRule type="cellIs" dxfId="2350" priority="3251" operator="equal">
      <formula>"NÃO"</formula>
    </cfRule>
    <cfRule type="cellIs" dxfId="2349" priority="3252" operator="equal">
      <formula>"SIM"</formula>
    </cfRule>
  </conditionalFormatting>
  <conditionalFormatting sqref="BK21">
    <cfRule type="iconSet" priority="324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243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348" priority="3239" operator="equal">
      <formula>"OPORTUNIDADE"</formula>
    </cfRule>
  </conditionalFormatting>
  <conditionalFormatting sqref="Z112">
    <cfRule type="cellIs" dxfId="2347" priority="3237" operator="equal">
      <formula>"NÃO"</formula>
    </cfRule>
    <cfRule type="cellIs" dxfId="2346" priority="3238" operator="equal">
      <formula>"SIM"</formula>
    </cfRule>
  </conditionalFormatting>
  <conditionalFormatting sqref="Z114">
    <cfRule type="cellIs" dxfId="2345" priority="3206" operator="equal">
      <formula>"OPORTUNIDADE"</formula>
    </cfRule>
  </conditionalFormatting>
  <conditionalFormatting sqref="Z114">
    <cfRule type="cellIs" dxfId="2344" priority="3204" operator="equal">
      <formula>"NÃO"</formula>
    </cfRule>
    <cfRule type="cellIs" dxfId="2343" priority="3205" operator="equal">
      <formula>"SIM"</formula>
    </cfRule>
  </conditionalFormatting>
  <conditionalFormatting sqref="Z113">
    <cfRule type="cellIs" dxfId="2342" priority="3203" operator="equal">
      <formula>"OPORTUNIDADE"</formula>
    </cfRule>
  </conditionalFormatting>
  <conditionalFormatting sqref="Z113">
    <cfRule type="cellIs" dxfId="2341" priority="3201" operator="equal">
      <formula>"NÃO"</formula>
    </cfRule>
    <cfRule type="cellIs" dxfId="2340" priority="3202" operator="equal">
      <formula>"SIM"</formula>
    </cfRule>
  </conditionalFormatting>
  <conditionalFormatting sqref="Y120">
    <cfRule type="cellIs" dxfId="2339" priority="3197" operator="equal">
      <formula>"OPORTUNIDADE"</formula>
    </cfRule>
  </conditionalFormatting>
  <conditionalFormatting sqref="Y120">
    <cfRule type="cellIs" dxfId="2338" priority="3195" operator="equal">
      <formula>"NÃO"</formula>
    </cfRule>
    <cfRule type="cellIs" dxfId="2337" priority="3196" operator="equal">
      <formula>"SIM"</formula>
    </cfRule>
  </conditionalFormatting>
  <conditionalFormatting sqref="Y120">
    <cfRule type="cellIs" dxfId="2336" priority="3194" operator="equal">
      <formula>"OPORTUNIDADE"</formula>
    </cfRule>
  </conditionalFormatting>
  <conditionalFormatting sqref="Y120">
    <cfRule type="cellIs" dxfId="2335" priority="3192" operator="equal">
      <formula>"NÃO"</formula>
    </cfRule>
    <cfRule type="cellIs" dxfId="2334" priority="3193" operator="equal">
      <formula>"SIM"</formula>
    </cfRule>
  </conditionalFormatting>
  <conditionalFormatting sqref="Y120">
    <cfRule type="cellIs" dxfId="2333" priority="3191" operator="equal">
      <formula>"OPORTUNIDADE"</formula>
    </cfRule>
  </conditionalFormatting>
  <conditionalFormatting sqref="Y120">
    <cfRule type="cellIs" dxfId="2332" priority="3189" operator="equal">
      <formula>"NÃO"</formula>
    </cfRule>
    <cfRule type="cellIs" dxfId="2331" priority="3190" operator="equal">
      <formula>"SIM"</formula>
    </cfRule>
  </conditionalFormatting>
  <conditionalFormatting sqref="Y120">
    <cfRule type="cellIs" dxfId="2330" priority="3188" operator="equal">
      <formula>"OPORTUNIDADE"</formula>
    </cfRule>
  </conditionalFormatting>
  <conditionalFormatting sqref="Y120">
    <cfRule type="cellIs" dxfId="2329" priority="3186" operator="equal">
      <formula>"NÃO"</formula>
    </cfRule>
    <cfRule type="cellIs" dxfId="2328" priority="3187" operator="equal">
      <formula>"SIM"</formula>
    </cfRule>
  </conditionalFormatting>
  <conditionalFormatting sqref="Y120">
    <cfRule type="cellIs" dxfId="2327" priority="3185" operator="equal">
      <formula>"OPORTUNIDADE"</formula>
    </cfRule>
  </conditionalFormatting>
  <conditionalFormatting sqref="Y120">
    <cfRule type="cellIs" dxfId="2326" priority="3183" operator="equal">
      <formula>"NÃO"</formula>
    </cfRule>
    <cfRule type="cellIs" dxfId="2325" priority="3184" operator="equal">
      <formula>"SIM"</formula>
    </cfRule>
  </conditionalFormatting>
  <conditionalFormatting sqref="Y120">
    <cfRule type="cellIs" dxfId="2324" priority="3182" operator="equal">
      <formula>"OPORTUNIDADE"</formula>
    </cfRule>
  </conditionalFormatting>
  <conditionalFormatting sqref="Y120">
    <cfRule type="cellIs" dxfId="2323" priority="3180" operator="equal">
      <formula>"NÃO"</formula>
    </cfRule>
    <cfRule type="cellIs" dxfId="2322" priority="3181" operator="equal">
      <formula>"SIM"</formula>
    </cfRule>
  </conditionalFormatting>
  <conditionalFormatting sqref="Y120">
    <cfRule type="cellIs" dxfId="2321" priority="3179" operator="equal">
      <formula>"OPORTUNIDADE"</formula>
    </cfRule>
  </conditionalFormatting>
  <conditionalFormatting sqref="Y120">
    <cfRule type="cellIs" dxfId="2320" priority="3177" operator="equal">
      <formula>"NÃO"</formula>
    </cfRule>
    <cfRule type="cellIs" dxfId="2319" priority="3178" operator="equal">
      <formula>"SIM"</formula>
    </cfRule>
  </conditionalFormatting>
  <conditionalFormatting sqref="Y120">
    <cfRule type="cellIs" dxfId="2318" priority="3176" operator="equal">
      <formula>"OPORTUNIDADE"</formula>
    </cfRule>
  </conditionalFormatting>
  <conditionalFormatting sqref="Y120">
    <cfRule type="cellIs" dxfId="2317" priority="3174" operator="equal">
      <formula>"NÃO"</formula>
    </cfRule>
    <cfRule type="cellIs" dxfId="2316" priority="3175" operator="equal">
      <formula>"SIM"</formula>
    </cfRule>
  </conditionalFormatting>
  <conditionalFormatting sqref="Y120">
    <cfRule type="cellIs" dxfId="2315" priority="3173" operator="equal">
      <formula>"OPORTUNIDADE"</formula>
    </cfRule>
  </conditionalFormatting>
  <conditionalFormatting sqref="Y120">
    <cfRule type="cellIs" dxfId="2314" priority="3171" operator="equal">
      <formula>"NÃO"</formula>
    </cfRule>
    <cfRule type="cellIs" dxfId="2313" priority="3172" operator="equal">
      <formula>"SIM"</formula>
    </cfRule>
  </conditionalFormatting>
  <conditionalFormatting sqref="Y120">
    <cfRule type="cellIs" dxfId="2312" priority="3170" operator="equal">
      <formula>"OPORTUNIDADE"</formula>
    </cfRule>
  </conditionalFormatting>
  <conditionalFormatting sqref="Y120">
    <cfRule type="cellIs" dxfId="2311" priority="3168" operator="equal">
      <formula>"NÃO"</formula>
    </cfRule>
    <cfRule type="cellIs" dxfId="2310" priority="3169" operator="equal">
      <formula>"SIM"</formula>
    </cfRule>
  </conditionalFormatting>
  <conditionalFormatting sqref="Y120">
    <cfRule type="cellIs" dxfId="2309" priority="3167" operator="equal">
      <formula>"OPORTUNIDADE"</formula>
    </cfRule>
  </conditionalFormatting>
  <conditionalFormatting sqref="Y120">
    <cfRule type="cellIs" dxfId="2308" priority="3165" operator="equal">
      <formula>"NÃO"</formula>
    </cfRule>
    <cfRule type="cellIs" dxfId="2307" priority="3166" operator="equal">
      <formula>"SIM"</formula>
    </cfRule>
  </conditionalFormatting>
  <conditionalFormatting sqref="Z120">
    <cfRule type="cellIs" dxfId="2306" priority="3164" operator="equal">
      <formula>"OPORTUNIDADE"</formula>
    </cfRule>
  </conditionalFormatting>
  <conditionalFormatting sqref="Z120">
    <cfRule type="cellIs" dxfId="2305" priority="3162" operator="equal">
      <formula>"NÃO"</formula>
    </cfRule>
    <cfRule type="cellIs" dxfId="2304" priority="3163" operator="equal">
      <formula>"SIM"</formula>
    </cfRule>
  </conditionalFormatting>
  <conditionalFormatting sqref="Z123">
    <cfRule type="cellIs" dxfId="2303" priority="3161" operator="equal">
      <formula>"OPORTUNIDADE"</formula>
    </cfRule>
  </conditionalFormatting>
  <conditionalFormatting sqref="Z123">
    <cfRule type="cellIs" dxfId="2302" priority="3159" operator="equal">
      <formula>"NÃO"</formula>
    </cfRule>
    <cfRule type="cellIs" dxfId="2301" priority="3160" operator="equal">
      <formula>"SIM"</formula>
    </cfRule>
  </conditionalFormatting>
  <conditionalFormatting sqref="Z123">
    <cfRule type="cellIs" dxfId="2300" priority="3158" operator="equal">
      <formula>"OPORTUNIDADE"</formula>
    </cfRule>
  </conditionalFormatting>
  <conditionalFormatting sqref="Z123">
    <cfRule type="cellIs" dxfId="2299" priority="3156" operator="equal">
      <formula>"NÃO"</formula>
    </cfRule>
    <cfRule type="cellIs" dxfId="2298" priority="3157" operator="equal">
      <formula>"SIM"</formula>
    </cfRule>
  </conditionalFormatting>
  <conditionalFormatting sqref="Y123">
    <cfRule type="cellIs" dxfId="2297" priority="3152" operator="equal">
      <formula>"OPORTUNIDADE"</formula>
    </cfRule>
  </conditionalFormatting>
  <conditionalFormatting sqref="Y123">
    <cfRule type="cellIs" dxfId="2296" priority="3150" operator="equal">
      <formula>"NÃO"</formula>
    </cfRule>
    <cfRule type="cellIs" dxfId="2295" priority="3151" operator="equal">
      <formula>"SIM"</formula>
    </cfRule>
  </conditionalFormatting>
  <conditionalFormatting sqref="Z110">
    <cfRule type="cellIs" dxfId="2294" priority="3149" operator="equal">
      <formula>"OPORTUNIDADE"</formula>
    </cfRule>
  </conditionalFormatting>
  <conditionalFormatting sqref="Z110">
    <cfRule type="cellIs" dxfId="2293" priority="3147" operator="equal">
      <formula>"NÃO"</formula>
    </cfRule>
    <cfRule type="cellIs" dxfId="2292" priority="3148" operator="equal">
      <formula>"SIM"</formula>
    </cfRule>
  </conditionalFormatting>
  <conditionalFormatting sqref="Z110">
    <cfRule type="cellIs" dxfId="2291" priority="3146" operator="equal">
      <formula>"OPORTUNIDADE"</formula>
    </cfRule>
  </conditionalFormatting>
  <conditionalFormatting sqref="Z110">
    <cfRule type="cellIs" dxfId="2290" priority="3144" operator="equal">
      <formula>"NÃO"</formula>
    </cfRule>
    <cfRule type="cellIs" dxfId="2289" priority="3145" operator="equal">
      <formula>"SIM"</formula>
    </cfRule>
  </conditionalFormatting>
  <conditionalFormatting sqref="Z110">
    <cfRule type="cellIs" dxfId="2288" priority="3143" operator="equal">
      <formula>"OPORTUNIDADE"</formula>
    </cfRule>
  </conditionalFormatting>
  <conditionalFormatting sqref="Z110">
    <cfRule type="cellIs" dxfId="2287" priority="3141" operator="equal">
      <formula>"NÃO"</formula>
    </cfRule>
    <cfRule type="cellIs" dxfId="2286" priority="3142" operator="equal">
      <formula>"SIM"</formula>
    </cfRule>
  </conditionalFormatting>
  <conditionalFormatting sqref="Z110">
    <cfRule type="cellIs" dxfId="2285" priority="3140" operator="equal">
      <formula>"OPORTUNIDADE"</formula>
    </cfRule>
  </conditionalFormatting>
  <conditionalFormatting sqref="Z110">
    <cfRule type="cellIs" dxfId="2284" priority="3138" operator="equal">
      <formula>"NÃO"</formula>
    </cfRule>
    <cfRule type="cellIs" dxfId="2283" priority="3139" operator="equal">
      <formula>"SIM"</formula>
    </cfRule>
  </conditionalFormatting>
  <conditionalFormatting sqref="Z110">
    <cfRule type="cellIs" dxfId="2282" priority="3137" operator="equal">
      <formula>"OPORTUNIDADE"</formula>
    </cfRule>
  </conditionalFormatting>
  <conditionalFormatting sqref="Z110">
    <cfRule type="cellIs" dxfId="2281" priority="3135" operator="equal">
      <formula>"NÃO"</formula>
    </cfRule>
    <cfRule type="cellIs" dxfId="2280" priority="3136" operator="equal">
      <formula>"SIM"</formula>
    </cfRule>
  </conditionalFormatting>
  <conditionalFormatting sqref="Z110">
    <cfRule type="cellIs" dxfId="2279" priority="3134" operator="equal">
      <formula>"OPORTUNIDADE"</formula>
    </cfRule>
  </conditionalFormatting>
  <conditionalFormatting sqref="Z110">
    <cfRule type="cellIs" dxfId="2278" priority="3132" operator="equal">
      <formula>"NÃO"</formula>
    </cfRule>
    <cfRule type="cellIs" dxfId="2277" priority="3133" operator="equal">
      <formula>"SIM"</formula>
    </cfRule>
  </conditionalFormatting>
  <conditionalFormatting sqref="Z110">
    <cfRule type="cellIs" dxfId="2276" priority="3131" operator="equal">
      <formula>"OPORTUNIDADE"</formula>
    </cfRule>
  </conditionalFormatting>
  <conditionalFormatting sqref="Z110">
    <cfRule type="cellIs" dxfId="2275" priority="3129" operator="equal">
      <formula>"NÃO"</formula>
    </cfRule>
    <cfRule type="cellIs" dxfId="2274" priority="3130" operator="equal">
      <formula>"SIM"</formula>
    </cfRule>
  </conditionalFormatting>
  <conditionalFormatting sqref="Z110">
    <cfRule type="cellIs" dxfId="2273" priority="3128" operator="equal">
      <formula>"OPORTUNIDADE"</formula>
    </cfRule>
  </conditionalFormatting>
  <conditionalFormatting sqref="Z110">
    <cfRule type="cellIs" dxfId="2272" priority="3126" operator="equal">
      <formula>"NÃO"</formula>
    </cfRule>
    <cfRule type="cellIs" dxfId="2271" priority="3127" operator="equal">
      <formula>"SIM"</formula>
    </cfRule>
  </conditionalFormatting>
  <conditionalFormatting sqref="Z110">
    <cfRule type="cellIs" dxfId="2270" priority="3125" operator="equal">
      <formula>"OPORTUNIDADE"</formula>
    </cfRule>
  </conditionalFormatting>
  <conditionalFormatting sqref="Z110">
    <cfRule type="cellIs" dxfId="2269" priority="3123" operator="equal">
      <formula>"NÃO"</formula>
    </cfRule>
    <cfRule type="cellIs" dxfId="2268" priority="3124" operator="equal">
      <formula>"SIM"</formula>
    </cfRule>
  </conditionalFormatting>
  <conditionalFormatting sqref="Z111">
    <cfRule type="cellIs" dxfId="2267" priority="3116" operator="equal">
      <formula>"OPORTUNIDADE"</formula>
    </cfRule>
  </conditionalFormatting>
  <conditionalFormatting sqref="Z111">
    <cfRule type="cellIs" dxfId="2266" priority="3114" operator="equal">
      <formula>"NÃO"</formula>
    </cfRule>
    <cfRule type="cellIs" dxfId="2265" priority="3115" operator="equal">
      <formula>"SIM"</formula>
    </cfRule>
  </conditionalFormatting>
  <conditionalFormatting sqref="Z111">
    <cfRule type="cellIs" dxfId="2264" priority="3113" operator="equal">
      <formula>"OPORTUNIDADE"</formula>
    </cfRule>
  </conditionalFormatting>
  <conditionalFormatting sqref="Z111">
    <cfRule type="cellIs" dxfId="2263" priority="3111" operator="equal">
      <formula>"NÃO"</formula>
    </cfRule>
    <cfRule type="cellIs" dxfId="2262" priority="3112" operator="equal">
      <formula>"SIM"</formula>
    </cfRule>
  </conditionalFormatting>
  <conditionalFormatting sqref="Z111">
    <cfRule type="cellIs" dxfId="2261" priority="3110" operator="equal">
      <formula>"OPORTUNIDADE"</formula>
    </cfRule>
  </conditionalFormatting>
  <conditionalFormatting sqref="Z111">
    <cfRule type="cellIs" dxfId="2260" priority="3108" operator="equal">
      <formula>"NÃO"</formula>
    </cfRule>
    <cfRule type="cellIs" dxfId="2259" priority="3109" operator="equal">
      <formula>"SIM"</formula>
    </cfRule>
  </conditionalFormatting>
  <conditionalFormatting sqref="Z111">
    <cfRule type="cellIs" dxfId="2258" priority="3107" operator="equal">
      <formula>"OPORTUNIDADE"</formula>
    </cfRule>
  </conditionalFormatting>
  <conditionalFormatting sqref="Z111">
    <cfRule type="cellIs" dxfId="2257" priority="3105" operator="equal">
      <formula>"NÃO"</formula>
    </cfRule>
    <cfRule type="cellIs" dxfId="2256" priority="3106" operator="equal">
      <formula>"SIM"</formula>
    </cfRule>
  </conditionalFormatting>
  <conditionalFormatting sqref="Z111">
    <cfRule type="cellIs" dxfId="2255" priority="3104" operator="equal">
      <formula>"OPORTUNIDADE"</formula>
    </cfRule>
  </conditionalFormatting>
  <conditionalFormatting sqref="Z111">
    <cfRule type="cellIs" dxfId="2254" priority="3102" operator="equal">
      <formula>"NÃO"</formula>
    </cfRule>
    <cfRule type="cellIs" dxfId="2253" priority="3103" operator="equal">
      <formula>"SIM"</formula>
    </cfRule>
  </conditionalFormatting>
  <conditionalFormatting sqref="Z111">
    <cfRule type="cellIs" dxfId="2252" priority="3101" operator="equal">
      <formula>"OPORTUNIDADE"</formula>
    </cfRule>
  </conditionalFormatting>
  <conditionalFormatting sqref="Z111">
    <cfRule type="cellIs" dxfId="2251" priority="3099" operator="equal">
      <formula>"NÃO"</formula>
    </cfRule>
    <cfRule type="cellIs" dxfId="2250" priority="3100" operator="equal">
      <formula>"SIM"</formula>
    </cfRule>
  </conditionalFormatting>
  <conditionalFormatting sqref="Z111">
    <cfRule type="cellIs" dxfId="2249" priority="3098" operator="equal">
      <formula>"OPORTUNIDADE"</formula>
    </cfRule>
  </conditionalFormatting>
  <conditionalFormatting sqref="Z111">
    <cfRule type="cellIs" dxfId="2248" priority="3096" operator="equal">
      <formula>"NÃO"</formula>
    </cfRule>
    <cfRule type="cellIs" dxfId="2247" priority="3097" operator="equal">
      <formula>"SIM"</formula>
    </cfRule>
  </conditionalFormatting>
  <conditionalFormatting sqref="Z111">
    <cfRule type="cellIs" dxfId="2246" priority="3095" operator="equal">
      <formula>"OPORTUNIDADE"</formula>
    </cfRule>
  </conditionalFormatting>
  <conditionalFormatting sqref="Z111">
    <cfRule type="cellIs" dxfId="2245" priority="3093" operator="equal">
      <formula>"NÃO"</formula>
    </cfRule>
    <cfRule type="cellIs" dxfId="2244" priority="3094" operator="equal">
      <formula>"SIM"</formula>
    </cfRule>
  </conditionalFormatting>
  <conditionalFormatting sqref="Z111">
    <cfRule type="cellIs" dxfId="2243" priority="3092" operator="equal">
      <formula>"OPORTUNIDADE"</formula>
    </cfRule>
  </conditionalFormatting>
  <conditionalFormatting sqref="Z111">
    <cfRule type="cellIs" dxfId="2242" priority="3090" operator="equal">
      <formula>"NÃO"</formula>
    </cfRule>
    <cfRule type="cellIs" dxfId="2241" priority="3091" operator="equal">
      <formula>"SIM"</formula>
    </cfRule>
  </conditionalFormatting>
  <conditionalFormatting sqref="Y129">
    <cfRule type="cellIs" dxfId="2240" priority="2906" operator="equal">
      <formula>"OPORTUNIDADE"</formula>
    </cfRule>
  </conditionalFormatting>
  <conditionalFormatting sqref="Y129">
    <cfRule type="cellIs" dxfId="2239" priority="2904" operator="equal">
      <formula>"NÃO"</formula>
    </cfRule>
    <cfRule type="cellIs" dxfId="2238" priority="2905" operator="equal">
      <formula>"SIM"</formula>
    </cfRule>
  </conditionalFormatting>
  <conditionalFormatting sqref="Y129:Z129">
    <cfRule type="cellIs" dxfId="2237" priority="2900" operator="equal">
      <formula>"OPORTUNIDADE"</formula>
    </cfRule>
  </conditionalFormatting>
  <conditionalFormatting sqref="Y129:Z129">
    <cfRule type="cellIs" dxfId="2236" priority="2898" operator="equal">
      <formula>"NÃO"</formula>
    </cfRule>
    <cfRule type="cellIs" dxfId="2235" priority="2899" operator="equal">
      <formula>"SIM"</formula>
    </cfRule>
  </conditionalFormatting>
  <conditionalFormatting sqref="Y129:Z129">
    <cfRule type="cellIs" dxfId="2234" priority="2897" operator="equal">
      <formula>"OPORTUNIDADE"</formula>
    </cfRule>
  </conditionalFormatting>
  <conditionalFormatting sqref="Y129:Z129">
    <cfRule type="cellIs" dxfId="2233" priority="2895" operator="equal">
      <formula>"NÃO"</formula>
    </cfRule>
    <cfRule type="cellIs" dxfId="2232" priority="2896" operator="equal">
      <formula>"SIM"</formula>
    </cfRule>
  </conditionalFormatting>
  <conditionalFormatting sqref="Y129">
    <cfRule type="cellIs" dxfId="2231" priority="2894" operator="equal">
      <formula>"OPORTUNIDADE"</formula>
    </cfRule>
  </conditionalFormatting>
  <conditionalFormatting sqref="Y129">
    <cfRule type="cellIs" dxfId="2230" priority="2892" operator="equal">
      <formula>"NÃO"</formula>
    </cfRule>
    <cfRule type="cellIs" dxfId="2229" priority="2893" operator="equal">
      <formula>"SIM"</formula>
    </cfRule>
  </conditionalFormatting>
  <conditionalFormatting sqref="Y129:Z129">
    <cfRule type="cellIs" dxfId="2228" priority="2891" operator="equal">
      <formula>"OPORTUNIDADE"</formula>
    </cfRule>
  </conditionalFormatting>
  <conditionalFormatting sqref="Y129:Z129">
    <cfRule type="cellIs" dxfId="2227" priority="2889" operator="equal">
      <formula>"NÃO"</formula>
    </cfRule>
    <cfRule type="cellIs" dxfId="2226" priority="2890" operator="equal">
      <formula>"SIM"</formula>
    </cfRule>
  </conditionalFormatting>
  <conditionalFormatting sqref="Y132:Y133">
    <cfRule type="cellIs" dxfId="2225" priority="2888" operator="equal">
      <formula>"OPORTUNIDADE"</formula>
    </cfRule>
  </conditionalFormatting>
  <conditionalFormatting sqref="Y132:Y133">
    <cfRule type="cellIs" dxfId="2224" priority="2886" operator="equal">
      <formula>"NÃO"</formula>
    </cfRule>
    <cfRule type="cellIs" dxfId="2223" priority="2887" operator="equal">
      <formula>"SIM"</formula>
    </cfRule>
  </conditionalFormatting>
  <conditionalFormatting sqref="Y132:Y133">
    <cfRule type="cellIs" dxfId="2222" priority="2885" operator="equal">
      <formula>"OPORTUNIDADE"</formula>
    </cfRule>
  </conditionalFormatting>
  <conditionalFormatting sqref="Y132:Y133">
    <cfRule type="cellIs" dxfId="2221" priority="2883" operator="equal">
      <formula>"NÃO"</formula>
    </cfRule>
    <cfRule type="cellIs" dxfId="2220" priority="2884" operator="equal">
      <formula>"SIM"</formula>
    </cfRule>
  </conditionalFormatting>
  <conditionalFormatting sqref="Y121">
    <cfRule type="cellIs" dxfId="2219" priority="2783" operator="equal">
      <formula>"OPORTUNIDADE"</formula>
    </cfRule>
  </conditionalFormatting>
  <conditionalFormatting sqref="Y121">
    <cfRule type="cellIs" dxfId="2218" priority="2781" operator="equal">
      <formula>"NÃO"</formula>
    </cfRule>
    <cfRule type="cellIs" dxfId="2217" priority="2782" operator="equal">
      <formula>"SIM"</formula>
    </cfRule>
  </conditionalFormatting>
  <conditionalFormatting sqref="Y121:Z121">
    <cfRule type="cellIs" dxfId="2216" priority="2780" operator="equal">
      <formula>"OPORTUNIDADE"</formula>
    </cfRule>
  </conditionalFormatting>
  <conditionalFormatting sqref="Y121:Z121">
    <cfRule type="cellIs" dxfId="2215" priority="2778" operator="equal">
      <formula>"NÃO"</formula>
    </cfRule>
    <cfRule type="cellIs" dxfId="2214" priority="2779" operator="equal">
      <formula>"SIM"</formula>
    </cfRule>
  </conditionalFormatting>
  <conditionalFormatting sqref="Y121:Z121">
    <cfRule type="cellIs" dxfId="2213" priority="2777" operator="equal">
      <formula>"OPORTUNIDADE"</formula>
    </cfRule>
  </conditionalFormatting>
  <conditionalFormatting sqref="Y121:Z121">
    <cfRule type="cellIs" dxfId="2212" priority="2775" operator="equal">
      <formula>"NÃO"</formula>
    </cfRule>
    <cfRule type="cellIs" dxfId="2211" priority="2776" operator="equal">
      <formula>"SIM"</formula>
    </cfRule>
  </conditionalFormatting>
  <conditionalFormatting sqref="Y121:Z121">
    <cfRule type="cellIs" dxfId="2210" priority="2774" operator="equal">
      <formula>"OPORTUNIDADE"</formula>
    </cfRule>
  </conditionalFormatting>
  <conditionalFormatting sqref="Y121:Z121">
    <cfRule type="cellIs" dxfId="2209" priority="2772" operator="equal">
      <formula>"NÃO"</formula>
    </cfRule>
    <cfRule type="cellIs" dxfId="2208" priority="2773" operator="equal">
      <formula>"SIM"</formula>
    </cfRule>
  </conditionalFormatting>
  <conditionalFormatting sqref="Y121:Z121">
    <cfRule type="cellIs" dxfId="2207" priority="2771" operator="equal">
      <formula>"OPORTUNIDADE"</formula>
    </cfRule>
  </conditionalFormatting>
  <conditionalFormatting sqref="Y121:Z121">
    <cfRule type="cellIs" dxfId="2206" priority="2769" operator="equal">
      <formula>"NÃO"</formula>
    </cfRule>
    <cfRule type="cellIs" dxfId="2205" priority="2770" operator="equal">
      <formula>"SIM"</formula>
    </cfRule>
  </conditionalFormatting>
  <conditionalFormatting sqref="Y121:Z121">
    <cfRule type="cellIs" dxfId="2204" priority="2768" operator="equal">
      <formula>"OPORTUNIDADE"</formula>
    </cfRule>
  </conditionalFormatting>
  <conditionalFormatting sqref="Y121:Z121">
    <cfRule type="cellIs" dxfId="2203" priority="2766" operator="equal">
      <formula>"NÃO"</formula>
    </cfRule>
    <cfRule type="cellIs" dxfId="2202" priority="2767" operator="equal">
      <formula>"SIM"</formula>
    </cfRule>
  </conditionalFormatting>
  <conditionalFormatting sqref="Y121:Z121">
    <cfRule type="cellIs" dxfId="2201" priority="2765" operator="equal">
      <formula>"OPORTUNIDADE"</formula>
    </cfRule>
  </conditionalFormatting>
  <conditionalFormatting sqref="Y121:Z121">
    <cfRule type="cellIs" dxfId="2200" priority="2763" operator="equal">
      <formula>"NÃO"</formula>
    </cfRule>
    <cfRule type="cellIs" dxfId="2199" priority="2764" operator="equal">
      <formula>"SIM"</formula>
    </cfRule>
  </conditionalFormatting>
  <conditionalFormatting sqref="Y121:Z121">
    <cfRule type="cellIs" dxfId="2198" priority="2762" operator="equal">
      <formula>"OPORTUNIDADE"</formula>
    </cfRule>
  </conditionalFormatting>
  <conditionalFormatting sqref="Y121:Z121">
    <cfRule type="cellIs" dxfId="2197" priority="2760" operator="equal">
      <formula>"NÃO"</formula>
    </cfRule>
    <cfRule type="cellIs" dxfId="2196" priority="2761" operator="equal">
      <formula>"SIM"</formula>
    </cfRule>
  </conditionalFormatting>
  <conditionalFormatting sqref="Y121:Z121">
    <cfRule type="cellIs" dxfId="2195" priority="2759" operator="equal">
      <formula>"OPORTUNIDADE"</formula>
    </cfRule>
  </conditionalFormatting>
  <conditionalFormatting sqref="Y121:Z121">
    <cfRule type="cellIs" dxfId="2194" priority="2757" operator="equal">
      <formula>"NÃO"</formula>
    </cfRule>
    <cfRule type="cellIs" dxfId="2193" priority="2758" operator="equal">
      <formula>"SIM"</formula>
    </cfRule>
  </conditionalFormatting>
  <conditionalFormatting sqref="Y121:Z121">
    <cfRule type="cellIs" dxfId="2192" priority="2756" operator="equal">
      <formula>"OPORTUNIDADE"</formula>
    </cfRule>
  </conditionalFormatting>
  <conditionalFormatting sqref="Y121:Z121">
    <cfRule type="cellIs" dxfId="2191" priority="2754" operator="equal">
      <formula>"NÃO"</formula>
    </cfRule>
    <cfRule type="cellIs" dxfId="2190" priority="2755" operator="equal">
      <formula>"SIM"</formula>
    </cfRule>
  </conditionalFormatting>
  <conditionalFormatting sqref="Y123">
    <cfRule type="cellIs" dxfId="2189" priority="2753" operator="equal">
      <formula>"OPORTUNIDADE"</formula>
    </cfRule>
  </conditionalFormatting>
  <conditionalFormatting sqref="Y123">
    <cfRule type="cellIs" dxfId="2188" priority="2751" operator="equal">
      <formula>"NÃO"</formula>
    </cfRule>
    <cfRule type="cellIs" dxfId="2187" priority="2752" operator="equal">
      <formula>"SIM"</formula>
    </cfRule>
  </conditionalFormatting>
  <conditionalFormatting sqref="Y123">
    <cfRule type="cellIs" dxfId="2186" priority="2750" operator="equal">
      <formula>"OPORTUNIDADE"</formula>
    </cfRule>
  </conditionalFormatting>
  <conditionalFormatting sqref="Y123">
    <cfRule type="cellIs" dxfId="2185" priority="2748" operator="equal">
      <formula>"NÃO"</formula>
    </cfRule>
    <cfRule type="cellIs" dxfId="2184" priority="2749" operator="equal">
      <formula>"SIM"</formula>
    </cfRule>
  </conditionalFormatting>
  <conditionalFormatting sqref="Y122">
    <cfRule type="cellIs" dxfId="2183" priority="2747" operator="equal">
      <formula>"OPORTUNIDADE"</formula>
    </cfRule>
  </conditionalFormatting>
  <conditionalFormatting sqref="Y122">
    <cfRule type="cellIs" dxfId="2182" priority="2745" operator="equal">
      <formula>"NÃO"</formula>
    </cfRule>
    <cfRule type="cellIs" dxfId="2181" priority="2746" operator="equal">
      <formula>"SIM"</formula>
    </cfRule>
  </conditionalFormatting>
  <conditionalFormatting sqref="Y122">
    <cfRule type="cellIs" dxfId="2180" priority="2744" operator="equal">
      <formula>"OPORTUNIDADE"</formula>
    </cfRule>
  </conditionalFormatting>
  <conditionalFormatting sqref="Y122">
    <cfRule type="cellIs" dxfId="2179" priority="2742" operator="equal">
      <formula>"NÃO"</formula>
    </cfRule>
    <cfRule type="cellIs" dxfId="2178" priority="2743" operator="equal">
      <formula>"SIM"</formula>
    </cfRule>
  </conditionalFormatting>
  <conditionalFormatting sqref="Y122">
    <cfRule type="cellIs" dxfId="2177" priority="2741" operator="equal">
      <formula>"OPORTUNIDADE"</formula>
    </cfRule>
  </conditionalFormatting>
  <conditionalFormatting sqref="Y122">
    <cfRule type="cellIs" dxfId="2176" priority="2739" operator="equal">
      <formula>"NÃO"</formula>
    </cfRule>
    <cfRule type="cellIs" dxfId="2175" priority="2740" operator="equal">
      <formula>"SIM"</formula>
    </cfRule>
  </conditionalFormatting>
  <conditionalFormatting sqref="Y122">
    <cfRule type="cellIs" dxfId="2174" priority="2738" operator="equal">
      <formula>"OPORTUNIDADE"</formula>
    </cfRule>
  </conditionalFormatting>
  <conditionalFormatting sqref="Y122">
    <cfRule type="cellIs" dxfId="2173" priority="2736" operator="equal">
      <formula>"NÃO"</formula>
    </cfRule>
    <cfRule type="cellIs" dxfId="2172" priority="2737" operator="equal">
      <formula>"SIM"</formula>
    </cfRule>
  </conditionalFormatting>
  <conditionalFormatting sqref="Y122">
    <cfRule type="cellIs" dxfId="2171" priority="2735" operator="equal">
      <formula>"OPORTUNIDADE"</formula>
    </cfRule>
  </conditionalFormatting>
  <conditionalFormatting sqref="Y122">
    <cfRule type="cellIs" dxfId="2170" priority="2733" operator="equal">
      <formula>"NÃO"</formula>
    </cfRule>
    <cfRule type="cellIs" dxfId="2169" priority="2734" operator="equal">
      <formula>"SIM"</formula>
    </cfRule>
  </conditionalFormatting>
  <conditionalFormatting sqref="Y122">
    <cfRule type="cellIs" dxfId="2168" priority="2732" operator="equal">
      <formula>"OPORTUNIDADE"</formula>
    </cfRule>
  </conditionalFormatting>
  <conditionalFormatting sqref="Y122">
    <cfRule type="cellIs" dxfId="2167" priority="2730" operator="equal">
      <formula>"NÃO"</formula>
    </cfRule>
    <cfRule type="cellIs" dxfId="2166" priority="2731" operator="equal">
      <formula>"SIM"</formula>
    </cfRule>
  </conditionalFormatting>
  <conditionalFormatting sqref="Y122">
    <cfRule type="cellIs" dxfId="2165" priority="2729" operator="equal">
      <formula>"OPORTUNIDADE"</formula>
    </cfRule>
  </conditionalFormatting>
  <conditionalFormatting sqref="Y122">
    <cfRule type="cellIs" dxfId="2164" priority="2727" operator="equal">
      <formula>"NÃO"</formula>
    </cfRule>
    <cfRule type="cellIs" dxfId="2163" priority="2728" operator="equal">
      <formula>"SIM"</formula>
    </cfRule>
  </conditionalFormatting>
  <conditionalFormatting sqref="Y122">
    <cfRule type="cellIs" dxfId="2162" priority="2726" operator="equal">
      <formula>"OPORTUNIDADE"</formula>
    </cfRule>
  </conditionalFormatting>
  <conditionalFormatting sqref="Y122">
    <cfRule type="cellIs" dxfId="2161" priority="2724" operator="equal">
      <formula>"NÃO"</formula>
    </cfRule>
    <cfRule type="cellIs" dxfId="2160" priority="2725" operator="equal">
      <formula>"SIM"</formula>
    </cfRule>
  </conditionalFormatting>
  <conditionalFormatting sqref="Y122">
    <cfRule type="cellIs" dxfId="2159" priority="2723" operator="equal">
      <formula>"OPORTUNIDADE"</formula>
    </cfRule>
  </conditionalFormatting>
  <conditionalFormatting sqref="Y122">
    <cfRule type="cellIs" dxfId="2158" priority="2721" operator="equal">
      <formula>"NÃO"</formula>
    </cfRule>
    <cfRule type="cellIs" dxfId="2157" priority="2722" operator="equal">
      <formula>"SIM"</formula>
    </cfRule>
  </conditionalFormatting>
  <conditionalFormatting sqref="Y122">
    <cfRule type="cellIs" dxfId="2156" priority="2720" operator="equal">
      <formula>"OPORTUNIDADE"</formula>
    </cfRule>
  </conditionalFormatting>
  <conditionalFormatting sqref="Y122">
    <cfRule type="cellIs" dxfId="2155" priority="2718" operator="equal">
      <formula>"NÃO"</formula>
    </cfRule>
    <cfRule type="cellIs" dxfId="2154" priority="2719" operator="equal">
      <formula>"SIM"</formula>
    </cfRule>
  </conditionalFormatting>
  <conditionalFormatting sqref="Y122">
    <cfRule type="cellIs" dxfId="2153" priority="2717" operator="equal">
      <formula>"OPORTUNIDADE"</formula>
    </cfRule>
  </conditionalFormatting>
  <conditionalFormatting sqref="Y122">
    <cfRule type="cellIs" dxfId="2152" priority="2715" operator="equal">
      <formula>"NÃO"</formula>
    </cfRule>
    <cfRule type="cellIs" dxfId="2151" priority="2716" operator="equal">
      <formula>"SIM"</formula>
    </cfRule>
  </conditionalFormatting>
  <conditionalFormatting sqref="Z122">
    <cfRule type="cellIs" dxfId="2150" priority="2714" operator="equal">
      <formula>"OPORTUNIDADE"</formula>
    </cfRule>
  </conditionalFormatting>
  <conditionalFormatting sqref="Z122">
    <cfRule type="cellIs" dxfId="2149" priority="2712" operator="equal">
      <formula>"NÃO"</formula>
    </cfRule>
    <cfRule type="cellIs" dxfId="2148" priority="2713" operator="equal">
      <formula>"SIM"</formula>
    </cfRule>
  </conditionalFormatting>
  <conditionalFormatting sqref="Y120">
    <cfRule type="cellIs" dxfId="2147" priority="2711" operator="equal">
      <formula>"OPORTUNIDADE"</formula>
    </cfRule>
  </conditionalFormatting>
  <conditionalFormatting sqref="Y120">
    <cfRule type="cellIs" dxfId="2146" priority="2709" operator="equal">
      <formula>"NÃO"</formula>
    </cfRule>
    <cfRule type="cellIs" dxfId="2145" priority="2710" operator="equal">
      <formula>"SIM"</formula>
    </cfRule>
  </conditionalFormatting>
  <conditionalFormatting sqref="Y120">
    <cfRule type="cellIs" dxfId="2144" priority="2708" operator="equal">
      <formula>"OPORTUNIDADE"</formula>
    </cfRule>
  </conditionalFormatting>
  <conditionalFormatting sqref="Y120">
    <cfRule type="cellIs" dxfId="2143" priority="2706" operator="equal">
      <formula>"NÃO"</formula>
    </cfRule>
    <cfRule type="cellIs" dxfId="2142" priority="2707" operator="equal">
      <formula>"SIM"</formula>
    </cfRule>
  </conditionalFormatting>
  <conditionalFormatting sqref="Y120">
    <cfRule type="cellIs" dxfId="2141" priority="2705" operator="equal">
      <formula>"OPORTUNIDADE"</formula>
    </cfRule>
  </conditionalFormatting>
  <conditionalFormatting sqref="Y120">
    <cfRule type="cellIs" dxfId="2140" priority="2703" operator="equal">
      <formula>"NÃO"</formula>
    </cfRule>
    <cfRule type="cellIs" dxfId="2139" priority="2704" operator="equal">
      <formula>"SIM"</formula>
    </cfRule>
  </conditionalFormatting>
  <conditionalFormatting sqref="Y120:Z120">
    <cfRule type="cellIs" dxfId="2138" priority="2702" operator="equal">
      <formula>"OPORTUNIDADE"</formula>
    </cfRule>
  </conditionalFormatting>
  <conditionalFormatting sqref="Y120:Z120">
    <cfRule type="cellIs" dxfId="2137" priority="2700" operator="equal">
      <formula>"NÃO"</formula>
    </cfRule>
    <cfRule type="cellIs" dxfId="2136" priority="2701" operator="equal">
      <formula>"SIM"</formula>
    </cfRule>
  </conditionalFormatting>
  <conditionalFormatting sqref="Y120:Z120">
    <cfRule type="cellIs" dxfId="2135" priority="2699" operator="equal">
      <formula>"OPORTUNIDADE"</formula>
    </cfRule>
  </conditionalFormatting>
  <conditionalFormatting sqref="Y120:Z120">
    <cfRule type="cellIs" dxfId="2134" priority="2697" operator="equal">
      <formula>"NÃO"</formula>
    </cfRule>
    <cfRule type="cellIs" dxfId="2133" priority="2698" operator="equal">
      <formula>"SIM"</formula>
    </cfRule>
  </conditionalFormatting>
  <conditionalFormatting sqref="Y120:Z120">
    <cfRule type="cellIs" dxfId="2132" priority="2696" operator="equal">
      <formula>"OPORTUNIDADE"</formula>
    </cfRule>
  </conditionalFormatting>
  <conditionalFormatting sqref="Y120:Z120">
    <cfRule type="cellIs" dxfId="2131" priority="2694" operator="equal">
      <formula>"NÃO"</formula>
    </cfRule>
    <cfRule type="cellIs" dxfId="2130" priority="2695" operator="equal">
      <formula>"SIM"</formula>
    </cfRule>
  </conditionalFormatting>
  <conditionalFormatting sqref="Y120:Z120">
    <cfRule type="cellIs" dxfId="2129" priority="2693" operator="equal">
      <formula>"OPORTUNIDADE"</formula>
    </cfRule>
  </conditionalFormatting>
  <conditionalFormatting sqref="Y120:Z120">
    <cfRule type="cellIs" dxfId="2128" priority="2691" operator="equal">
      <formula>"NÃO"</formula>
    </cfRule>
    <cfRule type="cellIs" dxfId="2127" priority="2692" operator="equal">
      <formula>"SIM"</formula>
    </cfRule>
  </conditionalFormatting>
  <conditionalFormatting sqref="Y120:Z120">
    <cfRule type="cellIs" dxfId="2126" priority="2690" operator="equal">
      <formula>"OPORTUNIDADE"</formula>
    </cfRule>
  </conditionalFormatting>
  <conditionalFormatting sqref="Y120:Z120">
    <cfRule type="cellIs" dxfId="2125" priority="2688" operator="equal">
      <formula>"NÃO"</formula>
    </cfRule>
    <cfRule type="cellIs" dxfId="2124" priority="2689" operator="equal">
      <formula>"SIM"</formula>
    </cfRule>
  </conditionalFormatting>
  <conditionalFormatting sqref="Y120:Z120">
    <cfRule type="cellIs" dxfId="2123" priority="2687" operator="equal">
      <formula>"OPORTUNIDADE"</formula>
    </cfRule>
  </conditionalFormatting>
  <conditionalFormatting sqref="Y120:Z120">
    <cfRule type="cellIs" dxfId="2122" priority="2685" operator="equal">
      <formula>"NÃO"</formula>
    </cfRule>
    <cfRule type="cellIs" dxfId="2121" priority="2686" operator="equal">
      <formula>"SIM"</formula>
    </cfRule>
  </conditionalFormatting>
  <conditionalFormatting sqref="Y120:Z120">
    <cfRule type="cellIs" dxfId="2120" priority="2684" operator="equal">
      <formula>"OPORTUNIDADE"</formula>
    </cfRule>
  </conditionalFormatting>
  <conditionalFormatting sqref="Y120:Z120">
    <cfRule type="cellIs" dxfId="2119" priority="2682" operator="equal">
      <formula>"NÃO"</formula>
    </cfRule>
    <cfRule type="cellIs" dxfId="2118" priority="2683" operator="equal">
      <formula>"SIM"</formula>
    </cfRule>
  </conditionalFormatting>
  <conditionalFormatting sqref="Y120:Z120">
    <cfRule type="cellIs" dxfId="2117" priority="2681" operator="equal">
      <formula>"OPORTUNIDADE"</formula>
    </cfRule>
  </conditionalFormatting>
  <conditionalFormatting sqref="Y120:Z120">
    <cfRule type="cellIs" dxfId="2116" priority="2679" operator="equal">
      <formula>"NÃO"</formula>
    </cfRule>
    <cfRule type="cellIs" dxfId="2115" priority="2680" operator="equal">
      <formula>"SIM"</formula>
    </cfRule>
  </conditionalFormatting>
  <conditionalFormatting sqref="Y120:Z120">
    <cfRule type="cellIs" dxfId="2114" priority="2678" operator="equal">
      <formula>"OPORTUNIDADE"</formula>
    </cfRule>
  </conditionalFormatting>
  <conditionalFormatting sqref="Y120:Z120">
    <cfRule type="cellIs" dxfId="2113" priority="2676" operator="equal">
      <formula>"NÃO"</formula>
    </cfRule>
    <cfRule type="cellIs" dxfId="2112" priority="2677" operator="equal">
      <formula>"SIM"</formula>
    </cfRule>
  </conditionalFormatting>
  <conditionalFormatting sqref="Y120">
    <cfRule type="cellIs" dxfId="2111" priority="2675" operator="equal">
      <formula>"OPORTUNIDADE"</formula>
    </cfRule>
  </conditionalFormatting>
  <conditionalFormatting sqref="Y120">
    <cfRule type="cellIs" dxfId="2110" priority="2673" operator="equal">
      <formula>"NÃO"</formula>
    </cfRule>
    <cfRule type="cellIs" dxfId="2109" priority="2674" operator="equal">
      <formula>"SIM"</formula>
    </cfRule>
  </conditionalFormatting>
  <conditionalFormatting sqref="Y120">
    <cfRule type="cellIs" dxfId="2108" priority="2672" operator="equal">
      <formula>"OPORTUNIDADE"</formula>
    </cfRule>
  </conditionalFormatting>
  <conditionalFormatting sqref="Y120">
    <cfRule type="cellIs" dxfId="2107" priority="2670" operator="equal">
      <formula>"NÃO"</formula>
    </cfRule>
    <cfRule type="cellIs" dxfId="2106" priority="2671" operator="equal">
      <formula>"SIM"</formula>
    </cfRule>
  </conditionalFormatting>
  <conditionalFormatting sqref="Y120">
    <cfRule type="cellIs" dxfId="2105" priority="2669" operator="equal">
      <formula>"OPORTUNIDADE"</formula>
    </cfRule>
  </conditionalFormatting>
  <conditionalFormatting sqref="Y120">
    <cfRule type="cellIs" dxfId="2104" priority="2667" operator="equal">
      <formula>"NÃO"</formula>
    </cfRule>
    <cfRule type="cellIs" dxfId="2103" priority="2668" operator="equal">
      <formula>"SIM"</formula>
    </cfRule>
  </conditionalFormatting>
  <conditionalFormatting sqref="Y120">
    <cfRule type="cellIs" dxfId="2102" priority="2666" operator="equal">
      <formula>"OPORTUNIDADE"</formula>
    </cfRule>
  </conditionalFormatting>
  <conditionalFormatting sqref="Y120">
    <cfRule type="cellIs" dxfId="2101" priority="2664" operator="equal">
      <formula>"NÃO"</formula>
    </cfRule>
    <cfRule type="cellIs" dxfId="2100" priority="2665" operator="equal">
      <formula>"SIM"</formula>
    </cfRule>
  </conditionalFormatting>
  <conditionalFormatting sqref="Y120">
    <cfRule type="cellIs" dxfId="2099" priority="2663" operator="equal">
      <formula>"OPORTUNIDADE"</formula>
    </cfRule>
  </conditionalFormatting>
  <conditionalFormatting sqref="Y120">
    <cfRule type="cellIs" dxfId="2098" priority="2661" operator="equal">
      <formula>"NÃO"</formula>
    </cfRule>
    <cfRule type="cellIs" dxfId="2097" priority="2662" operator="equal">
      <formula>"SIM"</formula>
    </cfRule>
  </conditionalFormatting>
  <conditionalFormatting sqref="Y120">
    <cfRule type="cellIs" dxfId="2096" priority="2660" operator="equal">
      <formula>"OPORTUNIDADE"</formula>
    </cfRule>
  </conditionalFormatting>
  <conditionalFormatting sqref="Y120">
    <cfRule type="cellIs" dxfId="2095" priority="2658" operator="equal">
      <formula>"NÃO"</formula>
    </cfRule>
    <cfRule type="cellIs" dxfId="2094" priority="2659" operator="equal">
      <formula>"SIM"</formula>
    </cfRule>
  </conditionalFormatting>
  <conditionalFormatting sqref="Y120">
    <cfRule type="cellIs" dxfId="2093" priority="2657" operator="equal">
      <formula>"OPORTUNIDADE"</formula>
    </cfRule>
  </conditionalFormatting>
  <conditionalFormatting sqref="Y120">
    <cfRule type="cellIs" dxfId="2092" priority="2655" operator="equal">
      <formula>"NÃO"</formula>
    </cfRule>
    <cfRule type="cellIs" dxfId="2091" priority="2656" operator="equal">
      <formula>"SIM"</formula>
    </cfRule>
  </conditionalFormatting>
  <conditionalFormatting sqref="Y120">
    <cfRule type="cellIs" dxfId="2090" priority="2654" operator="equal">
      <formula>"OPORTUNIDADE"</formula>
    </cfRule>
  </conditionalFormatting>
  <conditionalFormatting sqref="Y120">
    <cfRule type="cellIs" dxfId="2089" priority="2652" operator="equal">
      <formula>"NÃO"</formula>
    </cfRule>
    <cfRule type="cellIs" dxfId="2088" priority="2653" operator="equal">
      <formula>"SIM"</formula>
    </cfRule>
  </conditionalFormatting>
  <conditionalFormatting sqref="Y120">
    <cfRule type="cellIs" dxfId="2087" priority="2651" operator="equal">
      <formula>"OPORTUNIDADE"</formula>
    </cfRule>
  </conditionalFormatting>
  <conditionalFormatting sqref="Y120">
    <cfRule type="cellIs" dxfId="2086" priority="2649" operator="equal">
      <formula>"NÃO"</formula>
    </cfRule>
    <cfRule type="cellIs" dxfId="2085" priority="2650" operator="equal">
      <formula>"SIM"</formula>
    </cfRule>
  </conditionalFormatting>
  <conditionalFormatting sqref="Z118">
    <cfRule type="cellIs" dxfId="2084" priority="2648" operator="equal">
      <formula>"OPORTUNIDADE"</formula>
    </cfRule>
  </conditionalFormatting>
  <conditionalFormatting sqref="Z118">
    <cfRule type="cellIs" dxfId="2083" priority="2646" operator="equal">
      <formula>"NÃO"</formula>
    </cfRule>
    <cfRule type="cellIs" dxfId="2082" priority="2647" operator="equal">
      <formula>"SIM"</formula>
    </cfRule>
  </conditionalFormatting>
  <conditionalFormatting sqref="Z118">
    <cfRule type="cellIs" dxfId="2081" priority="2645" operator="equal">
      <formula>"OPORTUNIDADE"</formula>
    </cfRule>
  </conditionalFormatting>
  <conditionalFormatting sqref="Z118">
    <cfRule type="cellIs" dxfId="2080" priority="2643" operator="equal">
      <formula>"NÃO"</formula>
    </cfRule>
    <cfRule type="cellIs" dxfId="2079" priority="2644" operator="equal">
      <formula>"SIM"</formula>
    </cfRule>
  </conditionalFormatting>
  <conditionalFormatting sqref="Y132:Y133">
    <cfRule type="cellIs" dxfId="2078" priority="2639" operator="equal">
      <formula>"OPORTUNIDADE"</formula>
    </cfRule>
  </conditionalFormatting>
  <conditionalFormatting sqref="Y132:Y133">
    <cfRule type="cellIs" dxfId="2077" priority="2637" operator="equal">
      <formula>"NÃO"</formula>
    </cfRule>
    <cfRule type="cellIs" dxfId="2076" priority="2638" operator="equal">
      <formula>"SIM"</formula>
    </cfRule>
  </conditionalFormatting>
  <conditionalFormatting sqref="Y132:Y134">
    <cfRule type="cellIs" dxfId="2075" priority="2636" operator="equal">
      <formula>"OPORTUNIDADE"</formula>
    </cfRule>
  </conditionalFormatting>
  <conditionalFormatting sqref="Y132:Y134">
    <cfRule type="cellIs" dxfId="2074" priority="2634" operator="equal">
      <formula>"NÃO"</formula>
    </cfRule>
    <cfRule type="cellIs" dxfId="2073" priority="2635" operator="equal">
      <formula>"SIM"</formula>
    </cfRule>
  </conditionalFormatting>
  <conditionalFormatting sqref="Y132:Y134">
    <cfRule type="cellIs" dxfId="2072" priority="2633" operator="equal">
      <formula>"OPORTUNIDADE"</formula>
    </cfRule>
  </conditionalFormatting>
  <conditionalFormatting sqref="Y132:Y134">
    <cfRule type="cellIs" dxfId="2071" priority="2631" operator="equal">
      <formula>"NÃO"</formula>
    </cfRule>
    <cfRule type="cellIs" dxfId="2070" priority="2632" operator="equal">
      <formula>"SIM"</formula>
    </cfRule>
  </conditionalFormatting>
  <conditionalFormatting sqref="Y132:Z132">
    <cfRule type="cellIs" dxfId="2069" priority="2630" operator="equal">
      <formula>"OPORTUNIDADE"</formula>
    </cfRule>
  </conditionalFormatting>
  <conditionalFormatting sqref="Y132:Z132">
    <cfRule type="cellIs" dxfId="2068" priority="2628" operator="equal">
      <formula>"NÃO"</formula>
    </cfRule>
    <cfRule type="cellIs" dxfId="2067" priority="2629" operator="equal">
      <formula>"SIM"</formula>
    </cfRule>
  </conditionalFormatting>
  <conditionalFormatting sqref="Y132:Z132">
    <cfRule type="cellIs" dxfId="2066" priority="2627" operator="equal">
      <formula>"OPORTUNIDADE"</formula>
    </cfRule>
  </conditionalFormatting>
  <conditionalFormatting sqref="Y132:Z132">
    <cfRule type="cellIs" dxfId="2065" priority="2625" operator="equal">
      <formula>"NÃO"</formula>
    </cfRule>
    <cfRule type="cellIs" dxfId="2064" priority="2626" operator="equal">
      <formula>"SIM"</formula>
    </cfRule>
  </conditionalFormatting>
  <conditionalFormatting sqref="Y132:Z132">
    <cfRule type="cellIs" dxfId="2063" priority="2624" operator="equal">
      <formula>"OPORTUNIDADE"</formula>
    </cfRule>
  </conditionalFormatting>
  <conditionalFormatting sqref="Y132:Z132">
    <cfRule type="cellIs" dxfId="2062" priority="2622" operator="equal">
      <formula>"NÃO"</formula>
    </cfRule>
    <cfRule type="cellIs" dxfId="2061" priority="2623" operator="equal">
      <formula>"SIM"</formula>
    </cfRule>
  </conditionalFormatting>
  <conditionalFormatting sqref="Y132:Z132">
    <cfRule type="cellIs" dxfId="2060" priority="2621" operator="equal">
      <formula>"OPORTUNIDADE"</formula>
    </cfRule>
  </conditionalFormatting>
  <conditionalFormatting sqref="Y132:Z132">
    <cfRule type="cellIs" dxfId="2059" priority="2619" operator="equal">
      <formula>"NÃO"</formula>
    </cfRule>
    <cfRule type="cellIs" dxfId="2058" priority="2620" operator="equal">
      <formula>"SIM"</formula>
    </cfRule>
  </conditionalFormatting>
  <conditionalFormatting sqref="Y132:Z132">
    <cfRule type="cellIs" dxfId="2057" priority="2618" operator="equal">
      <formula>"OPORTUNIDADE"</formula>
    </cfRule>
  </conditionalFormatting>
  <conditionalFormatting sqref="Y132:Z132">
    <cfRule type="cellIs" dxfId="2056" priority="2616" operator="equal">
      <formula>"NÃO"</formula>
    </cfRule>
    <cfRule type="cellIs" dxfId="2055" priority="2617" operator="equal">
      <formula>"SIM"</formula>
    </cfRule>
  </conditionalFormatting>
  <conditionalFormatting sqref="Y132:Z132">
    <cfRule type="cellIs" dxfId="2054" priority="2615" operator="equal">
      <formula>"OPORTUNIDADE"</formula>
    </cfRule>
  </conditionalFormatting>
  <conditionalFormatting sqref="Y132:Z132">
    <cfRule type="cellIs" dxfId="2053" priority="2613" operator="equal">
      <formula>"NÃO"</formula>
    </cfRule>
    <cfRule type="cellIs" dxfId="2052" priority="2614" operator="equal">
      <formula>"SIM"</formula>
    </cfRule>
  </conditionalFormatting>
  <conditionalFormatting sqref="Y132:Z132">
    <cfRule type="cellIs" dxfId="2051" priority="2612" operator="equal">
      <formula>"OPORTUNIDADE"</formula>
    </cfRule>
  </conditionalFormatting>
  <conditionalFormatting sqref="Y132:Z132">
    <cfRule type="cellIs" dxfId="2050" priority="2610" operator="equal">
      <formula>"NÃO"</formula>
    </cfRule>
    <cfRule type="cellIs" dxfId="2049" priority="2611" operator="equal">
      <formula>"SIM"</formula>
    </cfRule>
  </conditionalFormatting>
  <conditionalFormatting sqref="Y132:Z132">
    <cfRule type="cellIs" dxfId="2048" priority="2609" operator="equal">
      <formula>"OPORTUNIDADE"</formula>
    </cfRule>
  </conditionalFormatting>
  <conditionalFormatting sqref="Y132:Z132">
    <cfRule type="cellIs" dxfId="2047" priority="2607" operator="equal">
      <formula>"NÃO"</formula>
    </cfRule>
    <cfRule type="cellIs" dxfId="2046" priority="2608" operator="equal">
      <formula>"SIM"</formula>
    </cfRule>
  </conditionalFormatting>
  <conditionalFormatting sqref="Y132:Z132">
    <cfRule type="cellIs" dxfId="2045" priority="2606" operator="equal">
      <formula>"OPORTUNIDADE"</formula>
    </cfRule>
  </conditionalFormatting>
  <conditionalFormatting sqref="Y132:Z132">
    <cfRule type="cellIs" dxfId="2044" priority="2604" operator="equal">
      <formula>"NÃO"</formula>
    </cfRule>
    <cfRule type="cellIs" dxfId="2043" priority="2605" operator="equal">
      <formula>"SIM"</formula>
    </cfRule>
  </conditionalFormatting>
  <conditionalFormatting sqref="Y132:Y135">
    <cfRule type="cellIs" dxfId="2042" priority="2603" operator="equal">
      <formula>"OPORTUNIDADE"</formula>
    </cfRule>
  </conditionalFormatting>
  <conditionalFormatting sqref="Y132:Y135">
    <cfRule type="cellIs" dxfId="2041" priority="2601" operator="equal">
      <formula>"NÃO"</formula>
    </cfRule>
    <cfRule type="cellIs" dxfId="2040" priority="2602" operator="equal">
      <formula>"SIM"</formula>
    </cfRule>
  </conditionalFormatting>
  <conditionalFormatting sqref="Y135:Z135">
    <cfRule type="cellIs" dxfId="2039" priority="2597" operator="equal">
      <formula>"OPORTUNIDADE"</formula>
    </cfRule>
  </conditionalFormatting>
  <conditionalFormatting sqref="Y135:Z135">
    <cfRule type="cellIs" dxfId="2038" priority="2595" operator="equal">
      <formula>"NÃO"</formula>
    </cfRule>
    <cfRule type="cellIs" dxfId="2037" priority="2596" operator="equal">
      <formula>"SIM"</formula>
    </cfRule>
  </conditionalFormatting>
  <conditionalFormatting sqref="Y135:Z135">
    <cfRule type="cellIs" dxfId="2036" priority="2594" operator="equal">
      <formula>"OPORTUNIDADE"</formula>
    </cfRule>
  </conditionalFormatting>
  <conditionalFormatting sqref="Y135:Z135">
    <cfRule type="cellIs" dxfId="2035" priority="2592" operator="equal">
      <formula>"NÃO"</formula>
    </cfRule>
    <cfRule type="cellIs" dxfId="2034" priority="2593" operator="equal">
      <formula>"SIM"</formula>
    </cfRule>
  </conditionalFormatting>
  <conditionalFormatting sqref="Y134:Y135">
    <cfRule type="cellIs" dxfId="2033" priority="2591" operator="equal">
      <formula>"OPORTUNIDADE"</formula>
    </cfRule>
  </conditionalFormatting>
  <conditionalFormatting sqref="Y134:Y135">
    <cfRule type="cellIs" dxfId="2032" priority="2589" operator="equal">
      <formula>"NÃO"</formula>
    </cfRule>
    <cfRule type="cellIs" dxfId="2031" priority="2590" operator="equal">
      <formula>"SIM"</formula>
    </cfRule>
  </conditionalFormatting>
  <conditionalFormatting sqref="Y135:Z135">
    <cfRule type="cellIs" dxfId="2030" priority="2588" operator="equal">
      <formula>"OPORTUNIDADE"</formula>
    </cfRule>
  </conditionalFormatting>
  <conditionalFormatting sqref="Y135:Z135">
    <cfRule type="cellIs" dxfId="2029" priority="2586" operator="equal">
      <formula>"NÃO"</formula>
    </cfRule>
    <cfRule type="cellIs" dxfId="2028" priority="2587" operator="equal">
      <formula>"SIM"</formula>
    </cfRule>
  </conditionalFormatting>
  <conditionalFormatting sqref="Z132 Z134">
    <cfRule type="cellIs" dxfId="2027" priority="2579" operator="equal">
      <formula>"OPORTUNIDADE"</formula>
    </cfRule>
  </conditionalFormatting>
  <conditionalFormatting sqref="Z132 Z134">
    <cfRule type="cellIs" dxfId="2026" priority="2577" operator="equal">
      <formula>"NÃO"</formula>
    </cfRule>
    <cfRule type="cellIs" dxfId="2025" priority="2578" operator="equal">
      <formula>"SIM"</formula>
    </cfRule>
  </conditionalFormatting>
  <conditionalFormatting sqref="Z132 Z134">
    <cfRule type="cellIs" dxfId="2024" priority="2576" operator="equal">
      <formula>"OPORTUNIDADE"</formula>
    </cfRule>
  </conditionalFormatting>
  <conditionalFormatting sqref="Z132 Z134">
    <cfRule type="cellIs" dxfId="2023" priority="2574" operator="equal">
      <formula>"NÃO"</formula>
    </cfRule>
    <cfRule type="cellIs" dxfId="2022" priority="2575" operator="equal">
      <formula>"SIM"</formula>
    </cfRule>
  </conditionalFormatting>
  <conditionalFormatting sqref="Y132:Y134">
    <cfRule type="cellIs" dxfId="2021" priority="2573" operator="equal">
      <formula>"OPORTUNIDADE"</formula>
    </cfRule>
  </conditionalFormatting>
  <conditionalFormatting sqref="Y132:Y134">
    <cfRule type="cellIs" dxfId="2020" priority="2571" operator="equal">
      <formula>"NÃO"</formula>
    </cfRule>
    <cfRule type="cellIs" dxfId="2019" priority="2572" operator="equal">
      <formula>"SIM"</formula>
    </cfRule>
  </conditionalFormatting>
  <conditionalFormatting sqref="Y124:Y127">
    <cfRule type="cellIs" dxfId="2018" priority="2480" operator="equal">
      <formula>"OPORTUNIDADE"</formula>
    </cfRule>
  </conditionalFormatting>
  <conditionalFormatting sqref="Y124:Y127">
    <cfRule type="cellIs" dxfId="2017" priority="2478" operator="equal">
      <formula>"NÃO"</formula>
    </cfRule>
    <cfRule type="cellIs" dxfId="2016" priority="2479" operator="equal">
      <formula>"SIM"</formula>
    </cfRule>
  </conditionalFormatting>
  <conditionalFormatting sqref="Y124:Y127">
    <cfRule type="cellIs" dxfId="2015" priority="2477" operator="equal">
      <formula>"OPORTUNIDADE"</formula>
    </cfRule>
  </conditionalFormatting>
  <conditionalFormatting sqref="Y124:Y127">
    <cfRule type="cellIs" dxfId="2014" priority="2475" operator="equal">
      <formula>"NÃO"</formula>
    </cfRule>
    <cfRule type="cellIs" dxfId="2013" priority="2476" operator="equal">
      <formula>"SIM"</formula>
    </cfRule>
  </conditionalFormatting>
  <conditionalFormatting sqref="Z127">
    <cfRule type="cellIs" dxfId="2012" priority="2474" operator="equal">
      <formula>"OPORTUNIDADE"</formula>
    </cfRule>
  </conditionalFormatting>
  <conditionalFormatting sqref="Z127">
    <cfRule type="cellIs" dxfId="2011" priority="2472" operator="equal">
      <formula>"NÃO"</formula>
    </cfRule>
    <cfRule type="cellIs" dxfId="2010" priority="2473" operator="equal">
      <formula>"SIM"</formula>
    </cfRule>
  </conditionalFormatting>
  <conditionalFormatting sqref="Z127">
    <cfRule type="cellIs" dxfId="2009" priority="2471" operator="equal">
      <formula>"OPORTUNIDADE"</formula>
    </cfRule>
  </conditionalFormatting>
  <conditionalFormatting sqref="Z127">
    <cfRule type="cellIs" dxfId="2008" priority="2469" operator="equal">
      <formula>"NÃO"</formula>
    </cfRule>
    <cfRule type="cellIs" dxfId="2007" priority="2470" operator="equal">
      <formula>"SIM"</formula>
    </cfRule>
  </conditionalFormatting>
  <conditionalFormatting sqref="Y127">
    <cfRule type="cellIs" dxfId="2006" priority="2468" operator="equal">
      <formula>"OPORTUNIDADE"</formula>
    </cfRule>
  </conditionalFormatting>
  <conditionalFormatting sqref="Y127">
    <cfRule type="cellIs" dxfId="2005" priority="2466" operator="equal">
      <formula>"NÃO"</formula>
    </cfRule>
    <cfRule type="cellIs" dxfId="2004" priority="2467" operator="equal">
      <formula>"SIM"</formula>
    </cfRule>
  </conditionalFormatting>
  <conditionalFormatting sqref="Y139:Y141">
    <cfRule type="cellIs" dxfId="2003" priority="2465" operator="equal">
      <formula>"OPORTUNIDADE"</formula>
    </cfRule>
  </conditionalFormatting>
  <conditionalFormatting sqref="Y139:Y141">
    <cfRule type="cellIs" dxfId="2002" priority="2463" operator="equal">
      <formula>"NÃO"</formula>
    </cfRule>
    <cfRule type="cellIs" dxfId="2001" priority="2464" operator="equal">
      <formula>"SIM"</formula>
    </cfRule>
  </conditionalFormatting>
  <conditionalFormatting sqref="Y139:Y141">
    <cfRule type="cellIs" dxfId="2000" priority="2462" operator="equal">
      <formula>"OPORTUNIDADE"</formula>
    </cfRule>
  </conditionalFormatting>
  <conditionalFormatting sqref="Y139:Y141">
    <cfRule type="cellIs" dxfId="1999" priority="2460" operator="equal">
      <formula>"NÃO"</formula>
    </cfRule>
    <cfRule type="cellIs" dxfId="1998" priority="2461" operator="equal">
      <formula>"SIM"</formula>
    </cfRule>
  </conditionalFormatting>
  <conditionalFormatting sqref="Z141">
    <cfRule type="cellIs" dxfId="1997" priority="2459" operator="equal">
      <formula>"OPORTUNIDADE"</formula>
    </cfRule>
  </conditionalFormatting>
  <conditionalFormatting sqref="Z141">
    <cfRule type="cellIs" dxfId="1996" priority="2457" operator="equal">
      <formula>"NÃO"</formula>
    </cfRule>
    <cfRule type="cellIs" dxfId="1995" priority="2458" operator="equal">
      <formula>"SIM"</formula>
    </cfRule>
  </conditionalFormatting>
  <conditionalFormatting sqref="Z141">
    <cfRule type="cellIs" dxfId="1994" priority="2456" operator="equal">
      <formula>"OPORTUNIDADE"</formula>
    </cfRule>
  </conditionalFormatting>
  <conditionalFormatting sqref="Z141">
    <cfRule type="cellIs" dxfId="1993" priority="2454" operator="equal">
      <formula>"NÃO"</formula>
    </cfRule>
    <cfRule type="cellIs" dxfId="1992" priority="2455" operator="equal">
      <formula>"SIM"</formula>
    </cfRule>
  </conditionalFormatting>
  <conditionalFormatting sqref="Y141">
    <cfRule type="cellIs" dxfId="1991" priority="2453" operator="equal">
      <formula>"OPORTUNIDADE"</formula>
    </cfRule>
  </conditionalFormatting>
  <conditionalFormatting sqref="Y141">
    <cfRule type="cellIs" dxfId="1990" priority="2451" operator="equal">
      <formula>"NÃO"</formula>
    </cfRule>
    <cfRule type="cellIs" dxfId="1989" priority="2452" operator="equal">
      <formula>"SIM"</formula>
    </cfRule>
  </conditionalFormatting>
  <conditionalFormatting sqref="Y134:Z134">
    <cfRule type="cellIs" dxfId="1988" priority="2423" operator="equal">
      <formula>"OPORTUNIDADE"</formula>
    </cfRule>
  </conditionalFormatting>
  <conditionalFormatting sqref="Y134:Z134">
    <cfRule type="cellIs" dxfId="1987" priority="2421" operator="equal">
      <formula>"NÃO"</formula>
    </cfRule>
    <cfRule type="cellIs" dxfId="1986" priority="2422" operator="equal">
      <formula>"SIM"</formula>
    </cfRule>
  </conditionalFormatting>
  <conditionalFormatting sqref="Y134:Z134">
    <cfRule type="cellIs" dxfId="1985" priority="2420" operator="equal">
      <formula>"OPORTUNIDADE"</formula>
    </cfRule>
  </conditionalFormatting>
  <conditionalFormatting sqref="Y134:Z134">
    <cfRule type="cellIs" dxfId="1984" priority="2418" operator="equal">
      <formula>"NÃO"</formula>
    </cfRule>
    <cfRule type="cellIs" dxfId="1983" priority="2419" operator="equal">
      <formula>"SIM"</formula>
    </cfRule>
  </conditionalFormatting>
  <conditionalFormatting sqref="Y134:Z134">
    <cfRule type="cellIs" dxfId="1982" priority="2417" operator="equal">
      <formula>"OPORTUNIDADE"</formula>
    </cfRule>
  </conditionalFormatting>
  <conditionalFormatting sqref="Y134:Z134">
    <cfRule type="cellIs" dxfId="1981" priority="2415" operator="equal">
      <formula>"NÃO"</formula>
    </cfRule>
    <cfRule type="cellIs" dxfId="1980" priority="2416" operator="equal">
      <formula>"SIM"</formula>
    </cfRule>
  </conditionalFormatting>
  <conditionalFormatting sqref="Y135:Z135">
    <cfRule type="cellIs" dxfId="1979" priority="2387" operator="equal">
      <formula>"OPORTUNIDADE"</formula>
    </cfRule>
  </conditionalFormatting>
  <conditionalFormatting sqref="Y135:Z135">
    <cfRule type="cellIs" dxfId="1978" priority="2385" operator="equal">
      <formula>"NÃO"</formula>
    </cfRule>
    <cfRule type="cellIs" dxfId="1977" priority="2386" operator="equal">
      <formula>"SIM"</formula>
    </cfRule>
  </conditionalFormatting>
  <conditionalFormatting sqref="Y135:Z135">
    <cfRule type="cellIs" dxfId="1976" priority="2384" operator="equal">
      <formula>"OPORTUNIDADE"</formula>
    </cfRule>
  </conditionalFormatting>
  <conditionalFormatting sqref="Y135:Z135">
    <cfRule type="cellIs" dxfId="1975" priority="2382" operator="equal">
      <formula>"NÃO"</formula>
    </cfRule>
    <cfRule type="cellIs" dxfId="1974" priority="2383" operator="equal">
      <formula>"SIM"</formula>
    </cfRule>
  </conditionalFormatting>
  <conditionalFormatting sqref="Y135:Z135">
    <cfRule type="cellIs" dxfId="1973" priority="2381" operator="equal">
      <formula>"OPORTUNIDADE"</formula>
    </cfRule>
  </conditionalFormatting>
  <conditionalFormatting sqref="Y135:Z135">
    <cfRule type="cellIs" dxfId="1972" priority="2379" operator="equal">
      <formula>"NÃO"</formula>
    </cfRule>
    <cfRule type="cellIs" dxfId="1971" priority="2380" operator="equal">
      <formula>"SIM"</formula>
    </cfRule>
  </conditionalFormatting>
  <conditionalFormatting sqref="Y135:Z135">
    <cfRule type="cellIs" dxfId="1970" priority="2378" operator="equal">
      <formula>"OPORTUNIDADE"</formula>
    </cfRule>
  </conditionalFormatting>
  <conditionalFormatting sqref="Y135:Z135">
    <cfRule type="cellIs" dxfId="1969" priority="2376" operator="equal">
      <formula>"NÃO"</formula>
    </cfRule>
    <cfRule type="cellIs" dxfId="1968" priority="2377" operator="equal">
      <formula>"SIM"</formula>
    </cfRule>
  </conditionalFormatting>
  <conditionalFormatting sqref="Y135:Z135">
    <cfRule type="cellIs" dxfId="1967" priority="2375" operator="equal">
      <formula>"OPORTUNIDADE"</formula>
    </cfRule>
  </conditionalFormatting>
  <conditionalFormatting sqref="Y135:Z135">
    <cfRule type="cellIs" dxfId="1966" priority="2373" operator="equal">
      <formula>"NÃO"</formula>
    </cfRule>
    <cfRule type="cellIs" dxfId="1965" priority="2374" operator="equal">
      <formula>"SIM"</formula>
    </cfRule>
  </conditionalFormatting>
  <conditionalFormatting sqref="Y135:Z135">
    <cfRule type="cellIs" dxfId="1964" priority="2372" operator="equal">
      <formula>"OPORTUNIDADE"</formula>
    </cfRule>
  </conditionalFormatting>
  <conditionalFormatting sqref="Y135:Z135">
    <cfRule type="cellIs" dxfId="1963" priority="2370" operator="equal">
      <formula>"NÃO"</formula>
    </cfRule>
    <cfRule type="cellIs" dxfId="1962" priority="2371" operator="equal">
      <formula>"SIM"</formula>
    </cfRule>
  </conditionalFormatting>
  <conditionalFormatting sqref="Y135:Z135">
    <cfRule type="cellIs" dxfId="1961" priority="2369" operator="equal">
      <formula>"OPORTUNIDADE"</formula>
    </cfRule>
  </conditionalFormatting>
  <conditionalFormatting sqref="Y135:Z135">
    <cfRule type="cellIs" dxfId="1960" priority="2367" operator="equal">
      <formula>"NÃO"</formula>
    </cfRule>
    <cfRule type="cellIs" dxfId="1959" priority="2368" operator="equal">
      <formula>"SIM"</formula>
    </cfRule>
  </conditionalFormatting>
  <conditionalFormatting sqref="Y135:Z135">
    <cfRule type="cellIs" dxfId="1958" priority="2366" operator="equal">
      <formula>"OPORTUNIDADE"</formula>
    </cfRule>
  </conditionalFormatting>
  <conditionalFormatting sqref="Y135:Z135">
    <cfRule type="cellIs" dxfId="1957" priority="2364" operator="equal">
      <formula>"NÃO"</formula>
    </cfRule>
    <cfRule type="cellIs" dxfId="1956" priority="2365" operator="equal">
      <formula>"SIM"</formula>
    </cfRule>
  </conditionalFormatting>
  <conditionalFormatting sqref="Y135:Z135">
    <cfRule type="cellIs" dxfId="1955" priority="2363" operator="equal">
      <formula>"OPORTUNIDADE"</formula>
    </cfRule>
  </conditionalFormatting>
  <conditionalFormatting sqref="Y135:Z135">
    <cfRule type="cellIs" dxfId="1954" priority="2361" operator="equal">
      <formula>"NÃO"</formula>
    </cfRule>
    <cfRule type="cellIs" dxfId="1953" priority="2362" operator="equal">
      <formula>"SIM"</formula>
    </cfRule>
  </conditionalFormatting>
  <conditionalFormatting sqref="Y136">
    <cfRule type="cellIs" dxfId="1952" priority="2360" operator="equal">
      <formula>"OPORTUNIDADE"</formula>
    </cfRule>
  </conditionalFormatting>
  <conditionalFormatting sqref="Y136">
    <cfRule type="cellIs" dxfId="1951" priority="2358" operator="equal">
      <formula>"NÃO"</formula>
    </cfRule>
    <cfRule type="cellIs" dxfId="1950" priority="2359" operator="equal">
      <formula>"SIM"</formula>
    </cfRule>
  </conditionalFormatting>
  <conditionalFormatting sqref="Y136">
    <cfRule type="cellIs" dxfId="1949" priority="2357" operator="equal">
      <formula>"OPORTUNIDADE"</formula>
    </cfRule>
  </conditionalFormatting>
  <conditionalFormatting sqref="Y136">
    <cfRule type="cellIs" dxfId="1948" priority="2355" operator="equal">
      <formula>"NÃO"</formula>
    </cfRule>
    <cfRule type="cellIs" dxfId="1947" priority="2356" operator="equal">
      <formula>"SIM"</formula>
    </cfRule>
  </conditionalFormatting>
  <conditionalFormatting sqref="Y136:Z136">
    <cfRule type="cellIs" dxfId="1946" priority="2354" operator="equal">
      <formula>"OPORTUNIDADE"</formula>
    </cfRule>
  </conditionalFormatting>
  <conditionalFormatting sqref="Y136:Z136">
    <cfRule type="cellIs" dxfId="1945" priority="2352" operator="equal">
      <formula>"NÃO"</formula>
    </cfRule>
    <cfRule type="cellIs" dxfId="1944" priority="2353" operator="equal">
      <formula>"SIM"</formula>
    </cfRule>
  </conditionalFormatting>
  <conditionalFormatting sqref="Y136:Z136">
    <cfRule type="cellIs" dxfId="1943" priority="2351" operator="equal">
      <formula>"OPORTUNIDADE"</formula>
    </cfRule>
  </conditionalFormatting>
  <conditionalFormatting sqref="Y136:Z136">
    <cfRule type="cellIs" dxfId="1942" priority="2349" operator="equal">
      <formula>"NÃO"</formula>
    </cfRule>
    <cfRule type="cellIs" dxfId="1941" priority="2350" operator="equal">
      <formula>"SIM"</formula>
    </cfRule>
  </conditionalFormatting>
  <conditionalFormatting sqref="Y136:Z136">
    <cfRule type="cellIs" dxfId="1940" priority="2348" operator="equal">
      <formula>"OPORTUNIDADE"</formula>
    </cfRule>
  </conditionalFormatting>
  <conditionalFormatting sqref="Y136:Z136">
    <cfRule type="cellIs" dxfId="1939" priority="2346" operator="equal">
      <formula>"NÃO"</formula>
    </cfRule>
    <cfRule type="cellIs" dxfId="1938" priority="2347" operator="equal">
      <formula>"SIM"</formula>
    </cfRule>
  </conditionalFormatting>
  <conditionalFormatting sqref="Y136">
    <cfRule type="cellIs" dxfId="1937" priority="2345" operator="equal">
      <formula>"OPORTUNIDADE"</formula>
    </cfRule>
  </conditionalFormatting>
  <conditionalFormatting sqref="Y136">
    <cfRule type="cellIs" dxfId="1936" priority="2343" operator="equal">
      <formula>"NÃO"</formula>
    </cfRule>
    <cfRule type="cellIs" dxfId="1935" priority="2344" operator="equal">
      <formula>"SIM"</formula>
    </cfRule>
  </conditionalFormatting>
  <conditionalFormatting sqref="Y136">
    <cfRule type="cellIs" dxfId="1934" priority="2342" operator="equal">
      <formula>"OPORTUNIDADE"</formula>
    </cfRule>
  </conditionalFormatting>
  <conditionalFormatting sqref="Y136">
    <cfRule type="cellIs" dxfId="1933" priority="2340" operator="equal">
      <formula>"NÃO"</formula>
    </cfRule>
    <cfRule type="cellIs" dxfId="1932" priority="2341" operator="equal">
      <formula>"SIM"</formula>
    </cfRule>
  </conditionalFormatting>
  <conditionalFormatting sqref="Y136">
    <cfRule type="cellIs" dxfId="1931" priority="2339" operator="equal">
      <formula>"OPORTUNIDADE"</formula>
    </cfRule>
  </conditionalFormatting>
  <conditionalFormatting sqref="Y136">
    <cfRule type="cellIs" dxfId="1930" priority="2337" operator="equal">
      <formula>"NÃO"</formula>
    </cfRule>
    <cfRule type="cellIs" dxfId="1929" priority="2338" operator="equal">
      <formula>"SIM"</formula>
    </cfRule>
  </conditionalFormatting>
  <conditionalFormatting sqref="Y136">
    <cfRule type="cellIs" dxfId="1928" priority="2336" operator="equal">
      <formula>"OPORTUNIDADE"</formula>
    </cfRule>
  </conditionalFormatting>
  <conditionalFormatting sqref="Y136">
    <cfRule type="cellIs" dxfId="1927" priority="2334" operator="equal">
      <formula>"NÃO"</formula>
    </cfRule>
    <cfRule type="cellIs" dxfId="1926" priority="2335" operator="equal">
      <formula>"SIM"</formula>
    </cfRule>
  </conditionalFormatting>
  <conditionalFormatting sqref="Y136">
    <cfRule type="cellIs" dxfId="1925" priority="2333" operator="equal">
      <formula>"OPORTUNIDADE"</formula>
    </cfRule>
  </conditionalFormatting>
  <conditionalFormatting sqref="Y136">
    <cfRule type="cellIs" dxfId="1924" priority="2331" operator="equal">
      <formula>"NÃO"</formula>
    </cfRule>
    <cfRule type="cellIs" dxfId="1923" priority="2332" operator="equal">
      <formula>"SIM"</formula>
    </cfRule>
  </conditionalFormatting>
  <conditionalFormatting sqref="Y136">
    <cfRule type="cellIs" dxfId="1922" priority="2330" operator="equal">
      <formula>"OPORTUNIDADE"</formula>
    </cfRule>
  </conditionalFormatting>
  <conditionalFormatting sqref="Y136">
    <cfRule type="cellIs" dxfId="1921" priority="2328" operator="equal">
      <formula>"NÃO"</formula>
    </cfRule>
    <cfRule type="cellIs" dxfId="1920" priority="2329" operator="equal">
      <formula>"SIM"</formula>
    </cfRule>
  </conditionalFormatting>
  <conditionalFormatting sqref="Y136">
    <cfRule type="cellIs" dxfId="1919" priority="2327" operator="equal">
      <formula>"OPORTUNIDADE"</formula>
    </cfRule>
  </conditionalFormatting>
  <conditionalFormatting sqref="Y136">
    <cfRule type="cellIs" dxfId="1918" priority="2325" operator="equal">
      <formula>"NÃO"</formula>
    </cfRule>
    <cfRule type="cellIs" dxfId="1917" priority="2326" operator="equal">
      <formula>"SIM"</formula>
    </cfRule>
  </conditionalFormatting>
  <conditionalFormatting sqref="Y136">
    <cfRule type="cellIs" dxfId="1916" priority="2324" operator="equal">
      <formula>"OPORTUNIDADE"</formula>
    </cfRule>
  </conditionalFormatting>
  <conditionalFormatting sqref="Y136">
    <cfRule type="cellIs" dxfId="1915" priority="2322" operator="equal">
      <formula>"NÃO"</formula>
    </cfRule>
    <cfRule type="cellIs" dxfId="1914" priority="2323" operator="equal">
      <formula>"SIM"</formula>
    </cfRule>
  </conditionalFormatting>
  <conditionalFormatting sqref="Y136">
    <cfRule type="cellIs" dxfId="1913" priority="2321" operator="equal">
      <formula>"OPORTUNIDADE"</formula>
    </cfRule>
  </conditionalFormatting>
  <conditionalFormatting sqref="Y136">
    <cfRule type="cellIs" dxfId="1912" priority="2319" operator="equal">
      <formula>"NÃO"</formula>
    </cfRule>
    <cfRule type="cellIs" dxfId="1911" priority="2320" operator="equal">
      <formula>"SIM"</formula>
    </cfRule>
  </conditionalFormatting>
  <conditionalFormatting sqref="Y136">
    <cfRule type="cellIs" dxfId="1910" priority="2318" operator="equal">
      <formula>"OPORTUNIDADE"</formula>
    </cfRule>
  </conditionalFormatting>
  <conditionalFormatting sqref="Y136">
    <cfRule type="cellIs" dxfId="1909" priority="2316" operator="equal">
      <formula>"NÃO"</formula>
    </cfRule>
    <cfRule type="cellIs" dxfId="1908" priority="2317" operator="equal">
      <formula>"SIM"</formula>
    </cfRule>
  </conditionalFormatting>
  <conditionalFormatting sqref="Y136">
    <cfRule type="cellIs" dxfId="1907" priority="2315" operator="equal">
      <formula>"OPORTUNIDADE"</formula>
    </cfRule>
  </conditionalFormatting>
  <conditionalFormatting sqref="Y136">
    <cfRule type="cellIs" dxfId="1906" priority="2313" operator="equal">
      <formula>"NÃO"</formula>
    </cfRule>
    <cfRule type="cellIs" dxfId="1905" priority="2314" operator="equal">
      <formula>"SIM"</formula>
    </cfRule>
  </conditionalFormatting>
  <conditionalFormatting sqref="Y136">
    <cfRule type="cellIs" dxfId="1904" priority="2312" operator="equal">
      <formula>"OPORTUNIDADE"</formula>
    </cfRule>
  </conditionalFormatting>
  <conditionalFormatting sqref="Y136">
    <cfRule type="cellIs" dxfId="1903" priority="2310" operator="equal">
      <formula>"NÃO"</formula>
    </cfRule>
    <cfRule type="cellIs" dxfId="1902" priority="2311" operator="equal">
      <formula>"SIM"</formula>
    </cfRule>
  </conditionalFormatting>
  <conditionalFormatting sqref="Y136">
    <cfRule type="cellIs" dxfId="1901" priority="2309" operator="equal">
      <formula>"OPORTUNIDADE"</formula>
    </cfRule>
  </conditionalFormatting>
  <conditionalFormatting sqref="Y136">
    <cfRule type="cellIs" dxfId="1900" priority="2307" operator="equal">
      <formula>"NÃO"</formula>
    </cfRule>
    <cfRule type="cellIs" dxfId="1899" priority="2308" operator="equal">
      <formula>"SIM"</formula>
    </cfRule>
  </conditionalFormatting>
  <conditionalFormatting sqref="Y136">
    <cfRule type="cellIs" dxfId="1898" priority="2306" operator="equal">
      <formula>"OPORTUNIDADE"</formula>
    </cfRule>
  </conditionalFormatting>
  <conditionalFormatting sqref="Y136">
    <cfRule type="cellIs" dxfId="1897" priority="2304" operator="equal">
      <formula>"NÃO"</formula>
    </cfRule>
    <cfRule type="cellIs" dxfId="1896" priority="2305" operator="equal">
      <formula>"SIM"</formula>
    </cfRule>
  </conditionalFormatting>
  <conditionalFormatting sqref="Y136">
    <cfRule type="cellIs" dxfId="1895" priority="2303" operator="equal">
      <formula>"OPORTUNIDADE"</formula>
    </cfRule>
  </conditionalFormatting>
  <conditionalFormatting sqref="Y136">
    <cfRule type="cellIs" dxfId="1894" priority="2301" operator="equal">
      <formula>"NÃO"</formula>
    </cfRule>
    <cfRule type="cellIs" dxfId="1893" priority="2302" operator="equal">
      <formula>"SIM"</formula>
    </cfRule>
  </conditionalFormatting>
  <conditionalFormatting sqref="Y136">
    <cfRule type="cellIs" dxfId="1892" priority="2300" operator="equal">
      <formula>"OPORTUNIDADE"</formula>
    </cfRule>
  </conditionalFormatting>
  <conditionalFormatting sqref="Y136">
    <cfRule type="cellIs" dxfId="1891" priority="2298" operator="equal">
      <formula>"NÃO"</formula>
    </cfRule>
    <cfRule type="cellIs" dxfId="1890" priority="2299" operator="equal">
      <formula>"SIM"</formula>
    </cfRule>
  </conditionalFormatting>
  <conditionalFormatting sqref="Y136">
    <cfRule type="cellIs" dxfId="1889" priority="2297" operator="equal">
      <formula>"OPORTUNIDADE"</formula>
    </cfRule>
  </conditionalFormatting>
  <conditionalFormatting sqref="Y136">
    <cfRule type="cellIs" dxfId="1888" priority="2295" operator="equal">
      <formula>"NÃO"</formula>
    </cfRule>
    <cfRule type="cellIs" dxfId="1887" priority="2296" operator="equal">
      <formula>"SIM"</formula>
    </cfRule>
  </conditionalFormatting>
  <conditionalFormatting sqref="Y136">
    <cfRule type="cellIs" dxfId="1886" priority="2294" operator="equal">
      <formula>"OPORTUNIDADE"</formula>
    </cfRule>
  </conditionalFormatting>
  <conditionalFormatting sqref="Y136">
    <cfRule type="cellIs" dxfId="1885" priority="2292" operator="equal">
      <formula>"NÃO"</formula>
    </cfRule>
    <cfRule type="cellIs" dxfId="1884" priority="2293" operator="equal">
      <formula>"SIM"</formula>
    </cfRule>
  </conditionalFormatting>
  <conditionalFormatting sqref="BP95">
    <cfRule type="iconSet" priority="2291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290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883" priority="2289" operator="equal">
      <formula>"OPORTUNIDADE"</formula>
    </cfRule>
  </conditionalFormatting>
  <conditionalFormatting sqref="Y107:Y108">
    <cfRule type="cellIs" dxfId="1882" priority="2287" operator="equal">
      <formula>"NÃO"</formula>
    </cfRule>
    <cfRule type="cellIs" dxfId="1881" priority="2288" operator="equal">
      <formula>"SIM"</formula>
    </cfRule>
  </conditionalFormatting>
  <conditionalFormatting sqref="BK112">
    <cfRule type="iconSet" priority="228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28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28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28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28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281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80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27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278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277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276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7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27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73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272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880" priority="2268" operator="equal">
      <formula>"OPORTUNIDADE"</formula>
    </cfRule>
  </conditionalFormatting>
  <conditionalFormatting sqref="Y128">
    <cfRule type="cellIs" dxfId="1879" priority="2266" operator="equal">
      <formula>"NÃO"</formula>
    </cfRule>
    <cfRule type="cellIs" dxfId="1878" priority="2267" operator="equal">
      <formula>"SIM"</formula>
    </cfRule>
  </conditionalFormatting>
  <conditionalFormatting sqref="Y128">
    <cfRule type="cellIs" dxfId="1877" priority="2265" operator="equal">
      <formula>"OPORTUNIDADE"</formula>
    </cfRule>
  </conditionalFormatting>
  <conditionalFormatting sqref="Y128">
    <cfRule type="cellIs" dxfId="1876" priority="2263" operator="equal">
      <formula>"NÃO"</formula>
    </cfRule>
    <cfRule type="cellIs" dxfId="1875" priority="2264" operator="equal">
      <formula>"SIM"</formula>
    </cfRule>
  </conditionalFormatting>
  <conditionalFormatting sqref="Y128">
    <cfRule type="cellIs" dxfId="1874" priority="2262" operator="equal">
      <formula>"OPORTUNIDADE"</formula>
    </cfRule>
  </conditionalFormatting>
  <conditionalFormatting sqref="Y128">
    <cfRule type="cellIs" dxfId="1873" priority="2260" operator="equal">
      <formula>"NÃO"</formula>
    </cfRule>
    <cfRule type="cellIs" dxfId="1872" priority="2261" operator="equal">
      <formula>"SIM"</formula>
    </cfRule>
  </conditionalFormatting>
  <conditionalFormatting sqref="Y128:Z128">
    <cfRule type="cellIs" dxfId="1871" priority="2259" operator="equal">
      <formula>"OPORTUNIDADE"</formula>
    </cfRule>
  </conditionalFormatting>
  <conditionalFormatting sqref="Y128:Z128">
    <cfRule type="cellIs" dxfId="1870" priority="2257" operator="equal">
      <formula>"NÃO"</formula>
    </cfRule>
    <cfRule type="cellIs" dxfId="1869" priority="2258" operator="equal">
      <formula>"SIM"</formula>
    </cfRule>
  </conditionalFormatting>
  <conditionalFormatting sqref="Y128:Z128">
    <cfRule type="cellIs" dxfId="1868" priority="2256" operator="equal">
      <formula>"OPORTUNIDADE"</formula>
    </cfRule>
  </conditionalFormatting>
  <conditionalFormatting sqref="Y128:Z128">
    <cfRule type="cellIs" dxfId="1867" priority="2254" operator="equal">
      <formula>"NÃO"</formula>
    </cfRule>
    <cfRule type="cellIs" dxfId="1866" priority="2255" operator="equal">
      <formula>"SIM"</formula>
    </cfRule>
  </conditionalFormatting>
  <conditionalFormatting sqref="Y128:Z128">
    <cfRule type="cellIs" dxfId="1865" priority="2253" operator="equal">
      <formula>"OPORTUNIDADE"</formula>
    </cfRule>
  </conditionalFormatting>
  <conditionalFormatting sqref="Y128:Z128">
    <cfRule type="cellIs" dxfId="1864" priority="2251" operator="equal">
      <formula>"NÃO"</formula>
    </cfRule>
    <cfRule type="cellIs" dxfId="1863" priority="2252" operator="equal">
      <formula>"SIM"</formula>
    </cfRule>
  </conditionalFormatting>
  <conditionalFormatting sqref="Y128:Z128">
    <cfRule type="cellIs" dxfId="1862" priority="2250" operator="equal">
      <formula>"OPORTUNIDADE"</formula>
    </cfRule>
  </conditionalFormatting>
  <conditionalFormatting sqref="Y128:Z128">
    <cfRule type="cellIs" dxfId="1861" priority="2248" operator="equal">
      <formula>"NÃO"</formula>
    </cfRule>
    <cfRule type="cellIs" dxfId="1860" priority="2249" operator="equal">
      <formula>"SIM"</formula>
    </cfRule>
  </conditionalFormatting>
  <conditionalFormatting sqref="Y128:Z128">
    <cfRule type="cellIs" dxfId="1859" priority="2247" operator="equal">
      <formula>"OPORTUNIDADE"</formula>
    </cfRule>
  </conditionalFormatting>
  <conditionalFormatting sqref="Y128:Z128">
    <cfRule type="cellIs" dxfId="1858" priority="2245" operator="equal">
      <formula>"NÃO"</formula>
    </cfRule>
    <cfRule type="cellIs" dxfId="1857" priority="2246" operator="equal">
      <formula>"SIM"</formula>
    </cfRule>
  </conditionalFormatting>
  <conditionalFormatting sqref="Y128:Z128">
    <cfRule type="cellIs" dxfId="1856" priority="2244" operator="equal">
      <formula>"OPORTUNIDADE"</formula>
    </cfRule>
  </conditionalFormatting>
  <conditionalFormatting sqref="Y128:Z128">
    <cfRule type="cellIs" dxfId="1855" priority="2242" operator="equal">
      <formula>"NÃO"</formula>
    </cfRule>
    <cfRule type="cellIs" dxfId="1854" priority="2243" operator="equal">
      <formula>"SIM"</formula>
    </cfRule>
  </conditionalFormatting>
  <conditionalFormatting sqref="Y128:Z128">
    <cfRule type="cellIs" dxfId="1853" priority="2241" operator="equal">
      <formula>"OPORTUNIDADE"</formula>
    </cfRule>
  </conditionalFormatting>
  <conditionalFormatting sqref="Y128:Z128">
    <cfRule type="cellIs" dxfId="1852" priority="2239" operator="equal">
      <formula>"NÃO"</formula>
    </cfRule>
    <cfRule type="cellIs" dxfId="1851" priority="2240" operator="equal">
      <formula>"SIM"</formula>
    </cfRule>
  </conditionalFormatting>
  <conditionalFormatting sqref="Y128:Z128">
    <cfRule type="cellIs" dxfId="1850" priority="2238" operator="equal">
      <formula>"OPORTUNIDADE"</formula>
    </cfRule>
  </conditionalFormatting>
  <conditionalFormatting sqref="Y128:Z128">
    <cfRule type="cellIs" dxfId="1849" priority="2236" operator="equal">
      <formula>"NÃO"</formula>
    </cfRule>
    <cfRule type="cellIs" dxfId="1848" priority="2237" operator="equal">
      <formula>"SIM"</formula>
    </cfRule>
  </conditionalFormatting>
  <conditionalFormatting sqref="Y128:Z128">
    <cfRule type="cellIs" dxfId="1847" priority="2235" operator="equal">
      <formula>"OPORTUNIDADE"</formula>
    </cfRule>
  </conditionalFormatting>
  <conditionalFormatting sqref="Y128:Z128">
    <cfRule type="cellIs" dxfId="1846" priority="2233" operator="equal">
      <formula>"NÃO"</formula>
    </cfRule>
    <cfRule type="cellIs" dxfId="1845" priority="2234" operator="equal">
      <formula>"SIM"</formula>
    </cfRule>
  </conditionalFormatting>
  <conditionalFormatting sqref="Y128">
    <cfRule type="cellIs" dxfId="1844" priority="2232" operator="equal">
      <formula>"OPORTUNIDADE"</formula>
    </cfRule>
  </conditionalFormatting>
  <conditionalFormatting sqref="Y128">
    <cfRule type="cellIs" dxfId="1843" priority="2230" operator="equal">
      <formula>"NÃO"</formula>
    </cfRule>
    <cfRule type="cellIs" dxfId="1842" priority="2231" operator="equal">
      <formula>"SIM"</formula>
    </cfRule>
  </conditionalFormatting>
  <conditionalFormatting sqref="Y128">
    <cfRule type="cellIs" dxfId="1841" priority="2229" operator="equal">
      <formula>"OPORTUNIDADE"</formula>
    </cfRule>
  </conditionalFormatting>
  <conditionalFormatting sqref="Y128">
    <cfRule type="cellIs" dxfId="1840" priority="2227" operator="equal">
      <formula>"NÃO"</formula>
    </cfRule>
    <cfRule type="cellIs" dxfId="1839" priority="2228" operator="equal">
      <formula>"SIM"</formula>
    </cfRule>
  </conditionalFormatting>
  <conditionalFormatting sqref="Y128">
    <cfRule type="cellIs" dxfId="1838" priority="2226" operator="equal">
      <formula>"OPORTUNIDADE"</formula>
    </cfRule>
  </conditionalFormatting>
  <conditionalFormatting sqref="Y128">
    <cfRule type="cellIs" dxfId="1837" priority="2224" operator="equal">
      <formula>"NÃO"</formula>
    </cfRule>
    <cfRule type="cellIs" dxfId="1836" priority="2225" operator="equal">
      <formula>"SIM"</formula>
    </cfRule>
  </conditionalFormatting>
  <conditionalFormatting sqref="Y128">
    <cfRule type="cellIs" dxfId="1835" priority="2223" operator="equal">
      <formula>"OPORTUNIDADE"</formula>
    </cfRule>
  </conditionalFormatting>
  <conditionalFormatting sqref="Y128">
    <cfRule type="cellIs" dxfId="1834" priority="2221" operator="equal">
      <formula>"NÃO"</formula>
    </cfRule>
    <cfRule type="cellIs" dxfId="1833" priority="2222" operator="equal">
      <formula>"SIM"</formula>
    </cfRule>
  </conditionalFormatting>
  <conditionalFormatting sqref="Y128:Z128">
    <cfRule type="cellIs" dxfId="1832" priority="2220" operator="equal">
      <formula>"OPORTUNIDADE"</formula>
    </cfRule>
  </conditionalFormatting>
  <conditionalFormatting sqref="Y128:Z128">
    <cfRule type="cellIs" dxfId="1831" priority="2218" operator="equal">
      <formula>"NÃO"</formula>
    </cfRule>
    <cfRule type="cellIs" dxfId="1830" priority="2219" operator="equal">
      <formula>"SIM"</formula>
    </cfRule>
  </conditionalFormatting>
  <conditionalFormatting sqref="Y128:Z128">
    <cfRule type="cellIs" dxfId="1829" priority="2217" operator="equal">
      <formula>"OPORTUNIDADE"</formula>
    </cfRule>
  </conditionalFormatting>
  <conditionalFormatting sqref="Y128:Z128">
    <cfRule type="cellIs" dxfId="1828" priority="2215" operator="equal">
      <formula>"NÃO"</formula>
    </cfRule>
    <cfRule type="cellIs" dxfId="1827" priority="2216" operator="equal">
      <formula>"SIM"</formula>
    </cfRule>
  </conditionalFormatting>
  <conditionalFormatting sqref="Y128:Z128">
    <cfRule type="cellIs" dxfId="1826" priority="2214" operator="equal">
      <formula>"OPORTUNIDADE"</formula>
    </cfRule>
  </conditionalFormatting>
  <conditionalFormatting sqref="Y128:Z128">
    <cfRule type="cellIs" dxfId="1825" priority="2212" operator="equal">
      <formula>"NÃO"</formula>
    </cfRule>
    <cfRule type="cellIs" dxfId="1824" priority="2213" operator="equal">
      <formula>"SIM"</formula>
    </cfRule>
  </conditionalFormatting>
  <conditionalFormatting sqref="Y128:Z128">
    <cfRule type="cellIs" dxfId="1823" priority="2211" operator="equal">
      <formula>"OPORTUNIDADE"</formula>
    </cfRule>
  </conditionalFormatting>
  <conditionalFormatting sqref="Y128:Z128">
    <cfRule type="cellIs" dxfId="1822" priority="2209" operator="equal">
      <formula>"NÃO"</formula>
    </cfRule>
    <cfRule type="cellIs" dxfId="1821" priority="2210" operator="equal">
      <formula>"SIM"</formula>
    </cfRule>
  </conditionalFormatting>
  <conditionalFormatting sqref="Y128:Z128">
    <cfRule type="cellIs" dxfId="1820" priority="2208" operator="equal">
      <formula>"OPORTUNIDADE"</formula>
    </cfRule>
  </conditionalFormatting>
  <conditionalFormatting sqref="Y128:Z128">
    <cfRule type="cellIs" dxfId="1819" priority="2206" operator="equal">
      <formula>"NÃO"</formula>
    </cfRule>
    <cfRule type="cellIs" dxfId="1818" priority="2207" operator="equal">
      <formula>"SIM"</formula>
    </cfRule>
  </conditionalFormatting>
  <conditionalFormatting sqref="Y128:Z128">
    <cfRule type="cellIs" dxfId="1817" priority="2205" operator="equal">
      <formula>"OPORTUNIDADE"</formula>
    </cfRule>
  </conditionalFormatting>
  <conditionalFormatting sqref="Y128:Z128">
    <cfRule type="cellIs" dxfId="1816" priority="2203" operator="equal">
      <formula>"NÃO"</formula>
    </cfRule>
    <cfRule type="cellIs" dxfId="1815" priority="2204" operator="equal">
      <formula>"SIM"</formula>
    </cfRule>
  </conditionalFormatting>
  <conditionalFormatting sqref="Y128:Z128">
    <cfRule type="cellIs" dxfId="1814" priority="2202" operator="equal">
      <formula>"OPORTUNIDADE"</formula>
    </cfRule>
  </conditionalFormatting>
  <conditionalFormatting sqref="Y128:Z128">
    <cfRule type="cellIs" dxfId="1813" priority="2200" operator="equal">
      <formula>"NÃO"</formula>
    </cfRule>
    <cfRule type="cellIs" dxfId="1812" priority="2201" operator="equal">
      <formula>"SIM"</formula>
    </cfRule>
  </conditionalFormatting>
  <conditionalFormatting sqref="Y128:Z128">
    <cfRule type="cellIs" dxfId="1811" priority="2199" operator="equal">
      <formula>"OPORTUNIDADE"</formula>
    </cfRule>
  </conditionalFormatting>
  <conditionalFormatting sqref="Y128:Z128">
    <cfRule type="cellIs" dxfId="1810" priority="2197" operator="equal">
      <formula>"NÃO"</formula>
    </cfRule>
    <cfRule type="cellIs" dxfId="1809" priority="2198" operator="equal">
      <formula>"SIM"</formula>
    </cfRule>
  </conditionalFormatting>
  <conditionalFormatting sqref="Y128:Z128">
    <cfRule type="cellIs" dxfId="1808" priority="2196" operator="equal">
      <formula>"OPORTUNIDADE"</formula>
    </cfRule>
  </conditionalFormatting>
  <conditionalFormatting sqref="Y128:Z128">
    <cfRule type="cellIs" dxfId="1807" priority="2194" operator="equal">
      <formula>"NÃO"</formula>
    </cfRule>
    <cfRule type="cellIs" dxfId="1806" priority="2195" operator="equal">
      <formula>"SIM"</formula>
    </cfRule>
  </conditionalFormatting>
  <conditionalFormatting sqref="Y131:Z131">
    <cfRule type="cellIs" dxfId="1805" priority="2193" operator="equal">
      <formula>"OPORTUNIDADE"</formula>
    </cfRule>
  </conditionalFormatting>
  <conditionalFormatting sqref="Y131:Z131">
    <cfRule type="cellIs" dxfId="1804" priority="2191" operator="equal">
      <formula>"NÃO"</formula>
    </cfRule>
    <cfRule type="cellIs" dxfId="1803" priority="2192" operator="equal">
      <formula>"SIM"</formula>
    </cfRule>
  </conditionalFormatting>
  <conditionalFormatting sqref="Y130:Z130">
    <cfRule type="cellIs" dxfId="1802" priority="2190" operator="equal">
      <formula>"OPORTUNIDADE"</formula>
    </cfRule>
  </conditionalFormatting>
  <conditionalFormatting sqref="Y130:Z130">
    <cfRule type="cellIs" dxfId="1801" priority="2188" operator="equal">
      <formula>"NÃO"</formula>
    </cfRule>
    <cfRule type="cellIs" dxfId="1800" priority="2189" operator="equal">
      <formula>"SIM"</formula>
    </cfRule>
  </conditionalFormatting>
  <conditionalFormatting sqref="Y130">
    <cfRule type="cellIs" dxfId="1799" priority="2187" operator="equal">
      <formula>"OPORTUNIDADE"</formula>
    </cfRule>
  </conditionalFormatting>
  <conditionalFormatting sqref="Y130">
    <cfRule type="cellIs" dxfId="1798" priority="2185" operator="equal">
      <formula>"NÃO"</formula>
    </cfRule>
    <cfRule type="cellIs" dxfId="1797" priority="2186" operator="equal">
      <formula>"SIM"</formula>
    </cfRule>
  </conditionalFormatting>
  <conditionalFormatting sqref="Y130">
    <cfRule type="cellIs" dxfId="1796" priority="2184" operator="equal">
      <formula>"OPORTUNIDADE"</formula>
    </cfRule>
  </conditionalFormatting>
  <conditionalFormatting sqref="Y130">
    <cfRule type="cellIs" dxfId="1795" priority="2182" operator="equal">
      <formula>"NÃO"</formula>
    </cfRule>
    <cfRule type="cellIs" dxfId="1794" priority="2183" operator="equal">
      <formula>"SIM"</formula>
    </cfRule>
  </conditionalFormatting>
  <conditionalFormatting sqref="Y130">
    <cfRule type="cellIs" dxfId="1793" priority="2181" operator="equal">
      <formula>"OPORTUNIDADE"</formula>
    </cfRule>
  </conditionalFormatting>
  <conditionalFormatting sqref="Y130">
    <cfRule type="cellIs" dxfId="1792" priority="2179" operator="equal">
      <formula>"NÃO"</formula>
    </cfRule>
    <cfRule type="cellIs" dxfId="1791" priority="2180" operator="equal">
      <formula>"SIM"</formula>
    </cfRule>
  </conditionalFormatting>
  <conditionalFormatting sqref="Y130:Z130">
    <cfRule type="cellIs" dxfId="1790" priority="2178" operator="equal">
      <formula>"OPORTUNIDADE"</formula>
    </cfRule>
  </conditionalFormatting>
  <conditionalFormatting sqref="Y130:Z130">
    <cfRule type="cellIs" dxfId="1789" priority="2176" operator="equal">
      <formula>"NÃO"</formula>
    </cfRule>
    <cfRule type="cellIs" dxfId="1788" priority="2177" operator="equal">
      <formula>"SIM"</formula>
    </cfRule>
  </conditionalFormatting>
  <conditionalFormatting sqref="Y130:Z130">
    <cfRule type="cellIs" dxfId="1787" priority="2175" operator="equal">
      <formula>"OPORTUNIDADE"</formula>
    </cfRule>
  </conditionalFormatting>
  <conditionalFormatting sqref="Y130:Z130">
    <cfRule type="cellIs" dxfId="1786" priority="2173" operator="equal">
      <formula>"NÃO"</formula>
    </cfRule>
    <cfRule type="cellIs" dxfId="1785" priority="2174" operator="equal">
      <formula>"SIM"</formula>
    </cfRule>
  </conditionalFormatting>
  <conditionalFormatting sqref="Y130:Z130">
    <cfRule type="cellIs" dxfId="1784" priority="2172" operator="equal">
      <formula>"OPORTUNIDADE"</formula>
    </cfRule>
  </conditionalFormatting>
  <conditionalFormatting sqref="Y130:Z130">
    <cfRule type="cellIs" dxfId="1783" priority="2170" operator="equal">
      <formula>"NÃO"</formula>
    </cfRule>
    <cfRule type="cellIs" dxfId="1782" priority="2171" operator="equal">
      <formula>"SIM"</formula>
    </cfRule>
  </conditionalFormatting>
  <conditionalFormatting sqref="Y130:Z130">
    <cfRule type="cellIs" dxfId="1781" priority="2169" operator="equal">
      <formula>"OPORTUNIDADE"</formula>
    </cfRule>
  </conditionalFormatting>
  <conditionalFormatting sqref="Y130:Z130">
    <cfRule type="cellIs" dxfId="1780" priority="2167" operator="equal">
      <formula>"NÃO"</formula>
    </cfRule>
    <cfRule type="cellIs" dxfId="1779" priority="2168" operator="equal">
      <formula>"SIM"</formula>
    </cfRule>
  </conditionalFormatting>
  <conditionalFormatting sqref="Y130:Z130">
    <cfRule type="cellIs" dxfId="1778" priority="2166" operator="equal">
      <formula>"OPORTUNIDADE"</formula>
    </cfRule>
  </conditionalFormatting>
  <conditionalFormatting sqref="Y130:Z130">
    <cfRule type="cellIs" dxfId="1777" priority="2164" operator="equal">
      <formula>"NÃO"</formula>
    </cfRule>
    <cfRule type="cellIs" dxfId="1776" priority="2165" operator="equal">
      <formula>"SIM"</formula>
    </cfRule>
  </conditionalFormatting>
  <conditionalFormatting sqref="Y130:Z130">
    <cfRule type="cellIs" dxfId="1775" priority="2163" operator="equal">
      <formula>"OPORTUNIDADE"</formula>
    </cfRule>
  </conditionalFormatting>
  <conditionalFormatting sqref="Y130:Z130">
    <cfRule type="cellIs" dxfId="1774" priority="2161" operator="equal">
      <formula>"NÃO"</formula>
    </cfRule>
    <cfRule type="cellIs" dxfId="1773" priority="2162" operator="equal">
      <formula>"SIM"</formula>
    </cfRule>
  </conditionalFormatting>
  <conditionalFormatting sqref="Y130:Z130">
    <cfRule type="cellIs" dxfId="1772" priority="2160" operator="equal">
      <formula>"OPORTUNIDADE"</formula>
    </cfRule>
  </conditionalFormatting>
  <conditionalFormatting sqref="Y130:Z130">
    <cfRule type="cellIs" dxfId="1771" priority="2158" operator="equal">
      <formula>"NÃO"</formula>
    </cfRule>
    <cfRule type="cellIs" dxfId="1770" priority="2159" operator="equal">
      <formula>"SIM"</formula>
    </cfRule>
  </conditionalFormatting>
  <conditionalFormatting sqref="Y130:Z130">
    <cfRule type="cellIs" dxfId="1769" priority="2157" operator="equal">
      <formula>"OPORTUNIDADE"</formula>
    </cfRule>
  </conditionalFormatting>
  <conditionalFormatting sqref="Y130:Z130">
    <cfRule type="cellIs" dxfId="1768" priority="2155" operator="equal">
      <formula>"NÃO"</formula>
    </cfRule>
    <cfRule type="cellIs" dxfId="1767" priority="2156" operator="equal">
      <formula>"SIM"</formula>
    </cfRule>
  </conditionalFormatting>
  <conditionalFormatting sqref="Y130:Z130">
    <cfRule type="cellIs" dxfId="1766" priority="2154" operator="equal">
      <formula>"OPORTUNIDADE"</formula>
    </cfRule>
  </conditionalFormatting>
  <conditionalFormatting sqref="Y130:Z130">
    <cfRule type="cellIs" dxfId="1765" priority="2152" operator="equal">
      <formula>"NÃO"</formula>
    </cfRule>
    <cfRule type="cellIs" dxfId="1764" priority="2153" operator="equal">
      <formula>"SIM"</formula>
    </cfRule>
  </conditionalFormatting>
  <conditionalFormatting sqref="Y130">
    <cfRule type="cellIs" dxfId="1763" priority="2151" operator="equal">
      <formula>"OPORTUNIDADE"</formula>
    </cfRule>
  </conditionalFormatting>
  <conditionalFormatting sqref="Y130">
    <cfRule type="cellIs" dxfId="1762" priority="2149" operator="equal">
      <formula>"NÃO"</formula>
    </cfRule>
    <cfRule type="cellIs" dxfId="1761" priority="2150" operator="equal">
      <formula>"SIM"</formula>
    </cfRule>
  </conditionalFormatting>
  <conditionalFormatting sqref="Y130">
    <cfRule type="cellIs" dxfId="1760" priority="2148" operator="equal">
      <formula>"OPORTUNIDADE"</formula>
    </cfRule>
  </conditionalFormatting>
  <conditionalFormatting sqref="Y130">
    <cfRule type="cellIs" dxfId="1759" priority="2146" operator="equal">
      <formula>"NÃO"</formula>
    </cfRule>
    <cfRule type="cellIs" dxfId="1758" priority="2147" operator="equal">
      <formula>"SIM"</formula>
    </cfRule>
  </conditionalFormatting>
  <conditionalFormatting sqref="Y130">
    <cfRule type="cellIs" dxfId="1757" priority="2145" operator="equal">
      <formula>"OPORTUNIDADE"</formula>
    </cfRule>
  </conditionalFormatting>
  <conditionalFormatting sqref="Y130">
    <cfRule type="cellIs" dxfId="1756" priority="2143" operator="equal">
      <formula>"NÃO"</formula>
    </cfRule>
    <cfRule type="cellIs" dxfId="1755" priority="2144" operator="equal">
      <formula>"SIM"</formula>
    </cfRule>
  </conditionalFormatting>
  <conditionalFormatting sqref="Y130">
    <cfRule type="cellIs" dxfId="1754" priority="2142" operator="equal">
      <formula>"OPORTUNIDADE"</formula>
    </cfRule>
  </conditionalFormatting>
  <conditionalFormatting sqref="Y130">
    <cfRule type="cellIs" dxfId="1753" priority="2140" operator="equal">
      <formula>"NÃO"</formula>
    </cfRule>
    <cfRule type="cellIs" dxfId="1752" priority="2141" operator="equal">
      <formula>"SIM"</formula>
    </cfRule>
  </conditionalFormatting>
  <conditionalFormatting sqref="Y130:Z130">
    <cfRule type="cellIs" dxfId="1751" priority="2139" operator="equal">
      <formula>"OPORTUNIDADE"</formula>
    </cfRule>
  </conditionalFormatting>
  <conditionalFormatting sqref="Y130:Z130">
    <cfRule type="cellIs" dxfId="1750" priority="2137" operator="equal">
      <formula>"NÃO"</formula>
    </cfRule>
    <cfRule type="cellIs" dxfId="1749" priority="2138" operator="equal">
      <formula>"SIM"</formula>
    </cfRule>
  </conditionalFormatting>
  <conditionalFormatting sqref="Y130:Z130">
    <cfRule type="cellIs" dxfId="1748" priority="2136" operator="equal">
      <formula>"OPORTUNIDADE"</formula>
    </cfRule>
  </conditionalFormatting>
  <conditionalFormatting sqref="Y130:Z130">
    <cfRule type="cellIs" dxfId="1747" priority="2134" operator="equal">
      <formula>"NÃO"</formula>
    </cfRule>
    <cfRule type="cellIs" dxfId="1746" priority="2135" operator="equal">
      <formula>"SIM"</formula>
    </cfRule>
  </conditionalFormatting>
  <conditionalFormatting sqref="Y130:Z130">
    <cfRule type="cellIs" dxfId="1745" priority="2133" operator="equal">
      <formula>"OPORTUNIDADE"</formula>
    </cfRule>
  </conditionalFormatting>
  <conditionalFormatting sqref="Y130:Z130">
    <cfRule type="cellIs" dxfId="1744" priority="2131" operator="equal">
      <formula>"NÃO"</formula>
    </cfRule>
    <cfRule type="cellIs" dxfId="1743" priority="2132" operator="equal">
      <formula>"SIM"</formula>
    </cfRule>
  </conditionalFormatting>
  <conditionalFormatting sqref="Y130:Z130">
    <cfRule type="cellIs" dxfId="1742" priority="2130" operator="equal">
      <formula>"OPORTUNIDADE"</formula>
    </cfRule>
  </conditionalFormatting>
  <conditionalFormatting sqref="Y130:Z130">
    <cfRule type="cellIs" dxfId="1741" priority="2128" operator="equal">
      <formula>"NÃO"</formula>
    </cfRule>
    <cfRule type="cellIs" dxfId="1740" priority="2129" operator="equal">
      <formula>"SIM"</formula>
    </cfRule>
  </conditionalFormatting>
  <conditionalFormatting sqref="Y130:Z130">
    <cfRule type="cellIs" dxfId="1739" priority="2127" operator="equal">
      <formula>"OPORTUNIDADE"</formula>
    </cfRule>
  </conditionalFormatting>
  <conditionalFormatting sqref="Y130:Z130">
    <cfRule type="cellIs" dxfId="1738" priority="2125" operator="equal">
      <formula>"NÃO"</formula>
    </cfRule>
    <cfRule type="cellIs" dxfId="1737" priority="2126" operator="equal">
      <formula>"SIM"</formula>
    </cfRule>
  </conditionalFormatting>
  <conditionalFormatting sqref="Y130:Z130">
    <cfRule type="cellIs" dxfId="1736" priority="2124" operator="equal">
      <formula>"OPORTUNIDADE"</formula>
    </cfRule>
  </conditionalFormatting>
  <conditionalFormatting sqref="Y130:Z130">
    <cfRule type="cellIs" dxfId="1735" priority="2122" operator="equal">
      <formula>"NÃO"</formula>
    </cfRule>
    <cfRule type="cellIs" dxfId="1734" priority="2123" operator="equal">
      <formula>"SIM"</formula>
    </cfRule>
  </conditionalFormatting>
  <conditionalFormatting sqref="Y130:Z130">
    <cfRule type="cellIs" dxfId="1733" priority="2121" operator="equal">
      <formula>"OPORTUNIDADE"</formula>
    </cfRule>
  </conditionalFormatting>
  <conditionalFormatting sqref="Y130:Z130">
    <cfRule type="cellIs" dxfId="1732" priority="2119" operator="equal">
      <formula>"NÃO"</formula>
    </cfRule>
    <cfRule type="cellIs" dxfId="1731" priority="2120" operator="equal">
      <formula>"SIM"</formula>
    </cfRule>
  </conditionalFormatting>
  <conditionalFormatting sqref="Y130:Z130">
    <cfRule type="cellIs" dxfId="1730" priority="2118" operator="equal">
      <formula>"OPORTUNIDADE"</formula>
    </cfRule>
  </conditionalFormatting>
  <conditionalFormatting sqref="Y130:Z130">
    <cfRule type="cellIs" dxfId="1729" priority="2116" operator="equal">
      <formula>"NÃO"</formula>
    </cfRule>
    <cfRule type="cellIs" dxfId="1728" priority="2117" operator="equal">
      <formula>"SIM"</formula>
    </cfRule>
  </conditionalFormatting>
  <conditionalFormatting sqref="Y130:Z130">
    <cfRule type="cellIs" dxfId="1727" priority="2115" operator="equal">
      <formula>"OPORTUNIDADE"</formula>
    </cfRule>
  </conditionalFormatting>
  <conditionalFormatting sqref="Y130:Z130">
    <cfRule type="cellIs" dxfId="1726" priority="2113" operator="equal">
      <formula>"NÃO"</formula>
    </cfRule>
    <cfRule type="cellIs" dxfId="1725" priority="2114" operator="equal">
      <formula>"SIM"</formula>
    </cfRule>
  </conditionalFormatting>
  <conditionalFormatting sqref="BO201 BO204:BO205 BO6:BO199 BO207:BO604">
    <cfRule type="iconSet" priority="26030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6032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6034">
      <iconSet showValue="0">
        <cfvo type="percent" val="0"/>
        <cfvo type="num" val="1"/>
        <cfvo type="num" val="1" gte="0"/>
      </iconSet>
    </cfRule>
    <cfRule type="iconSet" priority="26035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352 BJ354:BJ362 BJ364:BJ604">
    <cfRule type="iconSet" priority="26038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 BK372:BK373 BK358 BK362 BK377:BK380 BK384:BK604 BK375">
    <cfRule type="iconSet" priority="26041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46 BP332:BP340 BP356:BP358 BP348 BP350:BP352 BP372:BP380 BP368:BP370 BP364:BP366 BP361:BP362 BP383:BP604">
    <cfRule type="iconSet" priority="26066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724" priority="2112" operator="equal">
      <formula>"OPORTUNIDADE"</formula>
    </cfRule>
  </conditionalFormatting>
  <conditionalFormatting sqref="Z133">
    <cfRule type="cellIs" dxfId="1723" priority="2110" operator="equal">
      <formula>"NÃO"</formula>
    </cfRule>
    <cfRule type="cellIs" dxfId="1722" priority="2111" operator="equal">
      <formula>"SIM"</formula>
    </cfRule>
  </conditionalFormatting>
  <conditionalFormatting sqref="Z133">
    <cfRule type="cellIs" dxfId="1721" priority="2109" operator="equal">
      <formula>"OPORTUNIDADE"</formula>
    </cfRule>
  </conditionalFormatting>
  <conditionalFormatting sqref="Z133">
    <cfRule type="cellIs" dxfId="1720" priority="2107" operator="equal">
      <formula>"NÃO"</formula>
    </cfRule>
    <cfRule type="cellIs" dxfId="1719" priority="2108" operator="equal">
      <formula>"SIM"</formula>
    </cfRule>
  </conditionalFormatting>
  <conditionalFormatting sqref="Z133">
    <cfRule type="cellIs" dxfId="1718" priority="2106" operator="equal">
      <formula>"OPORTUNIDADE"</formula>
    </cfRule>
  </conditionalFormatting>
  <conditionalFormatting sqref="Z133">
    <cfRule type="cellIs" dxfId="1717" priority="2104" operator="equal">
      <formula>"NÃO"</formula>
    </cfRule>
    <cfRule type="cellIs" dxfId="1716" priority="2105" operator="equal">
      <formula>"SIM"</formula>
    </cfRule>
  </conditionalFormatting>
  <conditionalFormatting sqref="Z133">
    <cfRule type="cellIs" dxfId="1715" priority="2103" operator="equal">
      <formula>"OPORTUNIDADE"</formula>
    </cfRule>
  </conditionalFormatting>
  <conditionalFormatting sqref="Z133">
    <cfRule type="cellIs" dxfId="1714" priority="2101" operator="equal">
      <formula>"NÃO"</formula>
    </cfRule>
    <cfRule type="cellIs" dxfId="1713" priority="2102" operator="equal">
      <formula>"SIM"</formula>
    </cfRule>
  </conditionalFormatting>
  <conditionalFormatting sqref="Z133">
    <cfRule type="cellIs" dxfId="1712" priority="2100" operator="equal">
      <formula>"OPORTUNIDADE"</formula>
    </cfRule>
  </conditionalFormatting>
  <conditionalFormatting sqref="Z133">
    <cfRule type="cellIs" dxfId="1711" priority="2098" operator="equal">
      <formula>"NÃO"</formula>
    </cfRule>
    <cfRule type="cellIs" dxfId="1710" priority="2099" operator="equal">
      <formula>"SIM"</formula>
    </cfRule>
  </conditionalFormatting>
  <conditionalFormatting sqref="Z133">
    <cfRule type="cellIs" dxfId="1709" priority="2097" operator="equal">
      <formula>"OPORTUNIDADE"</formula>
    </cfRule>
  </conditionalFormatting>
  <conditionalFormatting sqref="Z133">
    <cfRule type="cellIs" dxfId="1708" priority="2095" operator="equal">
      <formula>"NÃO"</formula>
    </cfRule>
    <cfRule type="cellIs" dxfId="1707" priority="2096" operator="equal">
      <formula>"SIM"</formula>
    </cfRule>
  </conditionalFormatting>
  <conditionalFormatting sqref="Z133">
    <cfRule type="cellIs" dxfId="1706" priority="2094" operator="equal">
      <formula>"OPORTUNIDADE"</formula>
    </cfRule>
  </conditionalFormatting>
  <conditionalFormatting sqref="Z133">
    <cfRule type="cellIs" dxfId="1705" priority="2092" operator="equal">
      <formula>"NÃO"</formula>
    </cfRule>
    <cfRule type="cellIs" dxfId="1704" priority="2093" operator="equal">
      <formula>"SIM"</formula>
    </cfRule>
  </conditionalFormatting>
  <conditionalFormatting sqref="Z133">
    <cfRule type="cellIs" dxfId="1703" priority="2091" operator="equal">
      <formula>"OPORTUNIDADE"</formula>
    </cfRule>
  </conditionalFormatting>
  <conditionalFormatting sqref="Z133">
    <cfRule type="cellIs" dxfId="1702" priority="2089" operator="equal">
      <formula>"NÃO"</formula>
    </cfRule>
    <cfRule type="cellIs" dxfId="1701" priority="2090" operator="equal">
      <formula>"SIM"</formula>
    </cfRule>
  </conditionalFormatting>
  <conditionalFormatting sqref="Z133">
    <cfRule type="cellIs" dxfId="1700" priority="2088" operator="equal">
      <formula>"OPORTUNIDADE"</formula>
    </cfRule>
  </conditionalFormatting>
  <conditionalFormatting sqref="Z133">
    <cfRule type="cellIs" dxfId="1699" priority="2086" operator="equal">
      <formula>"NÃO"</formula>
    </cfRule>
    <cfRule type="cellIs" dxfId="1698" priority="2087" operator="equal">
      <formula>"SIM"</formula>
    </cfRule>
  </conditionalFormatting>
  <conditionalFormatting sqref="Y132:Y133">
    <cfRule type="cellIs" dxfId="1697" priority="2085" operator="equal">
      <formula>"OPORTUNIDADE"</formula>
    </cfRule>
  </conditionalFormatting>
  <conditionalFormatting sqref="Y132:Y133">
    <cfRule type="cellIs" dxfId="1696" priority="2083" operator="equal">
      <formula>"NÃO"</formula>
    </cfRule>
    <cfRule type="cellIs" dxfId="1695" priority="2084" operator="equal">
      <formula>"SIM"</formula>
    </cfRule>
  </conditionalFormatting>
  <conditionalFormatting sqref="Y132:Y133">
    <cfRule type="cellIs" dxfId="1694" priority="2082" operator="equal">
      <formula>"OPORTUNIDADE"</formula>
    </cfRule>
  </conditionalFormatting>
  <conditionalFormatting sqref="Y132:Y133">
    <cfRule type="cellIs" dxfId="1693" priority="2080" operator="equal">
      <formula>"NÃO"</formula>
    </cfRule>
    <cfRule type="cellIs" dxfId="1692" priority="2081" operator="equal">
      <formula>"SIM"</formula>
    </cfRule>
  </conditionalFormatting>
  <conditionalFormatting sqref="Y132:Y133">
    <cfRule type="cellIs" dxfId="1691" priority="2079" operator="equal">
      <formula>"OPORTUNIDADE"</formula>
    </cfRule>
  </conditionalFormatting>
  <conditionalFormatting sqref="Y132:Y133">
    <cfRule type="cellIs" dxfId="1690" priority="2077" operator="equal">
      <formula>"NÃO"</formula>
    </cfRule>
    <cfRule type="cellIs" dxfId="1689" priority="2078" operator="equal">
      <formula>"SIM"</formula>
    </cfRule>
  </conditionalFormatting>
  <conditionalFormatting sqref="Y132:Y133">
    <cfRule type="cellIs" dxfId="1688" priority="2076" operator="equal">
      <formula>"OPORTUNIDADE"</formula>
    </cfRule>
  </conditionalFormatting>
  <conditionalFormatting sqref="Y132:Y133">
    <cfRule type="cellIs" dxfId="1687" priority="2074" operator="equal">
      <formula>"NÃO"</formula>
    </cfRule>
    <cfRule type="cellIs" dxfId="1686" priority="2075" operator="equal">
      <formula>"SIM"</formula>
    </cfRule>
  </conditionalFormatting>
  <conditionalFormatting sqref="Y132:Y133">
    <cfRule type="cellIs" dxfId="1685" priority="2073" operator="equal">
      <formula>"OPORTUNIDADE"</formula>
    </cfRule>
  </conditionalFormatting>
  <conditionalFormatting sqref="Y132:Y133">
    <cfRule type="cellIs" dxfId="1684" priority="2071" operator="equal">
      <formula>"NÃO"</formula>
    </cfRule>
    <cfRule type="cellIs" dxfId="1683" priority="2072" operator="equal">
      <formula>"SIM"</formula>
    </cfRule>
  </conditionalFormatting>
  <conditionalFormatting sqref="Y132:Y133">
    <cfRule type="cellIs" dxfId="1682" priority="2070" operator="equal">
      <formula>"OPORTUNIDADE"</formula>
    </cfRule>
  </conditionalFormatting>
  <conditionalFormatting sqref="Y132:Y133">
    <cfRule type="cellIs" dxfId="1681" priority="2068" operator="equal">
      <formula>"NÃO"</formula>
    </cfRule>
    <cfRule type="cellIs" dxfId="1680" priority="2069" operator="equal">
      <formula>"SIM"</formula>
    </cfRule>
  </conditionalFormatting>
  <conditionalFormatting sqref="Y132:Y133">
    <cfRule type="cellIs" dxfId="1679" priority="2067" operator="equal">
      <formula>"OPORTUNIDADE"</formula>
    </cfRule>
  </conditionalFormatting>
  <conditionalFormatting sqref="Y132:Y133">
    <cfRule type="cellIs" dxfId="1678" priority="2065" operator="equal">
      <formula>"NÃO"</formula>
    </cfRule>
    <cfRule type="cellIs" dxfId="1677" priority="2066" operator="equal">
      <formula>"SIM"</formula>
    </cfRule>
  </conditionalFormatting>
  <conditionalFormatting sqref="Y132:Y133">
    <cfRule type="cellIs" dxfId="1676" priority="2064" operator="equal">
      <formula>"OPORTUNIDADE"</formula>
    </cfRule>
  </conditionalFormatting>
  <conditionalFormatting sqref="Y132:Y133">
    <cfRule type="cellIs" dxfId="1675" priority="2062" operator="equal">
      <formula>"NÃO"</formula>
    </cfRule>
    <cfRule type="cellIs" dxfId="1674" priority="2063" operator="equal">
      <formula>"SIM"</formula>
    </cfRule>
  </conditionalFormatting>
  <conditionalFormatting sqref="Y132:Y133">
    <cfRule type="cellIs" dxfId="1673" priority="2061" operator="equal">
      <formula>"OPORTUNIDADE"</formula>
    </cfRule>
  </conditionalFormatting>
  <conditionalFormatting sqref="Y132:Y133">
    <cfRule type="cellIs" dxfId="1672" priority="2059" operator="equal">
      <formula>"NÃO"</formula>
    </cfRule>
    <cfRule type="cellIs" dxfId="1671" priority="2060" operator="equal">
      <formula>"SIM"</formula>
    </cfRule>
  </conditionalFormatting>
  <conditionalFormatting sqref="BK121">
    <cfRule type="iconSet" priority="2058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05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056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05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05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05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5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051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05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04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04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670" priority="2046" operator="equal">
      <formula>"OPORTUNIDADE"</formula>
    </cfRule>
  </conditionalFormatting>
  <conditionalFormatting sqref="Z145">
    <cfRule type="cellIs" dxfId="1669" priority="2044" operator="equal">
      <formula>"NÃO"</formula>
    </cfRule>
    <cfRule type="cellIs" dxfId="1668" priority="2045" operator="equal">
      <formula>"SIM"</formula>
    </cfRule>
  </conditionalFormatting>
  <conditionalFormatting sqref="Y145:Y153">
    <cfRule type="cellIs" dxfId="1667" priority="2043" operator="equal">
      <formula>"OPORTUNIDADE"</formula>
    </cfRule>
  </conditionalFormatting>
  <conditionalFormatting sqref="Y145:Y153">
    <cfRule type="cellIs" dxfId="1666" priority="2041" operator="equal">
      <formula>"NÃO"</formula>
    </cfRule>
    <cfRule type="cellIs" dxfId="1665" priority="2042" operator="equal">
      <formula>"SIM"</formula>
    </cfRule>
  </conditionalFormatting>
  <conditionalFormatting sqref="Z147">
    <cfRule type="cellIs" dxfId="1664" priority="2019" operator="equal">
      <formula>"OPORTUNIDADE"</formula>
    </cfRule>
  </conditionalFormatting>
  <conditionalFormatting sqref="Z147">
    <cfRule type="cellIs" dxfId="1663" priority="2017" operator="equal">
      <formula>"NÃO"</formula>
    </cfRule>
    <cfRule type="cellIs" dxfId="1662" priority="2018" operator="equal">
      <formula>"SIM"</formula>
    </cfRule>
  </conditionalFormatting>
  <conditionalFormatting sqref="Z147">
    <cfRule type="cellIs" dxfId="1661" priority="2016" operator="equal">
      <formula>"OPORTUNIDADE"</formula>
    </cfRule>
  </conditionalFormatting>
  <conditionalFormatting sqref="Z147">
    <cfRule type="cellIs" dxfId="1660" priority="2014" operator="equal">
      <formula>"NÃO"</formula>
    </cfRule>
    <cfRule type="cellIs" dxfId="1659" priority="2015" operator="equal">
      <formula>"SIM"</formula>
    </cfRule>
  </conditionalFormatting>
  <conditionalFormatting sqref="Z147">
    <cfRule type="cellIs" dxfId="1658" priority="2013" operator="equal">
      <formula>"OPORTUNIDADE"</formula>
    </cfRule>
  </conditionalFormatting>
  <conditionalFormatting sqref="Z147">
    <cfRule type="cellIs" dxfId="1657" priority="2011" operator="equal">
      <formula>"NÃO"</formula>
    </cfRule>
    <cfRule type="cellIs" dxfId="1656" priority="2012" operator="equal">
      <formula>"SIM"</formula>
    </cfRule>
  </conditionalFormatting>
  <conditionalFormatting sqref="Z147">
    <cfRule type="cellIs" dxfId="1655" priority="2010" operator="equal">
      <formula>"OPORTUNIDADE"</formula>
    </cfRule>
  </conditionalFormatting>
  <conditionalFormatting sqref="Z147">
    <cfRule type="cellIs" dxfId="1654" priority="2008" operator="equal">
      <formula>"NÃO"</formula>
    </cfRule>
    <cfRule type="cellIs" dxfId="1653" priority="2009" operator="equal">
      <formula>"SIM"</formula>
    </cfRule>
  </conditionalFormatting>
  <conditionalFormatting sqref="Z147">
    <cfRule type="cellIs" dxfId="1652" priority="2007" operator="equal">
      <formula>"OPORTUNIDADE"</formula>
    </cfRule>
  </conditionalFormatting>
  <conditionalFormatting sqref="Z147">
    <cfRule type="cellIs" dxfId="1651" priority="2005" operator="equal">
      <formula>"NÃO"</formula>
    </cfRule>
    <cfRule type="cellIs" dxfId="1650" priority="2006" operator="equal">
      <formula>"SIM"</formula>
    </cfRule>
  </conditionalFormatting>
  <conditionalFormatting sqref="Z147">
    <cfRule type="cellIs" dxfId="1649" priority="2004" operator="equal">
      <formula>"OPORTUNIDADE"</formula>
    </cfRule>
  </conditionalFormatting>
  <conditionalFormatting sqref="Z147">
    <cfRule type="cellIs" dxfId="1648" priority="2002" operator="equal">
      <formula>"NÃO"</formula>
    </cfRule>
    <cfRule type="cellIs" dxfId="1647" priority="2003" operator="equal">
      <formula>"SIM"</formula>
    </cfRule>
  </conditionalFormatting>
  <conditionalFormatting sqref="Z147">
    <cfRule type="cellIs" dxfId="1646" priority="2001" operator="equal">
      <formula>"OPORTUNIDADE"</formula>
    </cfRule>
  </conditionalFormatting>
  <conditionalFormatting sqref="Z147">
    <cfRule type="cellIs" dxfId="1645" priority="1999" operator="equal">
      <formula>"NÃO"</formula>
    </cfRule>
    <cfRule type="cellIs" dxfId="1644" priority="2000" operator="equal">
      <formula>"SIM"</formula>
    </cfRule>
  </conditionalFormatting>
  <conditionalFormatting sqref="Z147">
    <cfRule type="cellIs" dxfId="1643" priority="1998" operator="equal">
      <formula>"OPORTUNIDADE"</formula>
    </cfRule>
  </conditionalFormatting>
  <conditionalFormatting sqref="Z147">
    <cfRule type="cellIs" dxfId="1642" priority="1996" operator="equal">
      <formula>"NÃO"</formula>
    </cfRule>
    <cfRule type="cellIs" dxfId="1641" priority="1997" operator="equal">
      <formula>"SIM"</formula>
    </cfRule>
  </conditionalFormatting>
  <conditionalFormatting sqref="Z147">
    <cfRule type="cellIs" dxfId="1640" priority="1995" operator="equal">
      <formula>"OPORTUNIDADE"</formula>
    </cfRule>
  </conditionalFormatting>
  <conditionalFormatting sqref="Z147">
    <cfRule type="cellIs" dxfId="1639" priority="1993" operator="equal">
      <formula>"NÃO"</formula>
    </cfRule>
    <cfRule type="cellIs" dxfId="1638" priority="1994" operator="equal">
      <formula>"SIM"</formula>
    </cfRule>
  </conditionalFormatting>
  <conditionalFormatting sqref="Y154">
    <cfRule type="cellIs" dxfId="1637" priority="1964" operator="equal">
      <formula>"OPORTUNIDADE"</formula>
    </cfRule>
  </conditionalFormatting>
  <conditionalFormatting sqref="Y154">
    <cfRule type="cellIs" dxfId="1636" priority="1962" operator="equal">
      <formula>"NÃO"</formula>
    </cfRule>
    <cfRule type="cellIs" dxfId="1635" priority="1963" operator="equal">
      <formula>"SIM"</formula>
    </cfRule>
  </conditionalFormatting>
  <conditionalFormatting sqref="Y154">
    <cfRule type="cellIs" dxfId="1634" priority="1961" operator="equal">
      <formula>"OPORTUNIDADE"</formula>
    </cfRule>
  </conditionalFormatting>
  <conditionalFormatting sqref="Y154">
    <cfRule type="cellIs" dxfId="1633" priority="1959" operator="equal">
      <formula>"NÃO"</formula>
    </cfRule>
    <cfRule type="cellIs" dxfId="1632" priority="1960" operator="equal">
      <formula>"SIM"</formula>
    </cfRule>
  </conditionalFormatting>
  <conditionalFormatting sqref="Z152:Z153">
    <cfRule type="cellIs" dxfId="1631" priority="1952" operator="equal">
      <formula>"OPORTUNIDADE"</formula>
    </cfRule>
  </conditionalFormatting>
  <conditionalFormatting sqref="Z152:Z153">
    <cfRule type="cellIs" dxfId="1630" priority="1950" operator="equal">
      <formula>"NÃO"</formula>
    </cfRule>
    <cfRule type="cellIs" dxfId="1629" priority="1951" operator="equal">
      <formula>"SIM"</formula>
    </cfRule>
  </conditionalFormatting>
  <conditionalFormatting sqref="Z152:Z153">
    <cfRule type="cellIs" dxfId="1628" priority="1949" operator="equal">
      <formula>"OPORTUNIDADE"</formula>
    </cfRule>
  </conditionalFormatting>
  <conditionalFormatting sqref="Z152:Z153">
    <cfRule type="cellIs" dxfId="1627" priority="1947" operator="equal">
      <formula>"NÃO"</formula>
    </cfRule>
    <cfRule type="cellIs" dxfId="1626" priority="1948" operator="equal">
      <formula>"SIM"</formula>
    </cfRule>
  </conditionalFormatting>
  <conditionalFormatting sqref="Y154">
    <cfRule type="cellIs" dxfId="1625" priority="1943" operator="equal">
      <formula>"OPORTUNIDADE"</formula>
    </cfRule>
  </conditionalFormatting>
  <conditionalFormatting sqref="Y154">
    <cfRule type="cellIs" dxfId="1624" priority="1941" operator="equal">
      <formula>"NÃO"</formula>
    </cfRule>
    <cfRule type="cellIs" dxfId="1623" priority="1942" operator="equal">
      <formula>"SIM"</formula>
    </cfRule>
  </conditionalFormatting>
  <conditionalFormatting sqref="BK136">
    <cfRule type="iconSet" priority="1940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939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93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3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936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935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622" priority="1931" operator="equal">
      <formula>"OPORTUNIDADE"</formula>
    </cfRule>
  </conditionalFormatting>
  <conditionalFormatting sqref="Z146">
    <cfRule type="cellIs" dxfId="1621" priority="1929" operator="equal">
      <formula>"NÃO"</formula>
    </cfRule>
    <cfRule type="cellIs" dxfId="1620" priority="1930" operator="equal">
      <formula>"SIM"</formula>
    </cfRule>
  </conditionalFormatting>
  <conditionalFormatting sqref="Z146">
    <cfRule type="cellIs" dxfId="1619" priority="1928" operator="equal">
      <formula>"OPORTUNIDADE"</formula>
    </cfRule>
  </conditionalFormatting>
  <conditionalFormatting sqref="Z146">
    <cfRule type="cellIs" dxfId="1618" priority="1926" operator="equal">
      <formula>"NÃO"</formula>
    </cfRule>
    <cfRule type="cellIs" dxfId="1617" priority="1927" operator="equal">
      <formula>"SIM"</formula>
    </cfRule>
  </conditionalFormatting>
  <conditionalFormatting sqref="Z146">
    <cfRule type="cellIs" dxfId="1616" priority="1922" operator="equal">
      <formula>"OPORTUNIDADE"</formula>
    </cfRule>
  </conditionalFormatting>
  <conditionalFormatting sqref="Z146">
    <cfRule type="cellIs" dxfId="1615" priority="1920" operator="equal">
      <formula>"NÃO"</formula>
    </cfRule>
    <cfRule type="cellIs" dxfId="1614" priority="1921" operator="equal">
      <formula>"SIM"</formula>
    </cfRule>
  </conditionalFormatting>
  <conditionalFormatting sqref="Z146">
    <cfRule type="cellIs" dxfId="1613" priority="1919" operator="equal">
      <formula>"OPORTUNIDADE"</formula>
    </cfRule>
  </conditionalFormatting>
  <conditionalFormatting sqref="Z146">
    <cfRule type="cellIs" dxfId="1612" priority="1917" operator="equal">
      <formula>"NÃO"</formula>
    </cfRule>
    <cfRule type="cellIs" dxfId="1611" priority="1918" operator="equal">
      <formula>"SIM"</formula>
    </cfRule>
  </conditionalFormatting>
  <conditionalFormatting sqref="Z146">
    <cfRule type="cellIs" dxfId="1610" priority="1916" operator="equal">
      <formula>"OPORTUNIDADE"</formula>
    </cfRule>
  </conditionalFormatting>
  <conditionalFormatting sqref="Z146">
    <cfRule type="cellIs" dxfId="1609" priority="1914" operator="equal">
      <formula>"NÃO"</formula>
    </cfRule>
    <cfRule type="cellIs" dxfId="1608" priority="1915" operator="equal">
      <formula>"SIM"</formula>
    </cfRule>
  </conditionalFormatting>
  <conditionalFormatting sqref="Z146">
    <cfRule type="cellIs" dxfId="1607" priority="1913" operator="equal">
      <formula>"OPORTUNIDADE"</formula>
    </cfRule>
  </conditionalFormatting>
  <conditionalFormatting sqref="Z146">
    <cfRule type="cellIs" dxfId="1606" priority="1911" operator="equal">
      <formula>"NÃO"</formula>
    </cfRule>
    <cfRule type="cellIs" dxfId="1605" priority="1912" operator="equal">
      <formula>"SIM"</formula>
    </cfRule>
  </conditionalFormatting>
  <conditionalFormatting sqref="Z146">
    <cfRule type="cellIs" dxfId="1604" priority="1910" operator="equal">
      <formula>"OPORTUNIDADE"</formula>
    </cfRule>
  </conditionalFormatting>
  <conditionalFormatting sqref="Z146">
    <cfRule type="cellIs" dxfId="1603" priority="1908" operator="equal">
      <formula>"NÃO"</formula>
    </cfRule>
    <cfRule type="cellIs" dxfId="1602" priority="1909" operator="equal">
      <formula>"SIM"</formula>
    </cfRule>
  </conditionalFormatting>
  <conditionalFormatting sqref="Z146">
    <cfRule type="cellIs" dxfId="1601" priority="1907" operator="equal">
      <formula>"OPORTUNIDADE"</formula>
    </cfRule>
  </conditionalFormatting>
  <conditionalFormatting sqref="Z146">
    <cfRule type="cellIs" dxfId="1600" priority="1905" operator="equal">
      <formula>"NÃO"</formula>
    </cfRule>
    <cfRule type="cellIs" dxfId="1599" priority="1906" operator="equal">
      <formula>"SIM"</formula>
    </cfRule>
  </conditionalFormatting>
  <conditionalFormatting sqref="Z146">
    <cfRule type="cellIs" dxfId="1598" priority="1904" operator="equal">
      <formula>"OPORTUNIDADE"</formula>
    </cfRule>
  </conditionalFormatting>
  <conditionalFormatting sqref="Z146">
    <cfRule type="cellIs" dxfId="1597" priority="1902" operator="equal">
      <formula>"NÃO"</formula>
    </cfRule>
    <cfRule type="cellIs" dxfId="1596" priority="1903" operator="equal">
      <formula>"SIM"</formula>
    </cfRule>
  </conditionalFormatting>
  <conditionalFormatting sqref="Z146">
    <cfRule type="cellIs" dxfId="1595" priority="1901" operator="equal">
      <formula>"OPORTUNIDADE"</formula>
    </cfRule>
  </conditionalFormatting>
  <conditionalFormatting sqref="Z146">
    <cfRule type="cellIs" dxfId="1594" priority="1899" operator="equal">
      <formula>"NÃO"</formula>
    </cfRule>
    <cfRule type="cellIs" dxfId="1593" priority="1900" operator="equal">
      <formula>"SIM"</formula>
    </cfRule>
  </conditionalFormatting>
  <conditionalFormatting sqref="Z146">
    <cfRule type="cellIs" dxfId="1592" priority="1898" operator="equal">
      <formula>"OPORTUNIDADE"</formula>
    </cfRule>
  </conditionalFormatting>
  <conditionalFormatting sqref="Z146">
    <cfRule type="cellIs" dxfId="1591" priority="1896" operator="equal">
      <formula>"NÃO"</formula>
    </cfRule>
    <cfRule type="cellIs" dxfId="1590" priority="1897" operator="equal">
      <formula>"SIM"</formula>
    </cfRule>
  </conditionalFormatting>
  <conditionalFormatting sqref="Z146">
    <cfRule type="cellIs" dxfId="1589" priority="1895" operator="equal">
      <formula>"OPORTUNIDADE"</formula>
    </cfRule>
  </conditionalFormatting>
  <conditionalFormatting sqref="Z146">
    <cfRule type="cellIs" dxfId="1588" priority="1893" operator="equal">
      <formula>"NÃO"</formula>
    </cfRule>
    <cfRule type="cellIs" dxfId="1587" priority="1894" operator="equal">
      <formula>"SIM"</formula>
    </cfRule>
  </conditionalFormatting>
  <conditionalFormatting sqref="Y144">
    <cfRule type="cellIs" dxfId="1586" priority="1892" operator="equal">
      <formula>"OPORTUNIDADE"</formula>
    </cfRule>
  </conditionalFormatting>
  <conditionalFormatting sqref="Y144">
    <cfRule type="cellIs" dxfId="1585" priority="1890" operator="equal">
      <formula>"NÃO"</formula>
    </cfRule>
    <cfRule type="cellIs" dxfId="1584" priority="1891" operator="equal">
      <formula>"SIM"</formula>
    </cfRule>
  </conditionalFormatting>
  <conditionalFormatting sqref="Y144">
    <cfRule type="cellIs" dxfId="1583" priority="1889" operator="equal">
      <formula>"OPORTUNIDADE"</formula>
    </cfRule>
  </conditionalFormatting>
  <conditionalFormatting sqref="Y144">
    <cfRule type="cellIs" dxfId="1582" priority="1887" operator="equal">
      <formula>"NÃO"</formula>
    </cfRule>
    <cfRule type="cellIs" dxfId="1581" priority="1888" operator="equal">
      <formula>"SIM"</formula>
    </cfRule>
  </conditionalFormatting>
  <conditionalFormatting sqref="Y144">
    <cfRule type="cellIs" dxfId="1580" priority="1886" operator="equal">
      <formula>"OPORTUNIDADE"</formula>
    </cfRule>
  </conditionalFormatting>
  <conditionalFormatting sqref="Y144">
    <cfRule type="cellIs" dxfId="1579" priority="1884" operator="equal">
      <formula>"NÃO"</formula>
    </cfRule>
    <cfRule type="cellIs" dxfId="1578" priority="1885" operator="equal">
      <formula>"SIM"</formula>
    </cfRule>
  </conditionalFormatting>
  <conditionalFormatting sqref="Y144">
    <cfRule type="cellIs" dxfId="1577" priority="1883" operator="equal">
      <formula>"OPORTUNIDADE"</formula>
    </cfRule>
  </conditionalFormatting>
  <conditionalFormatting sqref="Y144">
    <cfRule type="cellIs" dxfId="1576" priority="1881" operator="equal">
      <formula>"NÃO"</formula>
    </cfRule>
    <cfRule type="cellIs" dxfId="1575" priority="1882" operator="equal">
      <formula>"SIM"</formula>
    </cfRule>
  </conditionalFormatting>
  <conditionalFormatting sqref="Y144">
    <cfRule type="cellIs" dxfId="1574" priority="1880" operator="equal">
      <formula>"OPORTUNIDADE"</formula>
    </cfRule>
  </conditionalFormatting>
  <conditionalFormatting sqref="Y144">
    <cfRule type="cellIs" dxfId="1573" priority="1878" operator="equal">
      <formula>"NÃO"</formula>
    </cfRule>
    <cfRule type="cellIs" dxfId="1572" priority="1879" operator="equal">
      <formula>"SIM"</formula>
    </cfRule>
  </conditionalFormatting>
  <conditionalFormatting sqref="Y144:Z144">
    <cfRule type="cellIs" dxfId="1571" priority="1877" operator="equal">
      <formula>"OPORTUNIDADE"</formula>
    </cfRule>
  </conditionalFormatting>
  <conditionalFormatting sqref="Y144:Z144">
    <cfRule type="cellIs" dxfId="1570" priority="1875" operator="equal">
      <formula>"NÃO"</formula>
    </cfRule>
    <cfRule type="cellIs" dxfId="1569" priority="1876" operator="equal">
      <formula>"SIM"</formula>
    </cfRule>
  </conditionalFormatting>
  <conditionalFormatting sqref="Y144:Z144">
    <cfRule type="cellIs" dxfId="1568" priority="1874" operator="equal">
      <formula>"OPORTUNIDADE"</formula>
    </cfRule>
  </conditionalFormatting>
  <conditionalFormatting sqref="Y144:Z144">
    <cfRule type="cellIs" dxfId="1567" priority="1872" operator="equal">
      <formula>"NÃO"</formula>
    </cfRule>
    <cfRule type="cellIs" dxfId="1566" priority="1873" operator="equal">
      <formula>"SIM"</formula>
    </cfRule>
  </conditionalFormatting>
  <conditionalFormatting sqref="Y144:Z144">
    <cfRule type="cellIs" dxfId="1565" priority="1871" operator="equal">
      <formula>"OPORTUNIDADE"</formula>
    </cfRule>
  </conditionalFormatting>
  <conditionalFormatting sqref="Y144:Z144">
    <cfRule type="cellIs" dxfId="1564" priority="1869" operator="equal">
      <formula>"NÃO"</formula>
    </cfRule>
    <cfRule type="cellIs" dxfId="1563" priority="1870" operator="equal">
      <formula>"SIM"</formula>
    </cfRule>
  </conditionalFormatting>
  <conditionalFormatting sqref="Y144:Z144">
    <cfRule type="cellIs" dxfId="1562" priority="1868" operator="equal">
      <formula>"OPORTUNIDADE"</formula>
    </cfRule>
  </conditionalFormatting>
  <conditionalFormatting sqref="Y144:Z144">
    <cfRule type="cellIs" dxfId="1561" priority="1866" operator="equal">
      <formula>"NÃO"</formula>
    </cfRule>
    <cfRule type="cellIs" dxfId="1560" priority="1867" operator="equal">
      <formula>"SIM"</formula>
    </cfRule>
  </conditionalFormatting>
  <conditionalFormatting sqref="Y144:Z144">
    <cfRule type="cellIs" dxfId="1559" priority="1865" operator="equal">
      <formula>"OPORTUNIDADE"</formula>
    </cfRule>
  </conditionalFormatting>
  <conditionalFormatting sqref="Y144:Z144">
    <cfRule type="cellIs" dxfId="1558" priority="1863" operator="equal">
      <formula>"NÃO"</formula>
    </cfRule>
    <cfRule type="cellIs" dxfId="1557" priority="1864" operator="equal">
      <formula>"SIM"</formula>
    </cfRule>
  </conditionalFormatting>
  <conditionalFormatting sqref="Y144:Z144">
    <cfRule type="cellIs" dxfId="1556" priority="1862" operator="equal">
      <formula>"OPORTUNIDADE"</formula>
    </cfRule>
  </conditionalFormatting>
  <conditionalFormatting sqref="Y144:Z144">
    <cfRule type="cellIs" dxfId="1555" priority="1860" operator="equal">
      <formula>"NÃO"</formula>
    </cfRule>
    <cfRule type="cellIs" dxfId="1554" priority="1861" operator="equal">
      <formula>"SIM"</formula>
    </cfRule>
  </conditionalFormatting>
  <conditionalFormatting sqref="Y144:Z144">
    <cfRule type="cellIs" dxfId="1553" priority="1859" operator="equal">
      <formula>"OPORTUNIDADE"</formula>
    </cfRule>
  </conditionalFormatting>
  <conditionalFormatting sqref="Y144:Z144">
    <cfRule type="cellIs" dxfId="1552" priority="1857" operator="equal">
      <formula>"NÃO"</formula>
    </cfRule>
    <cfRule type="cellIs" dxfId="1551" priority="1858" operator="equal">
      <formula>"SIM"</formula>
    </cfRule>
  </conditionalFormatting>
  <conditionalFormatting sqref="Y144:Z144">
    <cfRule type="cellIs" dxfId="1550" priority="1856" operator="equal">
      <formula>"OPORTUNIDADE"</formula>
    </cfRule>
  </conditionalFormatting>
  <conditionalFormatting sqref="Y144:Z144">
    <cfRule type="cellIs" dxfId="1549" priority="1854" operator="equal">
      <formula>"NÃO"</formula>
    </cfRule>
    <cfRule type="cellIs" dxfId="1548" priority="1855" operator="equal">
      <formula>"SIM"</formula>
    </cfRule>
  </conditionalFormatting>
  <conditionalFormatting sqref="Y144:Z144">
    <cfRule type="cellIs" dxfId="1547" priority="1853" operator="equal">
      <formula>"OPORTUNIDADE"</formula>
    </cfRule>
  </conditionalFormatting>
  <conditionalFormatting sqref="Y144:Z144">
    <cfRule type="cellIs" dxfId="1546" priority="1851" operator="equal">
      <formula>"NÃO"</formula>
    </cfRule>
    <cfRule type="cellIs" dxfId="1545" priority="1852" operator="equal">
      <formula>"SIM"</formula>
    </cfRule>
  </conditionalFormatting>
  <conditionalFormatting sqref="Y144">
    <cfRule type="cellIs" dxfId="1544" priority="1850" operator="equal">
      <formula>"OPORTUNIDADE"</formula>
    </cfRule>
  </conditionalFormatting>
  <conditionalFormatting sqref="Y144">
    <cfRule type="cellIs" dxfId="1543" priority="1848" operator="equal">
      <formula>"NÃO"</formula>
    </cfRule>
    <cfRule type="cellIs" dxfId="1542" priority="1849" operator="equal">
      <formula>"SIM"</formula>
    </cfRule>
  </conditionalFormatting>
  <conditionalFormatting sqref="Z144">
    <cfRule type="cellIs" dxfId="1541" priority="1847" operator="equal">
      <formula>"OPORTUNIDADE"</formula>
    </cfRule>
  </conditionalFormatting>
  <conditionalFormatting sqref="Z144">
    <cfRule type="cellIs" dxfId="1540" priority="1845" operator="equal">
      <formula>"NÃO"</formula>
    </cfRule>
    <cfRule type="cellIs" dxfId="1539" priority="1846" operator="equal">
      <formula>"SIM"</formula>
    </cfRule>
  </conditionalFormatting>
  <conditionalFormatting sqref="Z144">
    <cfRule type="cellIs" dxfId="1538" priority="1844" operator="equal">
      <formula>"OPORTUNIDADE"</formula>
    </cfRule>
  </conditionalFormatting>
  <conditionalFormatting sqref="Z144">
    <cfRule type="cellIs" dxfId="1537" priority="1842" operator="equal">
      <formula>"NÃO"</formula>
    </cfRule>
    <cfRule type="cellIs" dxfId="1536" priority="1843" operator="equal">
      <formula>"SIM"</formula>
    </cfRule>
  </conditionalFormatting>
  <conditionalFormatting sqref="Y144">
    <cfRule type="cellIs" dxfId="1535" priority="1841" operator="equal">
      <formula>"OPORTUNIDADE"</formula>
    </cfRule>
  </conditionalFormatting>
  <conditionalFormatting sqref="Y144">
    <cfRule type="cellIs" dxfId="1534" priority="1839" operator="equal">
      <formula>"NÃO"</formula>
    </cfRule>
    <cfRule type="cellIs" dxfId="1533" priority="1840" operator="equal">
      <formula>"SIM"</formula>
    </cfRule>
  </conditionalFormatting>
  <conditionalFormatting sqref="BP137">
    <cfRule type="iconSet" priority="1838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532" priority="1831" operator="equal">
      <formula>"OPORTUNIDADE"</formula>
    </cfRule>
  </conditionalFormatting>
  <conditionalFormatting sqref="Z148">
    <cfRule type="cellIs" dxfId="1531" priority="1829" operator="equal">
      <formula>"NÃO"</formula>
    </cfRule>
    <cfRule type="cellIs" dxfId="1530" priority="1830" operator="equal">
      <formula>"SIM"</formula>
    </cfRule>
  </conditionalFormatting>
  <conditionalFormatting sqref="Z148">
    <cfRule type="cellIs" dxfId="1529" priority="1828" operator="equal">
      <formula>"OPORTUNIDADE"</formula>
    </cfRule>
  </conditionalFormatting>
  <conditionalFormatting sqref="Z148">
    <cfRule type="cellIs" dxfId="1528" priority="1826" operator="equal">
      <formula>"NÃO"</formula>
    </cfRule>
    <cfRule type="cellIs" dxfId="1527" priority="1827" operator="equal">
      <formula>"SIM"</formula>
    </cfRule>
  </conditionalFormatting>
  <conditionalFormatting sqref="Z148">
    <cfRule type="cellIs" dxfId="1526" priority="1825" operator="equal">
      <formula>"OPORTUNIDADE"</formula>
    </cfRule>
  </conditionalFormatting>
  <conditionalFormatting sqref="Z148">
    <cfRule type="cellIs" dxfId="1525" priority="1823" operator="equal">
      <formula>"NÃO"</formula>
    </cfRule>
    <cfRule type="cellIs" dxfId="1524" priority="1824" operator="equal">
      <formula>"SIM"</formula>
    </cfRule>
  </conditionalFormatting>
  <conditionalFormatting sqref="BP136">
    <cfRule type="iconSet" priority="1762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523" priority="1761" operator="equal">
      <formula>"OPORTUNIDADE"</formula>
    </cfRule>
  </conditionalFormatting>
  <conditionalFormatting sqref="Z151">
    <cfRule type="cellIs" dxfId="1522" priority="1759" operator="equal">
      <formula>"NÃO"</formula>
    </cfRule>
    <cfRule type="cellIs" dxfId="1521" priority="1760" operator="equal">
      <formula>"SIM"</formula>
    </cfRule>
  </conditionalFormatting>
  <conditionalFormatting sqref="BK143">
    <cfRule type="iconSet" priority="175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75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756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755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75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75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75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5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750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749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520" priority="1745" operator="equal">
      <formula>"OPORTUNIDADE"</formula>
    </cfRule>
  </conditionalFormatting>
  <conditionalFormatting sqref="Z161:Z162">
    <cfRule type="cellIs" dxfId="1519" priority="1743" operator="equal">
      <formula>"NÃO"</formula>
    </cfRule>
    <cfRule type="cellIs" dxfId="1518" priority="1744" operator="equal">
      <formula>"SIM"</formula>
    </cfRule>
  </conditionalFormatting>
  <conditionalFormatting sqref="Z161:Z162">
    <cfRule type="cellIs" dxfId="1517" priority="1742" operator="equal">
      <formula>"OPORTUNIDADE"</formula>
    </cfRule>
  </conditionalFormatting>
  <conditionalFormatting sqref="Z161:Z162">
    <cfRule type="cellIs" dxfId="1516" priority="1740" operator="equal">
      <formula>"NÃO"</formula>
    </cfRule>
    <cfRule type="cellIs" dxfId="1515" priority="1741" operator="equal">
      <formula>"SIM"</formula>
    </cfRule>
  </conditionalFormatting>
  <conditionalFormatting sqref="Z161:Z162">
    <cfRule type="cellIs" dxfId="1514" priority="1739" operator="equal">
      <formula>"OPORTUNIDADE"</formula>
    </cfRule>
  </conditionalFormatting>
  <conditionalFormatting sqref="Z161:Z162">
    <cfRule type="cellIs" dxfId="1513" priority="1737" operator="equal">
      <formula>"NÃO"</formula>
    </cfRule>
    <cfRule type="cellIs" dxfId="1512" priority="1738" operator="equal">
      <formula>"SIM"</formula>
    </cfRule>
  </conditionalFormatting>
  <conditionalFormatting sqref="Y160">
    <cfRule type="cellIs" dxfId="1511" priority="1736" operator="equal">
      <formula>"OPORTUNIDADE"</formula>
    </cfRule>
  </conditionalFormatting>
  <conditionalFormatting sqref="Y160">
    <cfRule type="cellIs" dxfId="1510" priority="1734" operator="equal">
      <formula>"NÃO"</formula>
    </cfRule>
    <cfRule type="cellIs" dxfId="1509" priority="1735" operator="equal">
      <formula>"SIM"</formula>
    </cfRule>
  </conditionalFormatting>
  <conditionalFormatting sqref="Z160">
    <cfRule type="cellIs" dxfId="1508" priority="1733" operator="equal">
      <formula>"OPORTUNIDADE"</formula>
    </cfRule>
  </conditionalFormatting>
  <conditionalFormatting sqref="Z160">
    <cfRule type="cellIs" dxfId="1507" priority="1731" operator="equal">
      <formula>"NÃO"</formula>
    </cfRule>
    <cfRule type="cellIs" dxfId="1506" priority="1732" operator="equal">
      <formula>"SIM"</formula>
    </cfRule>
  </conditionalFormatting>
  <conditionalFormatting sqref="Z160">
    <cfRule type="cellIs" dxfId="1505" priority="1730" operator="equal">
      <formula>"OPORTUNIDADE"</formula>
    </cfRule>
  </conditionalFormatting>
  <conditionalFormatting sqref="Z160">
    <cfRule type="cellIs" dxfId="1504" priority="1728" operator="equal">
      <formula>"NÃO"</formula>
    </cfRule>
    <cfRule type="cellIs" dxfId="1503" priority="1729" operator="equal">
      <formula>"SIM"</formula>
    </cfRule>
  </conditionalFormatting>
  <conditionalFormatting sqref="Z160">
    <cfRule type="cellIs" dxfId="1502" priority="1727" operator="equal">
      <formula>"OPORTUNIDADE"</formula>
    </cfRule>
  </conditionalFormatting>
  <conditionalFormatting sqref="Z160">
    <cfRule type="cellIs" dxfId="1501" priority="1725" operator="equal">
      <formula>"NÃO"</formula>
    </cfRule>
    <cfRule type="cellIs" dxfId="1500" priority="1726" operator="equal">
      <formula>"SIM"</formula>
    </cfRule>
  </conditionalFormatting>
  <conditionalFormatting sqref="Z160">
    <cfRule type="cellIs" dxfId="1499" priority="1724" operator="equal">
      <formula>"OPORTUNIDADE"</formula>
    </cfRule>
  </conditionalFormatting>
  <conditionalFormatting sqref="Z160">
    <cfRule type="cellIs" dxfId="1498" priority="1722" operator="equal">
      <formula>"NÃO"</formula>
    </cfRule>
    <cfRule type="cellIs" dxfId="1497" priority="1723" operator="equal">
      <formula>"SIM"</formula>
    </cfRule>
  </conditionalFormatting>
  <conditionalFormatting sqref="Z160">
    <cfRule type="cellIs" dxfId="1496" priority="1721" operator="equal">
      <formula>"OPORTUNIDADE"</formula>
    </cfRule>
  </conditionalFormatting>
  <conditionalFormatting sqref="Z160">
    <cfRule type="cellIs" dxfId="1495" priority="1719" operator="equal">
      <formula>"NÃO"</formula>
    </cfRule>
    <cfRule type="cellIs" dxfId="1494" priority="1720" operator="equal">
      <formula>"SIM"</formula>
    </cfRule>
  </conditionalFormatting>
  <conditionalFormatting sqref="Z160">
    <cfRule type="cellIs" dxfId="1493" priority="1718" operator="equal">
      <formula>"OPORTUNIDADE"</formula>
    </cfRule>
  </conditionalFormatting>
  <conditionalFormatting sqref="Z160">
    <cfRule type="cellIs" dxfId="1492" priority="1716" operator="equal">
      <formula>"NÃO"</formula>
    </cfRule>
    <cfRule type="cellIs" dxfId="1491" priority="1717" operator="equal">
      <formula>"SIM"</formula>
    </cfRule>
  </conditionalFormatting>
  <conditionalFormatting sqref="Z160">
    <cfRule type="cellIs" dxfId="1490" priority="1715" operator="equal">
      <formula>"OPORTUNIDADE"</formula>
    </cfRule>
  </conditionalFormatting>
  <conditionalFormatting sqref="Z160">
    <cfRule type="cellIs" dxfId="1489" priority="1713" operator="equal">
      <formula>"NÃO"</formula>
    </cfRule>
    <cfRule type="cellIs" dxfId="1488" priority="1714" operator="equal">
      <formula>"SIM"</formula>
    </cfRule>
  </conditionalFormatting>
  <conditionalFormatting sqref="Z160">
    <cfRule type="cellIs" dxfId="1487" priority="1712" operator="equal">
      <formula>"OPORTUNIDADE"</formula>
    </cfRule>
  </conditionalFormatting>
  <conditionalFormatting sqref="Z160">
    <cfRule type="cellIs" dxfId="1486" priority="1710" operator="equal">
      <formula>"NÃO"</formula>
    </cfRule>
    <cfRule type="cellIs" dxfId="1485" priority="1711" operator="equal">
      <formula>"SIM"</formula>
    </cfRule>
  </conditionalFormatting>
  <conditionalFormatting sqref="Z160">
    <cfRule type="cellIs" dxfId="1484" priority="1709" operator="equal">
      <formula>"OPORTUNIDADE"</formula>
    </cfRule>
  </conditionalFormatting>
  <conditionalFormatting sqref="Z160">
    <cfRule type="cellIs" dxfId="1483" priority="1707" operator="equal">
      <formula>"NÃO"</formula>
    </cfRule>
    <cfRule type="cellIs" dxfId="1482" priority="1708" operator="equal">
      <formula>"SIM"</formula>
    </cfRule>
  </conditionalFormatting>
  <conditionalFormatting sqref="Z165">
    <cfRule type="cellIs" dxfId="1481" priority="1703" operator="equal">
      <formula>"OPORTUNIDADE"</formula>
    </cfRule>
  </conditionalFormatting>
  <conditionalFormatting sqref="Z165">
    <cfRule type="cellIs" dxfId="1480" priority="1701" operator="equal">
      <formula>"NÃO"</formula>
    </cfRule>
    <cfRule type="cellIs" dxfId="1479" priority="1702" operator="equal">
      <formula>"SIM"</formula>
    </cfRule>
  </conditionalFormatting>
  <conditionalFormatting sqref="Z165">
    <cfRule type="cellIs" dxfId="1478" priority="1700" operator="equal">
      <formula>"OPORTUNIDADE"</formula>
    </cfRule>
  </conditionalFormatting>
  <conditionalFormatting sqref="Z165">
    <cfRule type="cellIs" dxfId="1477" priority="1698" operator="equal">
      <formula>"NÃO"</formula>
    </cfRule>
    <cfRule type="cellIs" dxfId="1476" priority="1699" operator="equal">
      <formula>"SIM"</formula>
    </cfRule>
  </conditionalFormatting>
  <conditionalFormatting sqref="Z165">
    <cfRule type="cellIs" dxfId="1475" priority="1697" operator="equal">
      <formula>"OPORTUNIDADE"</formula>
    </cfRule>
  </conditionalFormatting>
  <conditionalFormatting sqref="Z165">
    <cfRule type="cellIs" dxfId="1474" priority="1695" operator="equal">
      <formula>"NÃO"</formula>
    </cfRule>
    <cfRule type="cellIs" dxfId="1473" priority="1696" operator="equal">
      <formula>"SIM"</formula>
    </cfRule>
  </conditionalFormatting>
  <conditionalFormatting sqref="Z165">
    <cfRule type="cellIs" dxfId="1472" priority="1694" operator="equal">
      <formula>"OPORTUNIDADE"</formula>
    </cfRule>
  </conditionalFormatting>
  <conditionalFormatting sqref="Z165">
    <cfRule type="cellIs" dxfId="1471" priority="1692" operator="equal">
      <formula>"NÃO"</formula>
    </cfRule>
    <cfRule type="cellIs" dxfId="1470" priority="1693" operator="equal">
      <formula>"SIM"</formula>
    </cfRule>
  </conditionalFormatting>
  <conditionalFormatting sqref="Z165">
    <cfRule type="cellIs" dxfId="1469" priority="1691" operator="equal">
      <formula>"OPORTUNIDADE"</formula>
    </cfRule>
  </conditionalFormatting>
  <conditionalFormatting sqref="Z165">
    <cfRule type="cellIs" dxfId="1468" priority="1689" operator="equal">
      <formula>"NÃO"</formula>
    </cfRule>
    <cfRule type="cellIs" dxfId="1467" priority="1690" operator="equal">
      <formula>"SIM"</formula>
    </cfRule>
  </conditionalFormatting>
  <conditionalFormatting sqref="Z165">
    <cfRule type="cellIs" dxfId="1466" priority="1688" operator="equal">
      <formula>"OPORTUNIDADE"</formula>
    </cfRule>
  </conditionalFormatting>
  <conditionalFormatting sqref="Z165">
    <cfRule type="cellIs" dxfId="1465" priority="1686" operator="equal">
      <formula>"NÃO"</formula>
    </cfRule>
    <cfRule type="cellIs" dxfId="1464" priority="1687" operator="equal">
      <formula>"SIM"</formula>
    </cfRule>
  </conditionalFormatting>
  <conditionalFormatting sqref="Z165">
    <cfRule type="cellIs" dxfId="1463" priority="1685" operator="equal">
      <formula>"OPORTUNIDADE"</formula>
    </cfRule>
  </conditionalFormatting>
  <conditionalFormatting sqref="Z165">
    <cfRule type="cellIs" dxfId="1462" priority="1683" operator="equal">
      <formula>"NÃO"</formula>
    </cfRule>
    <cfRule type="cellIs" dxfId="1461" priority="1684" operator="equal">
      <formula>"SIM"</formula>
    </cfRule>
  </conditionalFormatting>
  <conditionalFormatting sqref="Z165">
    <cfRule type="cellIs" dxfId="1460" priority="1682" operator="equal">
      <formula>"OPORTUNIDADE"</formula>
    </cfRule>
  </conditionalFormatting>
  <conditionalFormatting sqref="Z165">
    <cfRule type="cellIs" dxfId="1459" priority="1680" operator="equal">
      <formula>"NÃO"</formula>
    </cfRule>
    <cfRule type="cellIs" dxfId="1458" priority="1681" operator="equal">
      <formula>"SIM"</formula>
    </cfRule>
  </conditionalFormatting>
  <conditionalFormatting sqref="Z165">
    <cfRule type="cellIs" dxfId="1457" priority="1679" operator="equal">
      <formula>"OPORTUNIDADE"</formula>
    </cfRule>
  </conditionalFormatting>
  <conditionalFormatting sqref="Z165">
    <cfRule type="cellIs" dxfId="1456" priority="1677" operator="equal">
      <formula>"NÃO"</formula>
    </cfRule>
    <cfRule type="cellIs" dxfId="1455" priority="1678" operator="equal">
      <formula>"SIM"</formula>
    </cfRule>
  </conditionalFormatting>
  <conditionalFormatting sqref="Z166:Z168">
    <cfRule type="cellIs" dxfId="1454" priority="1673" operator="equal">
      <formula>"OPORTUNIDADE"</formula>
    </cfRule>
  </conditionalFormatting>
  <conditionalFormatting sqref="Z166:Z168">
    <cfRule type="cellIs" dxfId="1453" priority="1671" operator="equal">
      <formula>"NÃO"</formula>
    </cfRule>
    <cfRule type="cellIs" dxfId="1452" priority="1672" operator="equal">
      <formula>"SIM"</formula>
    </cfRule>
  </conditionalFormatting>
  <conditionalFormatting sqref="Z166:Z168">
    <cfRule type="cellIs" dxfId="1451" priority="1670" operator="equal">
      <formula>"OPORTUNIDADE"</formula>
    </cfRule>
  </conditionalFormatting>
  <conditionalFormatting sqref="Z166:Z168">
    <cfRule type="cellIs" dxfId="1450" priority="1668" operator="equal">
      <formula>"NÃO"</formula>
    </cfRule>
    <cfRule type="cellIs" dxfId="1449" priority="1669" operator="equal">
      <formula>"SIM"</formula>
    </cfRule>
  </conditionalFormatting>
  <conditionalFormatting sqref="BP152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448" priority="1650" operator="equal">
      <formula>"OPORTUNIDADE"</formula>
    </cfRule>
  </conditionalFormatting>
  <conditionalFormatting sqref="Z177:Z178">
    <cfRule type="cellIs" dxfId="1447" priority="1648" operator="equal">
      <formula>"NÃO"</formula>
    </cfRule>
    <cfRule type="cellIs" dxfId="1446" priority="1649" operator="equal">
      <formula>"SIM"</formula>
    </cfRule>
  </conditionalFormatting>
  <conditionalFormatting sqref="Z177:Z178">
    <cfRule type="cellIs" dxfId="1445" priority="1647" operator="equal">
      <formula>"OPORTUNIDADE"</formula>
    </cfRule>
  </conditionalFormatting>
  <conditionalFormatting sqref="Z177:Z178">
    <cfRule type="cellIs" dxfId="1444" priority="1645" operator="equal">
      <formula>"NÃO"</formula>
    </cfRule>
    <cfRule type="cellIs" dxfId="1443" priority="1646" operator="equal">
      <formula>"SIM"</formula>
    </cfRule>
  </conditionalFormatting>
  <conditionalFormatting sqref="Z177:Z178">
    <cfRule type="cellIs" dxfId="1442" priority="1644" operator="equal">
      <formula>"OPORTUNIDADE"</formula>
    </cfRule>
  </conditionalFormatting>
  <conditionalFormatting sqref="Z177:Z178">
    <cfRule type="cellIs" dxfId="1441" priority="1642" operator="equal">
      <formula>"NÃO"</formula>
    </cfRule>
    <cfRule type="cellIs" dxfId="1440" priority="1643" operator="equal">
      <formula>"SIM"</formula>
    </cfRule>
  </conditionalFormatting>
  <conditionalFormatting sqref="Z179">
    <cfRule type="cellIs" dxfId="1439" priority="1641" operator="equal">
      <formula>"OPORTUNIDADE"</formula>
    </cfRule>
  </conditionalFormatting>
  <conditionalFormatting sqref="Z179">
    <cfRule type="cellIs" dxfId="1438" priority="1639" operator="equal">
      <formula>"NÃO"</formula>
    </cfRule>
    <cfRule type="cellIs" dxfId="1437" priority="1640" operator="equal">
      <formula>"SIM"</formula>
    </cfRule>
  </conditionalFormatting>
  <conditionalFormatting sqref="Z179">
    <cfRule type="cellIs" dxfId="1436" priority="1638" operator="equal">
      <formula>"OPORTUNIDADE"</formula>
    </cfRule>
  </conditionalFormatting>
  <conditionalFormatting sqref="Z179">
    <cfRule type="cellIs" dxfId="1435" priority="1636" operator="equal">
      <formula>"NÃO"</formula>
    </cfRule>
    <cfRule type="cellIs" dxfId="1434" priority="1637" operator="equal">
      <formula>"SIM"</formula>
    </cfRule>
  </conditionalFormatting>
  <conditionalFormatting sqref="Z179">
    <cfRule type="cellIs" dxfId="1433" priority="1635" operator="equal">
      <formula>"OPORTUNIDADE"</formula>
    </cfRule>
  </conditionalFormatting>
  <conditionalFormatting sqref="Z179">
    <cfRule type="cellIs" dxfId="1432" priority="1633" operator="equal">
      <formula>"NÃO"</formula>
    </cfRule>
    <cfRule type="cellIs" dxfId="1431" priority="1634" operator="equal">
      <formula>"SIM"</formula>
    </cfRule>
  </conditionalFormatting>
  <conditionalFormatting sqref="Z179">
    <cfRule type="cellIs" dxfId="1430" priority="1632" operator="equal">
      <formula>"OPORTUNIDADE"</formula>
    </cfRule>
  </conditionalFormatting>
  <conditionalFormatting sqref="Z179">
    <cfRule type="cellIs" dxfId="1429" priority="1630" operator="equal">
      <formula>"NÃO"</formula>
    </cfRule>
    <cfRule type="cellIs" dxfId="1428" priority="1631" operator="equal">
      <formula>"SIM"</formula>
    </cfRule>
  </conditionalFormatting>
  <conditionalFormatting sqref="Z179">
    <cfRule type="cellIs" dxfId="1427" priority="1629" operator="equal">
      <formula>"OPORTUNIDADE"</formula>
    </cfRule>
  </conditionalFormatting>
  <conditionalFormatting sqref="Z179">
    <cfRule type="cellIs" dxfId="1426" priority="1627" operator="equal">
      <formula>"NÃO"</formula>
    </cfRule>
    <cfRule type="cellIs" dxfId="1425" priority="1628" operator="equal">
      <formula>"SIM"</formula>
    </cfRule>
  </conditionalFormatting>
  <conditionalFormatting sqref="Z179">
    <cfRule type="cellIs" dxfId="1424" priority="1626" operator="equal">
      <formula>"OPORTUNIDADE"</formula>
    </cfRule>
  </conditionalFormatting>
  <conditionalFormatting sqref="Z179">
    <cfRule type="cellIs" dxfId="1423" priority="1624" operator="equal">
      <formula>"NÃO"</formula>
    </cfRule>
    <cfRule type="cellIs" dxfId="1422" priority="1625" operator="equal">
      <formula>"SIM"</formula>
    </cfRule>
  </conditionalFormatting>
  <conditionalFormatting sqref="Z179">
    <cfRule type="cellIs" dxfId="1421" priority="1623" operator="equal">
      <formula>"OPORTUNIDADE"</formula>
    </cfRule>
  </conditionalFormatting>
  <conditionalFormatting sqref="Z179">
    <cfRule type="cellIs" dxfId="1420" priority="1621" operator="equal">
      <formula>"NÃO"</formula>
    </cfRule>
    <cfRule type="cellIs" dxfId="1419" priority="1622" operator="equal">
      <formula>"SIM"</formula>
    </cfRule>
  </conditionalFormatting>
  <conditionalFormatting sqref="Z179">
    <cfRule type="cellIs" dxfId="1418" priority="1620" operator="equal">
      <formula>"OPORTUNIDADE"</formula>
    </cfRule>
  </conditionalFormatting>
  <conditionalFormatting sqref="Z179">
    <cfRule type="cellIs" dxfId="1417" priority="1618" operator="equal">
      <formula>"NÃO"</formula>
    </cfRule>
    <cfRule type="cellIs" dxfId="1416" priority="1619" operator="equal">
      <formula>"SIM"</formula>
    </cfRule>
  </conditionalFormatting>
  <conditionalFormatting sqref="Z179">
    <cfRule type="cellIs" dxfId="1415" priority="1617" operator="equal">
      <formula>"OPORTUNIDADE"</formula>
    </cfRule>
  </conditionalFormatting>
  <conditionalFormatting sqref="Z179">
    <cfRule type="cellIs" dxfId="1414" priority="1615" operator="equal">
      <formula>"NÃO"</formula>
    </cfRule>
    <cfRule type="cellIs" dxfId="1413" priority="1616" operator="equal">
      <formula>"SIM"</formula>
    </cfRule>
  </conditionalFormatting>
  <conditionalFormatting sqref="Z180">
    <cfRule type="cellIs" dxfId="1412" priority="1614" operator="equal">
      <formula>"OPORTUNIDADE"</formula>
    </cfRule>
  </conditionalFormatting>
  <conditionalFormatting sqref="Z180">
    <cfRule type="cellIs" dxfId="1411" priority="1612" operator="equal">
      <formula>"NÃO"</formula>
    </cfRule>
    <cfRule type="cellIs" dxfId="1410" priority="1613" operator="equal">
      <formula>"SIM"</formula>
    </cfRule>
  </conditionalFormatting>
  <conditionalFormatting sqref="Z180">
    <cfRule type="cellIs" dxfId="1409" priority="1611" operator="equal">
      <formula>"OPORTUNIDADE"</formula>
    </cfRule>
  </conditionalFormatting>
  <conditionalFormatting sqref="Z180">
    <cfRule type="cellIs" dxfId="1408" priority="1609" operator="equal">
      <formula>"NÃO"</formula>
    </cfRule>
    <cfRule type="cellIs" dxfId="1407" priority="1610" operator="equal">
      <formula>"SIM"</formula>
    </cfRule>
  </conditionalFormatting>
  <conditionalFormatting sqref="Z181">
    <cfRule type="cellIs" dxfId="1406" priority="1608" operator="equal">
      <formula>"OPORTUNIDADE"</formula>
    </cfRule>
  </conditionalFormatting>
  <conditionalFormatting sqref="Z181">
    <cfRule type="cellIs" dxfId="1405" priority="1606" operator="equal">
      <formula>"NÃO"</formula>
    </cfRule>
    <cfRule type="cellIs" dxfId="1404" priority="1607" operator="equal">
      <formula>"SIM"</formula>
    </cfRule>
  </conditionalFormatting>
  <conditionalFormatting sqref="Z181">
    <cfRule type="cellIs" dxfId="1403" priority="1605" operator="equal">
      <formula>"OPORTUNIDADE"</formula>
    </cfRule>
  </conditionalFormatting>
  <conditionalFormatting sqref="Z181">
    <cfRule type="cellIs" dxfId="1402" priority="1603" operator="equal">
      <formula>"NÃO"</formula>
    </cfRule>
    <cfRule type="cellIs" dxfId="1401" priority="1604" operator="equal">
      <formula>"SIM"</formula>
    </cfRule>
  </conditionalFormatting>
  <conditionalFormatting sqref="Y177">
    <cfRule type="cellIs" dxfId="1400" priority="1602" operator="equal">
      <formula>"OPORTUNIDADE"</formula>
    </cfRule>
  </conditionalFormatting>
  <conditionalFormatting sqref="Y177">
    <cfRule type="cellIs" dxfId="1399" priority="1600" operator="equal">
      <formula>"NÃO"</formula>
    </cfRule>
    <cfRule type="cellIs" dxfId="1398" priority="1601" operator="equal">
      <formula>"SIM"</formula>
    </cfRule>
  </conditionalFormatting>
  <conditionalFormatting sqref="Y177">
    <cfRule type="cellIs" dxfId="1397" priority="1599" operator="equal">
      <formula>"OPORTUNIDADE"</formula>
    </cfRule>
  </conditionalFormatting>
  <conditionalFormatting sqref="Y177">
    <cfRule type="cellIs" dxfId="1396" priority="1597" operator="equal">
      <formula>"NÃO"</formula>
    </cfRule>
    <cfRule type="cellIs" dxfId="1395" priority="1598" operator="equal">
      <formula>"SIM"</formula>
    </cfRule>
  </conditionalFormatting>
  <conditionalFormatting sqref="Y177">
    <cfRule type="cellIs" dxfId="1394" priority="1596" operator="equal">
      <formula>"OPORTUNIDADE"</formula>
    </cfRule>
  </conditionalFormatting>
  <conditionalFormatting sqref="Y177">
    <cfRule type="cellIs" dxfId="1393" priority="1594" operator="equal">
      <formula>"NÃO"</formula>
    </cfRule>
    <cfRule type="cellIs" dxfId="1392" priority="1595" operator="equal">
      <formula>"SIM"</formula>
    </cfRule>
  </conditionalFormatting>
  <conditionalFormatting sqref="Y177">
    <cfRule type="cellIs" dxfId="1391" priority="1593" operator="equal">
      <formula>"OPORTUNIDADE"</formula>
    </cfRule>
  </conditionalFormatting>
  <conditionalFormatting sqref="Y177">
    <cfRule type="cellIs" dxfId="1390" priority="1591" operator="equal">
      <formula>"NÃO"</formula>
    </cfRule>
    <cfRule type="cellIs" dxfId="1389" priority="1592" operator="equal">
      <formula>"SIM"</formula>
    </cfRule>
  </conditionalFormatting>
  <conditionalFormatting sqref="Y177">
    <cfRule type="cellIs" dxfId="1388" priority="1590" operator="equal">
      <formula>"OPORTUNIDADE"</formula>
    </cfRule>
  </conditionalFormatting>
  <conditionalFormatting sqref="Y177">
    <cfRule type="cellIs" dxfId="1387" priority="1588" operator="equal">
      <formula>"NÃO"</formula>
    </cfRule>
    <cfRule type="cellIs" dxfId="1386" priority="1589" operator="equal">
      <formula>"SIM"</formula>
    </cfRule>
  </conditionalFormatting>
  <conditionalFormatting sqref="Y177">
    <cfRule type="cellIs" dxfId="1385" priority="1560" operator="equal">
      <formula>"OPORTUNIDADE"</formula>
    </cfRule>
  </conditionalFormatting>
  <conditionalFormatting sqref="Y177">
    <cfRule type="cellIs" dxfId="1384" priority="1558" operator="equal">
      <formula>"NÃO"</formula>
    </cfRule>
    <cfRule type="cellIs" dxfId="1383" priority="1559" operator="equal">
      <formula>"SIM"</formula>
    </cfRule>
  </conditionalFormatting>
  <conditionalFormatting sqref="Z177">
    <cfRule type="cellIs" dxfId="1382" priority="1557" operator="equal">
      <formula>"OPORTUNIDADE"</formula>
    </cfRule>
  </conditionalFormatting>
  <conditionalFormatting sqref="Z177">
    <cfRule type="cellIs" dxfId="1381" priority="1555" operator="equal">
      <formula>"NÃO"</formula>
    </cfRule>
    <cfRule type="cellIs" dxfId="1380" priority="1556" operator="equal">
      <formula>"SIM"</formula>
    </cfRule>
  </conditionalFormatting>
  <conditionalFormatting sqref="Z177">
    <cfRule type="cellIs" dxfId="1379" priority="1554" operator="equal">
      <formula>"OPORTUNIDADE"</formula>
    </cfRule>
  </conditionalFormatting>
  <conditionalFormatting sqref="Z177">
    <cfRule type="cellIs" dxfId="1378" priority="1552" operator="equal">
      <formula>"NÃO"</formula>
    </cfRule>
    <cfRule type="cellIs" dxfId="1377" priority="1553" operator="equal">
      <formula>"SIM"</formula>
    </cfRule>
  </conditionalFormatting>
  <conditionalFormatting sqref="Y177">
    <cfRule type="cellIs" dxfId="1376" priority="1551" operator="equal">
      <formula>"OPORTUNIDADE"</formula>
    </cfRule>
  </conditionalFormatting>
  <conditionalFormatting sqref="Y177">
    <cfRule type="cellIs" dxfId="1375" priority="1549" operator="equal">
      <formula>"NÃO"</formula>
    </cfRule>
    <cfRule type="cellIs" dxfId="1374" priority="1550" operator="equal">
      <formula>"SIM"</formula>
    </cfRule>
  </conditionalFormatting>
  <conditionalFormatting sqref="Y177:Z177">
    <cfRule type="cellIs" dxfId="1373" priority="1548" operator="equal">
      <formula>"OPORTUNIDADE"</formula>
    </cfRule>
  </conditionalFormatting>
  <conditionalFormatting sqref="Y177:Z177">
    <cfRule type="cellIs" dxfId="1372" priority="1546" operator="equal">
      <formula>"NÃO"</formula>
    </cfRule>
    <cfRule type="cellIs" dxfId="1371" priority="1547" operator="equal">
      <formula>"SIM"</formula>
    </cfRule>
  </conditionalFormatting>
  <conditionalFormatting sqref="Y177:Z177">
    <cfRule type="cellIs" dxfId="1370" priority="1545" operator="equal">
      <formula>"OPORTUNIDADE"</formula>
    </cfRule>
  </conditionalFormatting>
  <conditionalFormatting sqref="Y177:Z177">
    <cfRule type="cellIs" dxfId="1369" priority="1543" operator="equal">
      <formula>"NÃO"</formula>
    </cfRule>
    <cfRule type="cellIs" dxfId="1368" priority="1544" operator="equal">
      <formula>"SIM"</formula>
    </cfRule>
  </conditionalFormatting>
  <conditionalFormatting sqref="Y177:Z177">
    <cfRule type="cellIs" dxfId="1367" priority="1542" operator="equal">
      <formula>"OPORTUNIDADE"</formula>
    </cfRule>
  </conditionalFormatting>
  <conditionalFormatting sqref="Y177:Z177">
    <cfRule type="cellIs" dxfId="1366" priority="1540" operator="equal">
      <formula>"NÃO"</formula>
    </cfRule>
    <cfRule type="cellIs" dxfId="1365" priority="1541" operator="equal">
      <formula>"SIM"</formula>
    </cfRule>
  </conditionalFormatting>
  <conditionalFormatting sqref="Y177:Z177">
    <cfRule type="cellIs" dxfId="1364" priority="1539" operator="equal">
      <formula>"OPORTUNIDADE"</formula>
    </cfRule>
  </conditionalFormatting>
  <conditionalFormatting sqref="Y177:Z177">
    <cfRule type="cellIs" dxfId="1363" priority="1537" operator="equal">
      <formula>"NÃO"</formula>
    </cfRule>
    <cfRule type="cellIs" dxfId="1362" priority="1538" operator="equal">
      <formula>"SIM"</formula>
    </cfRule>
  </conditionalFormatting>
  <conditionalFormatting sqref="Y177:Z177">
    <cfRule type="cellIs" dxfId="1361" priority="1536" operator="equal">
      <formula>"OPORTUNIDADE"</formula>
    </cfRule>
  </conditionalFormatting>
  <conditionalFormatting sqref="Y177:Z177">
    <cfRule type="cellIs" dxfId="1360" priority="1534" operator="equal">
      <formula>"NÃO"</formula>
    </cfRule>
    <cfRule type="cellIs" dxfId="1359" priority="1535" operator="equal">
      <formula>"SIM"</formula>
    </cfRule>
  </conditionalFormatting>
  <conditionalFormatting sqref="Y177:Z177">
    <cfRule type="cellIs" dxfId="1358" priority="1533" operator="equal">
      <formula>"OPORTUNIDADE"</formula>
    </cfRule>
  </conditionalFormatting>
  <conditionalFormatting sqref="Y177:Z177">
    <cfRule type="cellIs" dxfId="1357" priority="1531" operator="equal">
      <formula>"NÃO"</formula>
    </cfRule>
    <cfRule type="cellIs" dxfId="1356" priority="1532" operator="equal">
      <formula>"SIM"</formula>
    </cfRule>
  </conditionalFormatting>
  <conditionalFormatting sqref="Y177:Z177">
    <cfRule type="cellIs" dxfId="1355" priority="1530" operator="equal">
      <formula>"OPORTUNIDADE"</formula>
    </cfRule>
  </conditionalFormatting>
  <conditionalFormatting sqref="Y177:Z177">
    <cfRule type="cellIs" dxfId="1354" priority="1528" operator="equal">
      <formula>"NÃO"</formula>
    </cfRule>
    <cfRule type="cellIs" dxfId="1353" priority="1529" operator="equal">
      <formula>"SIM"</formula>
    </cfRule>
  </conditionalFormatting>
  <conditionalFormatting sqref="Y177:Z177">
    <cfRule type="cellIs" dxfId="1352" priority="1527" operator="equal">
      <formula>"OPORTUNIDADE"</formula>
    </cfRule>
  </conditionalFormatting>
  <conditionalFormatting sqref="Y177:Z177">
    <cfRule type="cellIs" dxfId="1351" priority="1525" operator="equal">
      <formula>"NÃO"</formula>
    </cfRule>
    <cfRule type="cellIs" dxfId="1350" priority="1526" operator="equal">
      <formula>"SIM"</formula>
    </cfRule>
  </conditionalFormatting>
  <conditionalFormatting sqref="Y177:Z177">
    <cfRule type="cellIs" dxfId="1349" priority="1524" operator="equal">
      <formula>"OPORTUNIDADE"</formula>
    </cfRule>
  </conditionalFormatting>
  <conditionalFormatting sqref="Y177:Z177">
    <cfRule type="cellIs" dxfId="1348" priority="1522" operator="equal">
      <formula>"NÃO"</formula>
    </cfRule>
    <cfRule type="cellIs" dxfId="1347" priority="1523" operator="equal">
      <formula>"SIM"</formula>
    </cfRule>
  </conditionalFormatting>
  <conditionalFormatting sqref="BP158">
    <cfRule type="iconSet" priority="152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520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346" priority="1519" operator="equal">
      <formula>"OPORTUNIDADE"</formula>
    </cfRule>
  </conditionalFormatting>
  <conditionalFormatting sqref="Z176">
    <cfRule type="cellIs" dxfId="1345" priority="1517" operator="equal">
      <formula>"NÃO"</formula>
    </cfRule>
    <cfRule type="cellIs" dxfId="1344" priority="1518" operator="equal">
      <formula>"SIM"</formula>
    </cfRule>
  </conditionalFormatting>
  <conditionalFormatting sqref="Z176">
    <cfRule type="cellIs" dxfId="1343" priority="1516" operator="equal">
      <formula>"OPORTUNIDADE"</formula>
    </cfRule>
  </conditionalFormatting>
  <conditionalFormatting sqref="Z176">
    <cfRule type="cellIs" dxfId="1342" priority="1514" operator="equal">
      <formula>"NÃO"</formula>
    </cfRule>
    <cfRule type="cellIs" dxfId="1341" priority="1515" operator="equal">
      <formula>"SIM"</formula>
    </cfRule>
  </conditionalFormatting>
  <conditionalFormatting sqref="Z176">
    <cfRule type="cellIs" dxfId="1340" priority="1513" operator="equal">
      <formula>"OPORTUNIDADE"</formula>
    </cfRule>
  </conditionalFormatting>
  <conditionalFormatting sqref="Z176">
    <cfRule type="cellIs" dxfId="1339" priority="1511" operator="equal">
      <formula>"NÃO"</formula>
    </cfRule>
    <cfRule type="cellIs" dxfId="1338" priority="1512" operator="equal">
      <formula>"SIM"</formula>
    </cfRule>
  </conditionalFormatting>
  <conditionalFormatting sqref="Z175">
    <cfRule type="cellIs" dxfId="1337" priority="1507" operator="equal">
      <formula>"OPORTUNIDADE"</formula>
    </cfRule>
  </conditionalFormatting>
  <conditionalFormatting sqref="Z175">
    <cfRule type="cellIs" dxfId="1336" priority="1505" operator="equal">
      <formula>"NÃO"</formula>
    </cfRule>
    <cfRule type="cellIs" dxfId="1335" priority="1506" operator="equal">
      <formula>"SIM"</formula>
    </cfRule>
  </conditionalFormatting>
  <conditionalFormatting sqref="Z175">
    <cfRule type="cellIs" dxfId="1334" priority="1504" operator="equal">
      <formula>"OPORTUNIDADE"</formula>
    </cfRule>
  </conditionalFormatting>
  <conditionalFormatting sqref="Z175">
    <cfRule type="cellIs" dxfId="1333" priority="1502" operator="equal">
      <formula>"NÃO"</formula>
    </cfRule>
    <cfRule type="cellIs" dxfId="1332" priority="1503" operator="equal">
      <formula>"SIM"</formula>
    </cfRule>
  </conditionalFormatting>
  <conditionalFormatting sqref="Z175">
    <cfRule type="cellIs" dxfId="1331" priority="1501" operator="equal">
      <formula>"OPORTUNIDADE"</formula>
    </cfRule>
  </conditionalFormatting>
  <conditionalFormatting sqref="Z175">
    <cfRule type="cellIs" dxfId="1330" priority="1499" operator="equal">
      <formula>"NÃO"</formula>
    </cfRule>
    <cfRule type="cellIs" dxfId="1329" priority="1500" operator="equal">
      <formula>"SIM"</formula>
    </cfRule>
  </conditionalFormatting>
  <conditionalFormatting sqref="Z175">
    <cfRule type="cellIs" dxfId="1328" priority="1498" operator="equal">
      <formula>"OPORTUNIDADE"</formula>
    </cfRule>
  </conditionalFormatting>
  <conditionalFormatting sqref="Z175">
    <cfRule type="cellIs" dxfId="1327" priority="1496" operator="equal">
      <formula>"NÃO"</formula>
    </cfRule>
    <cfRule type="cellIs" dxfId="1326" priority="1497" operator="equal">
      <formula>"SIM"</formula>
    </cfRule>
  </conditionalFormatting>
  <conditionalFormatting sqref="Z175">
    <cfRule type="cellIs" dxfId="1325" priority="1495" operator="equal">
      <formula>"OPORTUNIDADE"</formula>
    </cfRule>
  </conditionalFormatting>
  <conditionalFormatting sqref="Z175">
    <cfRule type="cellIs" dxfId="1324" priority="1493" operator="equal">
      <formula>"NÃO"</formula>
    </cfRule>
    <cfRule type="cellIs" dxfId="1323" priority="1494" operator="equal">
      <formula>"SIM"</formula>
    </cfRule>
  </conditionalFormatting>
  <conditionalFormatting sqref="Z175">
    <cfRule type="cellIs" dxfId="1322" priority="1492" operator="equal">
      <formula>"OPORTUNIDADE"</formula>
    </cfRule>
  </conditionalFormatting>
  <conditionalFormatting sqref="Z175">
    <cfRule type="cellIs" dxfId="1321" priority="1490" operator="equal">
      <formula>"NÃO"</formula>
    </cfRule>
    <cfRule type="cellIs" dxfId="1320" priority="1491" operator="equal">
      <formula>"SIM"</formula>
    </cfRule>
  </conditionalFormatting>
  <conditionalFormatting sqref="Z175">
    <cfRule type="cellIs" dxfId="1319" priority="1489" operator="equal">
      <formula>"OPORTUNIDADE"</formula>
    </cfRule>
  </conditionalFormatting>
  <conditionalFormatting sqref="Z175">
    <cfRule type="cellIs" dxfId="1318" priority="1487" operator="equal">
      <formula>"NÃO"</formula>
    </cfRule>
    <cfRule type="cellIs" dxfId="1317" priority="1488" operator="equal">
      <formula>"SIM"</formula>
    </cfRule>
  </conditionalFormatting>
  <conditionalFormatting sqref="Z175">
    <cfRule type="cellIs" dxfId="1316" priority="1486" operator="equal">
      <formula>"OPORTUNIDADE"</formula>
    </cfRule>
  </conditionalFormatting>
  <conditionalFormatting sqref="Z175">
    <cfRule type="cellIs" dxfId="1315" priority="1484" operator="equal">
      <formula>"NÃO"</formula>
    </cfRule>
    <cfRule type="cellIs" dxfId="1314" priority="1485" operator="equal">
      <formula>"SIM"</formula>
    </cfRule>
  </conditionalFormatting>
  <conditionalFormatting sqref="Z175">
    <cfRule type="cellIs" dxfId="1313" priority="1483" operator="equal">
      <formula>"OPORTUNIDADE"</formula>
    </cfRule>
  </conditionalFormatting>
  <conditionalFormatting sqref="Z175">
    <cfRule type="cellIs" dxfId="1312" priority="1481" operator="equal">
      <formula>"NÃO"</formula>
    </cfRule>
    <cfRule type="cellIs" dxfId="1311" priority="1482" operator="equal">
      <formula>"SIM"</formula>
    </cfRule>
  </conditionalFormatting>
  <conditionalFormatting sqref="Z182">
    <cfRule type="cellIs" dxfId="1310" priority="1480" operator="equal">
      <formula>"OPORTUNIDADE"</formula>
    </cfRule>
  </conditionalFormatting>
  <conditionalFormatting sqref="Z182">
    <cfRule type="cellIs" dxfId="1309" priority="1478" operator="equal">
      <formula>"NÃO"</formula>
    </cfRule>
    <cfRule type="cellIs" dxfId="1308" priority="1479" operator="equal">
      <formula>"SIM"</formula>
    </cfRule>
  </conditionalFormatting>
  <conditionalFormatting sqref="Z182">
    <cfRule type="cellIs" dxfId="1307" priority="1477" operator="equal">
      <formula>"OPORTUNIDADE"</formula>
    </cfRule>
  </conditionalFormatting>
  <conditionalFormatting sqref="Z182">
    <cfRule type="cellIs" dxfId="1306" priority="1475" operator="equal">
      <formula>"NÃO"</formula>
    </cfRule>
    <cfRule type="cellIs" dxfId="1305" priority="1476" operator="equal">
      <formula>"SIM"</formula>
    </cfRule>
  </conditionalFormatting>
  <conditionalFormatting sqref="BP161">
    <cfRule type="iconSet" priority="1474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1304" priority="1473" operator="equal">
      <formula>"OPORTUNIDADE"</formula>
    </cfRule>
  </conditionalFormatting>
  <conditionalFormatting sqref="Y174">
    <cfRule type="cellIs" dxfId="1303" priority="1471" operator="equal">
      <formula>"NÃO"</formula>
    </cfRule>
    <cfRule type="cellIs" dxfId="1302" priority="1472" operator="equal">
      <formula>"SIM"</formula>
    </cfRule>
  </conditionalFormatting>
  <conditionalFormatting sqref="Y174">
    <cfRule type="cellIs" dxfId="1301" priority="1470" operator="equal">
      <formula>"OPORTUNIDADE"</formula>
    </cfRule>
  </conditionalFormatting>
  <conditionalFormatting sqref="Y174">
    <cfRule type="cellIs" dxfId="1300" priority="1468" operator="equal">
      <formula>"NÃO"</formula>
    </cfRule>
    <cfRule type="cellIs" dxfId="1299" priority="1469" operator="equal">
      <formula>"SIM"</formula>
    </cfRule>
  </conditionalFormatting>
  <conditionalFormatting sqref="Y174">
    <cfRule type="cellIs" dxfId="1298" priority="1467" operator="equal">
      <formula>"OPORTUNIDADE"</formula>
    </cfRule>
  </conditionalFormatting>
  <conditionalFormatting sqref="Y174">
    <cfRule type="cellIs" dxfId="1297" priority="1465" operator="equal">
      <formula>"NÃO"</formula>
    </cfRule>
    <cfRule type="cellIs" dxfId="1296" priority="1466" operator="equal">
      <formula>"SIM"</formula>
    </cfRule>
  </conditionalFormatting>
  <conditionalFormatting sqref="Y174">
    <cfRule type="cellIs" dxfId="1295" priority="1464" operator="equal">
      <formula>"OPORTUNIDADE"</formula>
    </cfRule>
  </conditionalFormatting>
  <conditionalFormatting sqref="Y174">
    <cfRule type="cellIs" dxfId="1294" priority="1462" operator="equal">
      <formula>"NÃO"</formula>
    </cfRule>
    <cfRule type="cellIs" dxfId="1293" priority="1463" operator="equal">
      <formula>"SIM"</formula>
    </cfRule>
  </conditionalFormatting>
  <conditionalFormatting sqref="Z174">
    <cfRule type="cellIs" dxfId="1292" priority="1461" operator="equal">
      <formula>"OPORTUNIDADE"</formula>
    </cfRule>
  </conditionalFormatting>
  <conditionalFormatting sqref="Z174">
    <cfRule type="cellIs" dxfId="1291" priority="1459" operator="equal">
      <formula>"NÃO"</formula>
    </cfRule>
    <cfRule type="cellIs" dxfId="1290" priority="1460" operator="equal">
      <formula>"SIM"</formula>
    </cfRule>
  </conditionalFormatting>
  <conditionalFormatting sqref="Z174">
    <cfRule type="cellIs" dxfId="1289" priority="1458" operator="equal">
      <formula>"OPORTUNIDADE"</formula>
    </cfRule>
  </conditionalFormatting>
  <conditionalFormatting sqref="Z174">
    <cfRule type="cellIs" dxfId="1288" priority="1456" operator="equal">
      <formula>"NÃO"</formula>
    </cfRule>
    <cfRule type="cellIs" dxfId="1287" priority="1457" operator="equal">
      <formula>"SIM"</formula>
    </cfRule>
  </conditionalFormatting>
  <conditionalFormatting sqref="Y174">
    <cfRule type="cellIs" dxfId="1286" priority="1455" operator="equal">
      <formula>"OPORTUNIDADE"</formula>
    </cfRule>
  </conditionalFormatting>
  <conditionalFormatting sqref="Y174">
    <cfRule type="cellIs" dxfId="1285" priority="1453" operator="equal">
      <formula>"NÃO"</formula>
    </cfRule>
    <cfRule type="cellIs" dxfId="1284" priority="1454" operator="equal">
      <formula>"SIM"</formula>
    </cfRule>
  </conditionalFormatting>
  <conditionalFormatting sqref="Y174:Z174">
    <cfRule type="cellIs" dxfId="1283" priority="1452" operator="equal">
      <formula>"OPORTUNIDADE"</formula>
    </cfRule>
  </conditionalFormatting>
  <conditionalFormatting sqref="Y174:Z174">
    <cfRule type="cellIs" dxfId="1282" priority="1450" operator="equal">
      <formula>"NÃO"</formula>
    </cfRule>
    <cfRule type="cellIs" dxfId="1281" priority="1451" operator="equal">
      <formula>"SIM"</formula>
    </cfRule>
  </conditionalFormatting>
  <conditionalFormatting sqref="Y174:Z174">
    <cfRule type="cellIs" dxfId="1280" priority="1449" operator="equal">
      <formula>"OPORTUNIDADE"</formula>
    </cfRule>
  </conditionalFormatting>
  <conditionalFormatting sqref="Y174:Z174">
    <cfRule type="cellIs" dxfId="1279" priority="1447" operator="equal">
      <formula>"NÃO"</formula>
    </cfRule>
    <cfRule type="cellIs" dxfId="1278" priority="1448" operator="equal">
      <formula>"SIM"</formula>
    </cfRule>
  </conditionalFormatting>
  <conditionalFormatting sqref="Y174:Z174">
    <cfRule type="cellIs" dxfId="1277" priority="1446" operator="equal">
      <formula>"OPORTUNIDADE"</formula>
    </cfRule>
  </conditionalFormatting>
  <conditionalFormatting sqref="Y174:Z174">
    <cfRule type="cellIs" dxfId="1276" priority="1444" operator="equal">
      <formula>"NÃO"</formula>
    </cfRule>
    <cfRule type="cellIs" dxfId="1275" priority="1445" operator="equal">
      <formula>"SIM"</formula>
    </cfRule>
  </conditionalFormatting>
  <conditionalFormatting sqref="Z173">
    <cfRule type="cellIs" dxfId="1274" priority="1443" operator="equal">
      <formula>"OPORTUNIDADE"</formula>
    </cfRule>
  </conditionalFormatting>
  <conditionalFormatting sqref="Z173">
    <cfRule type="cellIs" dxfId="1273" priority="1441" operator="equal">
      <formula>"NÃO"</formula>
    </cfRule>
    <cfRule type="cellIs" dxfId="1272" priority="1442" operator="equal">
      <formula>"SIM"</formula>
    </cfRule>
  </conditionalFormatting>
  <conditionalFormatting sqref="Y175:Y176 Y172:Y173">
    <cfRule type="cellIs" dxfId="1271" priority="1440" operator="equal">
      <formula>"OPORTUNIDADE"</formula>
    </cfRule>
  </conditionalFormatting>
  <conditionalFormatting sqref="Y175:Y176 Y172:Y173">
    <cfRule type="cellIs" dxfId="1270" priority="1438" operator="equal">
      <formula>"NÃO"</formula>
    </cfRule>
    <cfRule type="cellIs" dxfId="1269" priority="1439" operator="equal">
      <formula>"SIM"</formula>
    </cfRule>
  </conditionalFormatting>
  <conditionalFormatting sqref="BJ176:BK176">
    <cfRule type="iconSet" priority="1437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436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43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434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43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43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43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429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428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427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426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42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424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268" priority="1423" operator="equal">
      <formula>"OPORTUNIDADE"</formula>
    </cfRule>
  </conditionalFormatting>
  <conditionalFormatting sqref="Z191">
    <cfRule type="cellIs" dxfId="1267" priority="1421" operator="equal">
      <formula>"NÃO"</formula>
    </cfRule>
    <cfRule type="cellIs" dxfId="1266" priority="1422" operator="equal">
      <formula>"SIM"</formula>
    </cfRule>
  </conditionalFormatting>
  <conditionalFormatting sqref="Z191">
    <cfRule type="cellIs" dxfId="1265" priority="1420" operator="equal">
      <formula>"OPORTUNIDADE"</formula>
    </cfRule>
  </conditionalFormatting>
  <conditionalFormatting sqref="Z191">
    <cfRule type="cellIs" dxfId="1264" priority="1418" operator="equal">
      <formula>"NÃO"</formula>
    </cfRule>
    <cfRule type="cellIs" dxfId="1263" priority="1419" operator="equal">
      <formula>"SIM"</formula>
    </cfRule>
  </conditionalFormatting>
  <conditionalFormatting sqref="Z191">
    <cfRule type="cellIs" dxfId="1262" priority="1417" operator="equal">
      <formula>"OPORTUNIDADE"</formula>
    </cfRule>
  </conditionalFormatting>
  <conditionalFormatting sqref="Z191">
    <cfRule type="cellIs" dxfId="1261" priority="1415" operator="equal">
      <formula>"NÃO"</formula>
    </cfRule>
    <cfRule type="cellIs" dxfId="1260" priority="1416" operator="equal">
      <formula>"SIM"</formula>
    </cfRule>
  </conditionalFormatting>
  <conditionalFormatting sqref="Z190">
    <cfRule type="cellIs" dxfId="1259" priority="1414" operator="equal">
      <formula>"OPORTUNIDADE"</formula>
    </cfRule>
  </conditionalFormatting>
  <conditionalFormatting sqref="Z190">
    <cfRule type="cellIs" dxfId="1258" priority="1412" operator="equal">
      <formula>"NÃO"</formula>
    </cfRule>
    <cfRule type="cellIs" dxfId="1257" priority="1413" operator="equal">
      <formula>"SIM"</formula>
    </cfRule>
  </conditionalFormatting>
  <conditionalFormatting sqref="Z190">
    <cfRule type="cellIs" dxfId="1256" priority="1411" operator="equal">
      <formula>"OPORTUNIDADE"</formula>
    </cfRule>
  </conditionalFormatting>
  <conditionalFormatting sqref="Z190">
    <cfRule type="cellIs" dxfId="1255" priority="1409" operator="equal">
      <formula>"NÃO"</formula>
    </cfRule>
    <cfRule type="cellIs" dxfId="1254" priority="1410" operator="equal">
      <formula>"SIM"</formula>
    </cfRule>
  </conditionalFormatting>
  <conditionalFormatting sqref="Z190">
    <cfRule type="cellIs" dxfId="1253" priority="1408" operator="equal">
      <formula>"OPORTUNIDADE"</formula>
    </cfRule>
  </conditionalFormatting>
  <conditionalFormatting sqref="Z190">
    <cfRule type="cellIs" dxfId="1252" priority="1406" operator="equal">
      <formula>"NÃO"</formula>
    </cfRule>
    <cfRule type="cellIs" dxfId="1251" priority="1407" operator="equal">
      <formula>"SIM"</formula>
    </cfRule>
  </conditionalFormatting>
  <conditionalFormatting sqref="Z190">
    <cfRule type="cellIs" dxfId="1250" priority="1405" operator="equal">
      <formula>"OPORTUNIDADE"</formula>
    </cfRule>
  </conditionalFormatting>
  <conditionalFormatting sqref="Z190">
    <cfRule type="cellIs" dxfId="1249" priority="1403" operator="equal">
      <formula>"NÃO"</formula>
    </cfRule>
    <cfRule type="cellIs" dxfId="1248" priority="1404" operator="equal">
      <formula>"SIM"</formula>
    </cfRule>
  </conditionalFormatting>
  <conditionalFormatting sqref="Z190">
    <cfRule type="cellIs" dxfId="1247" priority="1402" operator="equal">
      <formula>"OPORTUNIDADE"</formula>
    </cfRule>
  </conditionalFormatting>
  <conditionalFormatting sqref="Z190">
    <cfRule type="cellIs" dxfId="1246" priority="1400" operator="equal">
      <formula>"NÃO"</formula>
    </cfRule>
    <cfRule type="cellIs" dxfId="1245" priority="1401" operator="equal">
      <formula>"SIM"</formula>
    </cfRule>
  </conditionalFormatting>
  <conditionalFormatting sqref="Z190">
    <cfRule type="cellIs" dxfId="1244" priority="1399" operator="equal">
      <formula>"OPORTUNIDADE"</formula>
    </cfRule>
  </conditionalFormatting>
  <conditionalFormatting sqref="Z190">
    <cfRule type="cellIs" dxfId="1243" priority="1397" operator="equal">
      <formula>"NÃO"</formula>
    </cfRule>
    <cfRule type="cellIs" dxfId="1242" priority="1398" operator="equal">
      <formula>"SIM"</formula>
    </cfRule>
  </conditionalFormatting>
  <conditionalFormatting sqref="Z190">
    <cfRule type="cellIs" dxfId="1241" priority="1396" operator="equal">
      <formula>"OPORTUNIDADE"</formula>
    </cfRule>
  </conditionalFormatting>
  <conditionalFormatting sqref="Z190">
    <cfRule type="cellIs" dxfId="1240" priority="1394" operator="equal">
      <formula>"NÃO"</formula>
    </cfRule>
    <cfRule type="cellIs" dxfId="1239" priority="1395" operator="equal">
      <formula>"SIM"</formula>
    </cfRule>
  </conditionalFormatting>
  <conditionalFormatting sqref="Z190">
    <cfRule type="cellIs" dxfId="1238" priority="1393" operator="equal">
      <formula>"OPORTUNIDADE"</formula>
    </cfRule>
  </conditionalFormatting>
  <conditionalFormatting sqref="Z190">
    <cfRule type="cellIs" dxfId="1237" priority="1391" operator="equal">
      <formula>"NÃO"</formula>
    </cfRule>
    <cfRule type="cellIs" dxfId="1236" priority="1392" operator="equal">
      <formula>"SIM"</formula>
    </cfRule>
  </conditionalFormatting>
  <conditionalFormatting sqref="Z190">
    <cfRule type="cellIs" dxfId="1235" priority="1390" operator="equal">
      <formula>"OPORTUNIDADE"</formula>
    </cfRule>
  </conditionalFormatting>
  <conditionalFormatting sqref="Z190">
    <cfRule type="cellIs" dxfId="1234" priority="1388" operator="equal">
      <formula>"NÃO"</formula>
    </cfRule>
    <cfRule type="cellIs" dxfId="1233" priority="1389" operator="equal">
      <formula>"SIM"</formula>
    </cfRule>
  </conditionalFormatting>
  <conditionalFormatting sqref="Y190">
    <cfRule type="cellIs" dxfId="1232" priority="1384" operator="equal">
      <formula>"OPORTUNIDADE"</formula>
    </cfRule>
  </conditionalFormatting>
  <conditionalFormatting sqref="Y190">
    <cfRule type="cellIs" dxfId="1231" priority="1382" operator="equal">
      <formula>"NÃO"</formula>
    </cfRule>
    <cfRule type="cellIs" dxfId="1230" priority="1383" operator="equal">
      <formula>"SIM"</formula>
    </cfRule>
  </conditionalFormatting>
  <conditionalFormatting sqref="Y191 Y194">
    <cfRule type="cellIs" dxfId="1229" priority="1381" operator="equal">
      <formula>"OPORTUNIDADE"</formula>
    </cfRule>
  </conditionalFormatting>
  <conditionalFormatting sqref="Y191 Y194">
    <cfRule type="cellIs" dxfId="1228" priority="1379" operator="equal">
      <formula>"NÃO"</formula>
    </cfRule>
    <cfRule type="cellIs" dxfId="1227" priority="1380" operator="equal">
      <formula>"SIM"</formula>
    </cfRule>
  </conditionalFormatting>
  <conditionalFormatting sqref="Z194">
    <cfRule type="cellIs" dxfId="1226" priority="1378" operator="equal">
      <formula>"OPORTUNIDADE"</formula>
    </cfRule>
  </conditionalFormatting>
  <conditionalFormatting sqref="Z194">
    <cfRule type="cellIs" dxfId="1225" priority="1376" operator="equal">
      <formula>"NÃO"</formula>
    </cfRule>
    <cfRule type="cellIs" dxfId="1224" priority="1377" operator="equal">
      <formula>"SIM"</formula>
    </cfRule>
  </conditionalFormatting>
  <conditionalFormatting sqref="Z194">
    <cfRule type="cellIs" dxfId="1223" priority="1375" operator="equal">
      <formula>"OPORTUNIDADE"</formula>
    </cfRule>
  </conditionalFormatting>
  <conditionalFormatting sqref="Z194">
    <cfRule type="cellIs" dxfId="1222" priority="1373" operator="equal">
      <formula>"NÃO"</formula>
    </cfRule>
    <cfRule type="cellIs" dxfId="1221" priority="1374" operator="equal">
      <formula>"SIM"</formula>
    </cfRule>
  </conditionalFormatting>
  <conditionalFormatting sqref="Z194">
    <cfRule type="cellIs" dxfId="1220" priority="1372" operator="equal">
      <formula>"OPORTUNIDADE"</formula>
    </cfRule>
  </conditionalFormatting>
  <conditionalFormatting sqref="Z194">
    <cfRule type="cellIs" dxfId="1219" priority="1370" operator="equal">
      <formula>"NÃO"</formula>
    </cfRule>
    <cfRule type="cellIs" dxfId="1218" priority="1371" operator="equal">
      <formula>"SIM"</formula>
    </cfRule>
  </conditionalFormatting>
  <conditionalFormatting sqref="Z194">
    <cfRule type="cellIs" dxfId="1217" priority="1369" operator="equal">
      <formula>"OPORTUNIDADE"</formula>
    </cfRule>
  </conditionalFormatting>
  <conditionalFormatting sqref="Z194">
    <cfRule type="cellIs" dxfId="1216" priority="1367" operator="equal">
      <formula>"NÃO"</formula>
    </cfRule>
    <cfRule type="cellIs" dxfId="1215" priority="1368" operator="equal">
      <formula>"SIM"</formula>
    </cfRule>
  </conditionalFormatting>
  <conditionalFormatting sqref="Z194">
    <cfRule type="cellIs" dxfId="1214" priority="1366" operator="equal">
      <formula>"OPORTUNIDADE"</formula>
    </cfRule>
  </conditionalFormatting>
  <conditionalFormatting sqref="Z194">
    <cfRule type="cellIs" dxfId="1213" priority="1364" operator="equal">
      <formula>"NÃO"</formula>
    </cfRule>
    <cfRule type="cellIs" dxfId="1212" priority="1365" operator="equal">
      <formula>"SIM"</formula>
    </cfRule>
  </conditionalFormatting>
  <conditionalFormatting sqref="Z194">
    <cfRule type="cellIs" dxfId="1211" priority="1363" operator="equal">
      <formula>"OPORTUNIDADE"</formula>
    </cfRule>
  </conditionalFormatting>
  <conditionalFormatting sqref="Z194">
    <cfRule type="cellIs" dxfId="1210" priority="1361" operator="equal">
      <formula>"NÃO"</formula>
    </cfRule>
    <cfRule type="cellIs" dxfId="1209" priority="1362" operator="equal">
      <formula>"SIM"</formula>
    </cfRule>
  </conditionalFormatting>
  <conditionalFormatting sqref="Z194">
    <cfRule type="cellIs" dxfId="1208" priority="1360" operator="equal">
      <formula>"OPORTUNIDADE"</formula>
    </cfRule>
  </conditionalFormatting>
  <conditionalFormatting sqref="Z194">
    <cfRule type="cellIs" dxfId="1207" priority="1358" operator="equal">
      <formula>"NÃO"</formula>
    </cfRule>
    <cfRule type="cellIs" dxfId="1206" priority="1359" operator="equal">
      <formula>"SIM"</formula>
    </cfRule>
  </conditionalFormatting>
  <conditionalFormatting sqref="Z194">
    <cfRule type="cellIs" dxfId="1205" priority="1357" operator="equal">
      <formula>"OPORTUNIDADE"</formula>
    </cfRule>
  </conditionalFormatting>
  <conditionalFormatting sqref="Z194">
    <cfRule type="cellIs" dxfId="1204" priority="1355" operator="equal">
      <formula>"NÃO"</formula>
    </cfRule>
    <cfRule type="cellIs" dxfId="1203" priority="1356" operator="equal">
      <formula>"SIM"</formula>
    </cfRule>
  </conditionalFormatting>
  <conditionalFormatting sqref="Z194">
    <cfRule type="cellIs" dxfId="1202" priority="1354" operator="equal">
      <formula>"OPORTUNIDADE"</formula>
    </cfRule>
  </conditionalFormatting>
  <conditionalFormatting sqref="Z194">
    <cfRule type="cellIs" dxfId="1201" priority="1352" operator="equal">
      <formula>"NÃO"</formula>
    </cfRule>
    <cfRule type="cellIs" dxfId="1200" priority="1353" operator="equal">
      <formula>"SIM"</formula>
    </cfRule>
  </conditionalFormatting>
  <conditionalFormatting sqref="Y195:Y196">
    <cfRule type="cellIs" dxfId="1199" priority="1342" operator="equal">
      <formula>"OPORTUNIDADE"</formula>
    </cfRule>
  </conditionalFormatting>
  <conditionalFormatting sqref="Y195:Y196">
    <cfRule type="cellIs" dxfId="1198" priority="1340" operator="equal">
      <formula>"NÃO"</formula>
    </cfRule>
    <cfRule type="cellIs" dxfId="1197" priority="1341" operator="equal">
      <formula>"SIM"</formula>
    </cfRule>
  </conditionalFormatting>
  <conditionalFormatting sqref="Z195">
    <cfRule type="cellIs" dxfId="1196" priority="1339" operator="equal">
      <formula>"OPORTUNIDADE"</formula>
    </cfRule>
  </conditionalFormatting>
  <conditionalFormatting sqref="Z195">
    <cfRule type="cellIs" dxfId="1195" priority="1337" operator="equal">
      <formula>"NÃO"</formula>
    </cfRule>
    <cfRule type="cellIs" dxfId="1194" priority="1338" operator="equal">
      <formula>"SIM"</formula>
    </cfRule>
  </conditionalFormatting>
  <conditionalFormatting sqref="Z195">
    <cfRule type="cellIs" dxfId="1193" priority="1336" operator="equal">
      <formula>"OPORTUNIDADE"</formula>
    </cfRule>
  </conditionalFormatting>
  <conditionalFormatting sqref="Z195">
    <cfRule type="cellIs" dxfId="1192" priority="1334" operator="equal">
      <formula>"NÃO"</formula>
    </cfRule>
    <cfRule type="cellIs" dxfId="1191" priority="1335" operator="equal">
      <formula>"SIM"</formula>
    </cfRule>
  </conditionalFormatting>
  <conditionalFormatting sqref="Z195">
    <cfRule type="cellIs" dxfId="1190" priority="1333" operator="equal">
      <formula>"OPORTUNIDADE"</formula>
    </cfRule>
  </conditionalFormatting>
  <conditionalFormatting sqref="Z195">
    <cfRule type="cellIs" dxfId="1189" priority="1331" operator="equal">
      <formula>"NÃO"</formula>
    </cfRule>
    <cfRule type="cellIs" dxfId="1188" priority="1332" operator="equal">
      <formula>"SIM"</formula>
    </cfRule>
  </conditionalFormatting>
  <conditionalFormatting sqref="Y192:Y193">
    <cfRule type="cellIs" dxfId="1187" priority="1330" operator="equal">
      <formula>"OPORTUNIDADE"</formula>
    </cfRule>
  </conditionalFormatting>
  <conditionalFormatting sqref="Y192:Y193">
    <cfRule type="cellIs" dxfId="1186" priority="1328" operator="equal">
      <formula>"NÃO"</formula>
    </cfRule>
    <cfRule type="cellIs" dxfId="1185" priority="1329" operator="equal">
      <formula>"SIM"</formula>
    </cfRule>
  </conditionalFormatting>
  <conditionalFormatting sqref="Z192">
    <cfRule type="cellIs" dxfId="1184" priority="1327" operator="equal">
      <formula>"OPORTUNIDADE"</formula>
    </cfRule>
  </conditionalFormatting>
  <conditionalFormatting sqref="Z192">
    <cfRule type="cellIs" dxfId="1183" priority="1325" operator="equal">
      <formula>"NÃO"</formula>
    </cfRule>
    <cfRule type="cellIs" dxfId="1182" priority="1326" operator="equal">
      <formula>"SIM"</formula>
    </cfRule>
  </conditionalFormatting>
  <conditionalFormatting sqref="Z192">
    <cfRule type="cellIs" dxfId="1181" priority="1324" operator="equal">
      <formula>"OPORTUNIDADE"</formula>
    </cfRule>
  </conditionalFormatting>
  <conditionalFormatting sqref="Z192">
    <cfRule type="cellIs" dxfId="1180" priority="1322" operator="equal">
      <formula>"NÃO"</formula>
    </cfRule>
    <cfRule type="cellIs" dxfId="1179" priority="1323" operator="equal">
      <formula>"SIM"</formula>
    </cfRule>
  </conditionalFormatting>
  <conditionalFormatting sqref="Z192">
    <cfRule type="cellIs" dxfId="1178" priority="1321" operator="equal">
      <formula>"OPORTUNIDADE"</formula>
    </cfRule>
  </conditionalFormatting>
  <conditionalFormatting sqref="Z192">
    <cfRule type="cellIs" dxfId="1177" priority="1319" operator="equal">
      <formula>"NÃO"</formula>
    </cfRule>
    <cfRule type="cellIs" dxfId="1176" priority="1320" operator="equal">
      <formula>"SIM"</formula>
    </cfRule>
  </conditionalFormatting>
  <conditionalFormatting sqref="BP172">
    <cfRule type="iconSet" priority="1318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1175" priority="1317" operator="equal">
      <formula>"OPORTUNIDADE"</formula>
    </cfRule>
  </conditionalFormatting>
  <conditionalFormatting sqref="Y189">
    <cfRule type="cellIs" dxfId="1174" priority="1315" operator="equal">
      <formula>"NÃO"</formula>
    </cfRule>
    <cfRule type="cellIs" dxfId="1173" priority="1316" operator="equal">
      <formula>"SIM"</formula>
    </cfRule>
  </conditionalFormatting>
  <conditionalFormatting sqref="Y189">
    <cfRule type="cellIs" dxfId="1172" priority="1314" operator="equal">
      <formula>"OPORTUNIDADE"</formula>
    </cfRule>
  </conditionalFormatting>
  <conditionalFormatting sqref="Y189">
    <cfRule type="cellIs" dxfId="1171" priority="1312" operator="equal">
      <formula>"NÃO"</formula>
    </cfRule>
    <cfRule type="cellIs" dxfId="1170" priority="1313" operator="equal">
      <formula>"SIM"</formula>
    </cfRule>
  </conditionalFormatting>
  <conditionalFormatting sqref="Y189">
    <cfRule type="cellIs" dxfId="1169" priority="1311" operator="equal">
      <formula>"OPORTUNIDADE"</formula>
    </cfRule>
  </conditionalFormatting>
  <conditionalFormatting sqref="Y189">
    <cfRule type="cellIs" dxfId="1168" priority="1309" operator="equal">
      <formula>"NÃO"</formula>
    </cfRule>
    <cfRule type="cellIs" dxfId="1167" priority="1310" operator="equal">
      <formula>"SIM"</formula>
    </cfRule>
  </conditionalFormatting>
  <conditionalFormatting sqref="Y189">
    <cfRule type="cellIs" dxfId="1166" priority="1308" operator="equal">
      <formula>"OPORTUNIDADE"</formula>
    </cfRule>
  </conditionalFormatting>
  <conditionalFormatting sqref="Y189">
    <cfRule type="cellIs" dxfId="1165" priority="1306" operator="equal">
      <formula>"NÃO"</formula>
    </cfRule>
    <cfRule type="cellIs" dxfId="1164" priority="1307" operator="equal">
      <formula>"SIM"</formula>
    </cfRule>
  </conditionalFormatting>
  <conditionalFormatting sqref="Z189">
    <cfRule type="cellIs" dxfId="1163" priority="1305" operator="equal">
      <formula>"OPORTUNIDADE"</formula>
    </cfRule>
  </conditionalFormatting>
  <conditionalFormatting sqref="Z189">
    <cfRule type="cellIs" dxfId="1162" priority="1303" operator="equal">
      <formula>"NÃO"</formula>
    </cfRule>
    <cfRule type="cellIs" dxfId="1161" priority="1304" operator="equal">
      <formula>"SIM"</formula>
    </cfRule>
  </conditionalFormatting>
  <conditionalFormatting sqref="Z189">
    <cfRule type="cellIs" dxfId="1160" priority="1302" operator="equal">
      <formula>"OPORTUNIDADE"</formula>
    </cfRule>
  </conditionalFormatting>
  <conditionalFormatting sqref="Z189">
    <cfRule type="cellIs" dxfId="1159" priority="1300" operator="equal">
      <formula>"NÃO"</formula>
    </cfRule>
    <cfRule type="cellIs" dxfId="1158" priority="1301" operator="equal">
      <formula>"SIM"</formula>
    </cfRule>
  </conditionalFormatting>
  <conditionalFormatting sqref="Y189">
    <cfRule type="cellIs" dxfId="1157" priority="1299" operator="equal">
      <formula>"OPORTUNIDADE"</formula>
    </cfRule>
  </conditionalFormatting>
  <conditionalFormatting sqref="Y189">
    <cfRule type="cellIs" dxfId="1156" priority="1297" operator="equal">
      <formula>"NÃO"</formula>
    </cfRule>
    <cfRule type="cellIs" dxfId="1155" priority="1298" operator="equal">
      <formula>"SIM"</formula>
    </cfRule>
  </conditionalFormatting>
  <conditionalFormatting sqref="Y189:Z189">
    <cfRule type="cellIs" dxfId="1154" priority="1296" operator="equal">
      <formula>"OPORTUNIDADE"</formula>
    </cfRule>
  </conditionalFormatting>
  <conditionalFormatting sqref="Y189:Z189">
    <cfRule type="cellIs" dxfId="1153" priority="1294" operator="equal">
      <formula>"NÃO"</formula>
    </cfRule>
    <cfRule type="cellIs" dxfId="1152" priority="1295" operator="equal">
      <formula>"SIM"</formula>
    </cfRule>
  </conditionalFormatting>
  <conditionalFormatting sqref="Y189:Z189">
    <cfRule type="cellIs" dxfId="1151" priority="1293" operator="equal">
      <formula>"OPORTUNIDADE"</formula>
    </cfRule>
  </conditionalFormatting>
  <conditionalFormatting sqref="Y189:Z189">
    <cfRule type="cellIs" dxfId="1150" priority="1291" operator="equal">
      <formula>"NÃO"</formula>
    </cfRule>
    <cfRule type="cellIs" dxfId="1149" priority="1292" operator="equal">
      <formula>"SIM"</formula>
    </cfRule>
  </conditionalFormatting>
  <conditionalFormatting sqref="Y189:Z189">
    <cfRule type="cellIs" dxfId="1148" priority="1290" operator="equal">
      <formula>"OPORTUNIDADE"</formula>
    </cfRule>
  </conditionalFormatting>
  <conditionalFormatting sqref="Y189:Z189">
    <cfRule type="cellIs" dxfId="1147" priority="1288" operator="equal">
      <formula>"NÃO"</formula>
    </cfRule>
    <cfRule type="cellIs" dxfId="1146" priority="1289" operator="equal">
      <formula>"SIM"</formula>
    </cfRule>
  </conditionalFormatting>
  <conditionalFormatting sqref="Z196">
    <cfRule type="cellIs" dxfId="1145" priority="1287" operator="equal">
      <formula>"OPORTUNIDADE"</formula>
    </cfRule>
  </conditionalFormatting>
  <conditionalFormatting sqref="Z196">
    <cfRule type="cellIs" dxfId="1144" priority="1285" operator="equal">
      <formula>"NÃO"</formula>
    </cfRule>
    <cfRule type="cellIs" dxfId="1143" priority="1286" operator="equal">
      <formula>"SIM"</formula>
    </cfRule>
  </conditionalFormatting>
  <conditionalFormatting sqref="Z196">
    <cfRule type="cellIs" dxfId="1142" priority="1284" operator="equal">
      <formula>"OPORTUNIDADE"</formula>
    </cfRule>
  </conditionalFormatting>
  <conditionalFormatting sqref="Z196">
    <cfRule type="cellIs" dxfId="1141" priority="1282" operator="equal">
      <formula>"NÃO"</formula>
    </cfRule>
    <cfRule type="cellIs" dxfId="1140" priority="1283" operator="equal">
      <formula>"SIM"</formula>
    </cfRule>
  </conditionalFormatting>
  <conditionalFormatting sqref="Z196">
    <cfRule type="cellIs" dxfId="1139" priority="1281" operator="equal">
      <formula>"OPORTUNIDADE"</formula>
    </cfRule>
  </conditionalFormatting>
  <conditionalFormatting sqref="Z196">
    <cfRule type="cellIs" dxfId="1138" priority="1279" operator="equal">
      <formula>"NÃO"</formula>
    </cfRule>
    <cfRule type="cellIs" dxfId="1137" priority="1280" operator="equal">
      <formula>"SIM"</formula>
    </cfRule>
  </conditionalFormatting>
  <conditionalFormatting sqref="Y196">
    <cfRule type="cellIs" dxfId="1136" priority="1278" operator="equal">
      <formula>"OPORTUNIDADE"</formula>
    </cfRule>
  </conditionalFormatting>
  <conditionalFormatting sqref="Y196">
    <cfRule type="cellIs" dxfId="1135" priority="1276" operator="equal">
      <formula>"NÃO"</formula>
    </cfRule>
    <cfRule type="cellIs" dxfId="1134" priority="1277" operator="equal">
      <formula>"SIM"</formula>
    </cfRule>
  </conditionalFormatting>
  <conditionalFormatting sqref="Y196">
    <cfRule type="cellIs" dxfId="1133" priority="1275" operator="equal">
      <formula>"OPORTUNIDADE"</formula>
    </cfRule>
  </conditionalFormatting>
  <conditionalFormatting sqref="Y196">
    <cfRule type="cellIs" dxfId="1132" priority="1273" operator="equal">
      <formula>"NÃO"</formula>
    </cfRule>
    <cfRule type="cellIs" dxfId="1131" priority="1274" operator="equal">
      <formula>"SIM"</formula>
    </cfRule>
  </conditionalFormatting>
  <conditionalFormatting sqref="Y196">
    <cfRule type="cellIs" dxfId="1130" priority="1272" operator="equal">
      <formula>"OPORTUNIDADE"</formula>
    </cfRule>
  </conditionalFormatting>
  <conditionalFormatting sqref="Y196">
    <cfRule type="cellIs" dxfId="1129" priority="1270" operator="equal">
      <formula>"NÃO"</formula>
    </cfRule>
    <cfRule type="cellIs" dxfId="1128" priority="1271" operator="equal">
      <formula>"SIM"</formula>
    </cfRule>
  </conditionalFormatting>
  <conditionalFormatting sqref="Y196">
    <cfRule type="cellIs" dxfId="1127" priority="1269" operator="equal">
      <formula>"OPORTUNIDADE"</formula>
    </cfRule>
  </conditionalFormatting>
  <conditionalFormatting sqref="Y196">
    <cfRule type="cellIs" dxfId="1126" priority="1267" operator="equal">
      <formula>"NÃO"</formula>
    </cfRule>
    <cfRule type="cellIs" dxfId="1125" priority="1268" operator="equal">
      <formula>"SIM"</formula>
    </cfRule>
  </conditionalFormatting>
  <conditionalFormatting sqref="Y196">
    <cfRule type="cellIs" dxfId="1124" priority="1266" operator="equal">
      <formula>"OPORTUNIDADE"</formula>
    </cfRule>
  </conditionalFormatting>
  <conditionalFormatting sqref="Y196">
    <cfRule type="cellIs" dxfId="1123" priority="1264" operator="equal">
      <formula>"NÃO"</formula>
    </cfRule>
    <cfRule type="cellIs" dxfId="1122" priority="1265" operator="equal">
      <formula>"SIM"</formula>
    </cfRule>
  </conditionalFormatting>
  <conditionalFormatting sqref="Y196">
    <cfRule type="cellIs" dxfId="1121" priority="1263" operator="equal">
      <formula>"OPORTUNIDADE"</formula>
    </cfRule>
  </conditionalFormatting>
  <conditionalFormatting sqref="Y196">
    <cfRule type="cellIs" dxfId="1120" priority="1261" operator="equal">
      <formula>"NÃO"</formula>
    </cfRule>
    <cfRule type="cellIs" dxfId="1119" priority="1262" operator="equal">
      <formula>"SIM"</formula>
    </cfRule>
  </conditionalFormatting>
  <conditionalFormatting sqref="Z196">
    <cfRule type="cellIs" dxfId="1118" priority="1260" operator="equal">
      <formula>"OPORTUNIDADE"</formula>
    </cfRule>
  </conditionalFormatting>
  <conditionalFormatting sqref="Z196">
    <cfRule type="cellIs" dxfId="1117" priority="1258" operator="equal">
      <formula>"NÃO"</formula>
    </cfRule>
    <cfRule type="cellIs" dxfId="1116" priority="1259" operator="equal">
      <formula>"SIM"</formula>
    </cfRule>
  </conditionalFormatting>
  <conditionalFormatting sqref="Z196">
    <cfRule type="cellIs" dxfId="1115" priority="1257" operator="equal">
      <formula>"OPORTUNIDADE"</formula>
    </cfRule>
  </conditionalFormatting>
  <conditionalFormatting sqref="Z196">
    <cfRule type="cellIs" dxfId="1114" priority="1255" operator="equal">
      <formula>"NÃO"</formula>
    </cfRule>
    <cfRule type="cellIs" dxfId="1113" priority="1256" operator="equal">
      <formula>"SIM"</formula>
    </cfRule>
  </conditionalFormatting>
  <conditionalFormatting sqref="Y196">
    <cfRule type="cellIs" dxfId="1112" priority="1254" operator="equal">
      <formula>"OPORTUNIDADE"</formula>
    </cfRule>
  </conditionalFormatting>
  <conditionalFormatting sqref="Y196">
    <cfRule type="cellIs" dxfId="1111" priority="1252" operator="equal">
      <formula>"NÃO"</formula>
    </cfRule>
    <cfRule type="cellIs" dxfId="1110" priority="1253" operator="equal">
      <formula>"SIM"</formula>
    </cfRule>
  </conditionalFormatting>
  <conditionalFormatting sqref="Y196:Z196">
    <cfRule type="cellIs" dxfId="1109" priority="1251" operator="equal">
      <formula>"OPORTUNIDADE"</formula>
    </cfRule>
  </conditionalFormatting>
  <conditionalFormatting sqref="Y196:Z196">
    <cfRule type="cellIs" dxfId="1108" priority="1249" operator="equal">
      <formula>"NÃO"</formula>
    </cfRule>
    <cfRule type="cellIs" dxfId="1107" priority="1250" operator="equal">
      <formula>"SIM"</formula>
    </cfRule>
  </conditionalFormatting>
  <conditionalFormatting sqref="Y196:Z196">
    <cfRule type="cellIs" dxfId="1106" priority="1248" operator="equal">
      <formula>"OPORTUNIDADE"</formula>
    </cfRule>
  </conditionalFormatting>
  <conditionalFormatting sqref="Y196:Z196">
    <cfRule type="cellIs" dxfId="1105" priority="1246" operator="equal">
      <formula>"NÃO"</formula>
    </cfRule>
    <cfRule type="cellIs" dxfId="1104" priority="1247" operator="equal">
      <formula>"SIM"</formula>
    </cfRule>
  </conditionalFormatting>
  <conditionalFormatting sqref="Y196:Z196">
    <cfRule type="cellIs" dxfId="1103" priority="1245" operator="equal">
      <formula>"OPORTUNIDADE"</formula>
    </cfRule>
  </conditionalFormatting>
  <conditionalFormatting sqref="Y196:Z196">
    <cfRule type="cellIs" dxfId="1102" priority="1243" operator="equal">
      <formula>"NÃO"</formula>
    </cfRule>
    <cfRule type="cellIs" dxfId="1101" priority="1244" operator="equal">
      <formula>"SIM"</formula>
    </cfRule>
  </conditionalFormatting>
  <conditionalFormatting sqref="Y196:Z196">
    <cfRule type="cellIs" dxfId="1100" priority="1242" operator="equal">
      <formula>"OPORTUNIDADE"</formula>
    </cfRule>
  </conditionalFormatting>
  <conditionalFormatting sqref="Y196:Z196">
    <cfRule type="cellIs" dxfId="1099" priority="1240" operator="equal">
      <formula>"NÃO"</formula>
    </cfRule>
    <cfRule type="cellIs" dxfId="1098" priority="1241" operator="equal">
      <formula>"SIM"</formula>
    </cfRule>
  </conditionalFormatting>
  <conditionalFormatting sqref="Y196:Z196">
    <cfRule type="cellIs" dxfId="1097" priority="1239" operator="equal">
      <formula>"OPORTUNIDADE"</formula>
    </cfRule>
  </conditionalFormatting>
  <conditionalFormatting sqref="Y196:Z196">
    <cfRule type="cellIs" dxfId="1096" priority="1237" operator="equal">
      <formula>"NÃO"</formula>
    </cfRule>
    <cfRule type="cellIs" dxfId="1095" priority="1238" operator="equal">
      <formula>"SIM"</formula>
    </cfRule>
  </conditionalFormatting>
  <conditionalFormatting sqref="Y196:Z196">
    <cfRule type="cellIs" dxfId="1094" priority="1236" operator="equal">
      <formula>"OPORTUNIDADE"</formula>
    </cfRule>
  </conditionalFormatting>
  <conditionalFormatting sqref="Y196:Z196">
    <cfRule type="cellIs" dxfId="1093" priority="1234" operator="equal">
      <formula>"NÃO"</formula>
    </cfRule>
    <cfRule type="cellIs" dxfId="1092" priority="1235" operator="equal">
      <formula>"SIM"</formula>
    </cfRule>
  </conditionalFormatting>
  <conditionalFormatting sqref="Y196:Z196">
    <cfRule type="cellIs" dxfId="1091" priority="1233" operator="equal">
      <formula>"OPORTUNIDADE"</formula>
    </cfRule>
  </conditionalFormatting>
  <conditionalFormatting sqref="Y196:Z196">
    <cfRule type="cellIs" dxfId="1090" priority="1231" operator="equal">
      <formula>"NÃO"</formula>
    </cfRule>
    <cfRule type="cellIs" dxfId="1089" priority="1232" operator="equal">
      <formula>"SIM"</formula>
    </cfRule>
  </conditionalFormatting>
  <conditionalFormatting sqref="Y196:Z196">
    <cfRule type="cellIs" dxfId="1088" priority="1230" operator="equal">
      <formula>"OPORTUNIDADE"</formula>
    </cfRule>
  </conditionalFormatting>
  <conditionalFormatting sqref="Y196:Z196">
    <cfRule type="cellIs" dxfId="1087" priority="1228" operator="equal">
      <formula>"NÃO"</formula>
    </cfRule>
    <cfRule type="cellIs" dxfId="1086" priority="1229" operator="equal">
      <formula>"SIM"</formula>
    </cfRule>
  </conditionalFormatting>
  <conditionalFormatting sqref="Y196:Z196">
    <cfRule type="cellIs" dxfId="1085" priority="1227" operator="equal">
      <formula>"OPORTUNIDADE"</formula>
    </cfRule>
  </conditionalFormatting>
  <conditionalFormatting sqref="Y196:Z196">
    <cfRule type="cellIs" dxfId="1084" priority="1225" operator="equal">
      <formula>"NÃO"</formula>
    </cfRule>
    <cfRule type="cellIs" dxfId="1083" priority="1226" operator="equal">
      <formula>"SIM"</formula>
    </cfRule>
  </conditionalFormatting>
  <conditionalFormatting sqref="BP173">
    <cfRule type="iconSet" priority="1223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222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1082" priority="1218" operator="equal">
      <formula>"OPORTUNIDADE"</formula>
    </cfRule>
  </conditionalFormatting>
  <conditionalFormatting sqref="Z202:Z203">
    <cfRule type="cellIs" dxfId="1081" priority="1216" operator="equal">
      <formula>"NÃO"</formula>
    </cfRule>
    <cfRule type="cellIs" dxfId="1080" priority="1217" operator="equal">
      <formula>"SIM"</formula>
    </cfRule>
  </conditionalFormatting>
  <conditionalFormatting sqref="Z202:Z203">
    <cfRule type="cellIs" dxfId="1079" priority="1215" operator="equal">
      <formula>"OPORTUNIDADE"</formula>
    </cfRule>
  </conditionalFormatting>
  <conditionalFormatting sqref="Z202:Z203">
    <cfRule type="cellIs" dxfId="1078" priority="1213" operator="equal">
      <formula>"NÃO"</formula>
    </cfRule>
    <cfRule type="cellIs" dxfId="1077" priority="1214" operator="equal">
      <formula>"SIM"</formula>
    </cfRule>
  </conditionalFormatting>
  <conditionalFormatting sqref="Z202:Z203">
    <cfRule type="cellIs" dxfId="1076" priority="1212" operator="equal">
      <formula>"OPORTUNIDADE"</formula>
    </cfRule>
  </conditionalFormatting>
  <conditionalFormatting sqref="Z202:Z203">
    <cfRule type="cellIs" dxfId="1075" priority="1210" operator="equal">
      <formula>"NÃO"</formula>
    </cfRule>
    <cfRule type="cellIs" dxfId="1074" priority="1211" operator="equal">
      <formula>"SIM"</formula>
    </cfRule>
  </conditionalFormatting>
  <conditionalFormatting sqref="Y210:Y213">
    <cfRule type="cellIs" dxfId="1073" priority="1203" operator="equal">
      <formula>"OPORTUNIDADE"</formula>
    </cfRule>
  </conditionalFormatting>
  <conditionalFormatting sqref="Y210:Y213">
    <cfRule type="cellIs" dxfId="1072" priority="1201" operator="equal">
      <formula>"NÃO"</formula>
    </cfRule>
    <cfRule type="cellIs" dxfId="1071" priority="1202" operator="equal">
      <formula>"SIM"</formula>
    </cfRule>
  </conditionalFormatting>
  <conditionalFormatting sqref="Y219:Y220">
    <cfRule type="cellIs" dxfId="1070" priority="1200" operator="equal">
      <formula>"OPORTUNIDADE"</formula>
    </cfRule>
  </conditionalFormatting>
  <conditionalFormatting sqref="Y219:Y220">
    <cfRule type="cellIs" dxfId="1069" priority="1198" operator="equal">
      <formula>"NÃO"</formula>
    </cfRule>
    <cfRule type="cellIs" dxfId="1068" priority="1199" operator="equal">
      <formula>"SIM"</formula>
    </cfRule>
  </conditionalFormatting>
  <conditionalFormatting sqref="Z219:Z220">
    <cfRule type="cellIs" dxfId="1067" priority="1194" operator="equal">
      <formula>"OPORTUNIDADE"</formula>
    </cfRule>
  </conditionalFormatting>
  <conditionalFormatting sqref="Z219:Z220">
    <cfRule type="cellIs" dxfId="1066" priority="1192" operator="equal">
      <formula>"NÃO"</formula>
    </cfRule>
    <cfRule type="cellIs" dxfId="1065" priority="1193" operator="equal">
      <formula>"SIM"</formula>
    </cfRule>
  </conditionalFormatting>
  <conditionalFormatting sqref="Z219:Z220">
    <cfRule type="cellIs" dxfId="1064" priority="1191" operator="equal">
      <formula>"OPORTUNIDADE"</formula>
    </cfRule>
  </conditionalFormatting>
  <conditionalFormatting sqref="Z219:Z220">
    <cfRule type="cellIs" dxfId="1063" priority="1189" operator="equal">
      <formula>"NÃO"</formula>
    </cfRule>
    <cfRule type="cellIs" dxfId="1062" priority="1190" operator="equal">
      <formula>"SIM"</formula>
    </cfRule>
  </conditionalFormatting>
  <conditionalFormatting sqref="Z219:Z220">
    <cfRule type="cellIs" dxfId="1061" priority="1188" operator="equal">
      <formula>"OPORTUNIDADE"</formula>
    </cfRule>
  </conditionalFormatting>
  <conditionalFormatting sqref="Z219:Z220">
    <cfRule type="cellIs" dxfId="1060" priority="1186" operator="equal">
      <formula>"NÃO"</formula>
    </cfRule>
    <cfRule type="cellIs" dxfId="1059" priority="1187" operator="equal">
      <formula>"SIM"</formula>
    </cfRule>
  </conditionalFormatting>
  <conditionalFormatting sqref="BK197">
    <cfRule type="iconSet" priority="1185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1058" priority="1184" operator="equal">
      <formula>"OPORTUNIDADE"</formula>
    </cfRule>
  </conditionalFormatting>
  <conditionalFormatting sqref="Y216:Y219">
    <cfRule type="cellIs" dxfId="1057" priority="1182" operator="equal">
      <formula>"NÃO"</formula>
    </cfRule>
    <cfRule type="cellIs" dxfId="1056" priority="1183" operator="equal">
      <formula>"SIM"</formula>
    </cfRule>
  </conditionalFormatting>
  <conditionalFormatting sqref="Y216:Y219">
    <cfRule type="cellIs" dxfId="1055" priority="1181" operator="equal">
      <formula>"OPORTUNIDADE"</formula>
    </cfRule>
  </conditionalFormatting>
  <conditionalFormatting sqref="Y216:Y219">
    <cfRule type="cellIs" dxfId="1054" priority="1179" operator="equal">
      <formula>"NÃO"</formula>
    </cfRule>
    <cfRule type="cellIs" dxfId="1053" priority="1180" operator="equal">
      <formula>"SIM"</formula>
    </cfRule>
  </conditionalFormatting>
  <conditionalFormatting sqref="Y216:Y219">
    <cfRule type="cellIs" dxfId="1052" priority="1178" operator="equal">
      <formula>"OPORTUNIDADE"</formula>
    </cfRule>
  </conditionalFormatting>
  <conditionalFormatting sqref="Y216:Y219">
    <cfRule type="cellIs" dxfId="1051" priority="1176" operator="equal">
      <formula>"NÃO"</formula>
    </cfRule>
    <cfRule type="cellIs" dxfId="1050" priority="1177" operator="equal">
      <formula>"SIM"</formula>
    </cfRule>
  </conditionalFormatting>
  <conditionalFormatting sqref="Y216:Y219">
    <cfRule type="cellIs" dxfId="1049" priority="1175" operator="equal">
      <formula>"OPORTUNIDADE"</formula>
    </cfRule>
  </conditionalFormatting>
  <conditionalFormatting sqref="Y216:Y219">
    <cfRule type="cellIs" dxfId="1048" priority="1173" operator="equal">
      <formula>"NÃO"</formula>
    </cfRule>
    <cfRule type="cellIs" dxfId="1047" priority="1174" operator="equal">
      <formula>"SIM"</formula>
    </cfRule>
  </conditionalFormatting>
  <conditionalFormatting sqref="Z216:Z217">
    <cfRule type="cellIs" dxfId="1046" priority="1172" operator="equal">
      <formula>"OPORTUNIDADE"</formula>
    </cfRule>
  </conditionalFormatting>
  <conditionalFormatting sqref="Z216:Z217">
    <cfRule type="cellIs" dxfId="1045" priority="1170" operator="equal">
      <formula>"NÃO"</formula>
    </cfRule>
    <cfRule type="cellIs" dxfId="1044" priority="1171" operator="equal">
      <formula>"SIM"</formula>
    </cfRule>
  </conditionalFormatting>
  <conditionalFormatting sqref="Z216:Z217">
    <cfRule type="cellIs" dxfId="1043" priority="1169" operator="equal">
      <formula>"OPORTUNIDADE"</formula>
    </cfRule>
  </conditionalFormatting>
  <conditionalFormatting sqref="Z216:Z217">
    <cfRule type="cellIs" dxfId="1042" priority="1167" operator="equal">
      <formula>"NÃO"</formula>
    </cfRule>
    <cfRule type="cellIs" dxfId="1041" priority="1168" operator="equal">
      <formula>"SIM"</formula>
    </cfRule>
  </conditionalFormatting>
  <conditionalFormatting sqref="Y216:Y219">
    <cfRule type="cellIs" dxfId="1040" priority="1166" operator="equal">
      <formula>"OPORTUNIDADE"</formula>
    </cfRule>
  </conditionalFormatting>
  <conditionalFormatting sqref="Y216:Y219">
    <cfRule type="cellIs" dxfId="1039" priority="1164" operator="equal">
      <formula>"NÃO"</formula>
    </cfRule>
    <cfRule type="cellIs" dxfId="1038" priority="1165" operator="equal">
      <formula>"SIM"</formula>
    </cfRule>
  </conditionalFormatting>
  <conditionalFormatting sqref="Y216:Z216">
    <cfRule type="cellIs" dxfId="1037" priority="1163" operator="equal">
      <formula>"OPORTUNIDADE"</formula>
    </cfRule>
  </conditionalFormatting>
  <conditionalFormatting sqref="Y216:Z216">
    <cfRule type="cellIs" dxfId="1036" priority="1161" operator="equal">
      <formula>"NÃO"</formula>
    </cfRule>
    <cfRule type="cellIs" dxfId="1035" priority="1162" operator="equal">
      <formula>"SIM"</formula>
    </cfRule>
  </conditionalFormatting>
  <conditionalFormatting sqref="Y216:Z216">
    <cfRule type="cellIs" dxfId="1034" priority="1160" operator="equal">
      <formula>"OPORTUNIDADE"</formula>
    </cfRule>
  </conditionalFormatting>
  <conditionalFormatting sqref="Y216:Z216">
    <cfRule type="cellIs" dxfId="1033" priority="1158" operator="equal">
      <formula>"NÃO"</formula>
    </cfRule>
    <cfRule type="cellIs" dxfId="1032" priority="1159" operator="equal">
      <formula>"SIM"</formula>
    </cfRule>
  </conditionalFormatting>
  <conditionalFormatting sqref="Y216:Z216">
    <cfRule type="cellIs" dxfId="1031" priority="1157" operator="equal">
      <formula>"OPORTUNIDADE"</formula>
    </cfRule>
  </conditionalFormatting>
  <conditionalFormatting sqref="Y216:Z216">
    <cfRule type="cellIs" dxfId="1030" priority="1155" operator="equal">
      <formula>"NÃO"</formula>
    </cfRule>
    <cfRule type="cellIs" dxfId="1029" priority="1156" operator="equal">
      <formula>"SIM"</formula>
    </cfRule>
  </conditionalFormatting>
  <conditionalFormatting sqref="BK194">
    <cfRule type="iconSet" priority="115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153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1028" priority="1140" operator="equal">
      <formula>"OPORTUNIDADE"</formula>
    </cfRule>
  </conditionalFormatting>
  <conditionalFormatting sqref="Z224">
    <cfRule type="cellIs" dxfId="1027" priority="1138" operator="equal">
      <formula>"NÃO"</formula>
    </cfRule>
    <cfRule type="cellIs" dxfId="1026" priority="1139" operator="equal">
      <formula>"SIM"</formula>
    </cfRule>
  </conditionalFormatting>
  <conditionalFormatting sqref="Z224">
    <cfRule type="cellIs" dxfId="1025" priority="1137" operator="equal">
      <formula>"OPORTUNIDADE"</formula>
    </cfRule>
  </conditionalFormatting>
  <conditionalFormatting sqref="Z224">
    <cfRule type="cellIs" dxfId="1024" priority="1135" operator="equal">
      <formula>"NÃO"</formula>
    </cfRule>
    <cfRule type="cellIs" dxfId="1023" priority="1136" operator="equal">
      <formula>"SIM"</formula>
    </cfRule>
  </conditionalFormatting>
  <conditionalFormatting sqref="Z217:Z218">
    <cfRule type="cellIs" dxfId="1022" priority="1134" operator="equal">
      <formula>"OPORTUNIDADE"</formula>
    </cfRule>
  </conditionalFormatting>
  <conditionalFormatting sqref="Z217:Z218">
    <cfRule type="cellIs" dxfId="1021" priority="1132" operator="equal">
      <formula>"NÃO"</formula>
    </cfRule>
    <cfRule type="cellIs" dxfId="1020" priority="1133" operator="equal">
      <formula>"SIM"</formula>
    </cfRule>
  </conditionalFormatting>
  <conditionalFormatting sqref="Z217:Z218">
    <cfRule type="cellIs" dxfId="1019" priority="1131" operator="equal">
      <formula>"OPORTUNIDADE"</formula>
    </cfRule>
  </conditionalFormatting>
  <conditionalFormatting sqref="Z217:Z218">
    <cfRule type="cellIs" dxfId="1018" priority="1129" operator="equal">
      <formula>"NÃO"</formula>
    </cfRule>
    <cfRule type="cellIs" dxfId="1017" priority="1130" operator="equal">
      <formula>"SIM"</formula>
    </cfRule>
  </conditionalFormatting>
  <conditionalFormatting sqref="Z217:Z218">
    <cfRule type="cellIs" dxfId="1016" priority="1128" operator="equal">
      <formula>"OPORTUNIDADE"</formula>
    </cfRule>
  </conditionalFormatting>
  <conditionalFormatting sqref="Z217:Z218">
    <cfRule type="cellIs" dxfId="1015" priority="1126" operator="equal">
      <formula>"NÃO"</formula>
    </cfRule>
    <cfRule type="cellIs" dxfId="1014" priority="1127" operator="equal">
      <formula>"SIM"</formula>
    </cfRule>
  </conditionalFormatting>
  <conditionalFormatting sqref="Y217:Y219">
    <cfRule type="cellIs" dxfId="1013" priority="1125" operator="equal">
      <formula>"OPORTUNIDADE"</formula>
    </cfRule>
  </conditionalFormatting>
  <conditionalFormatting sqref="Y217:Y219">
    <cfRule type="cellIs" dxfId="1012" priority="1123" operator="equal">
      <formula>"NÃO"</formula>
    </cfRule>
    <cfRule type="cellIs" dxfId="1011" priority="1124" operator="equal">
      <formula>"SIM"</formula>
    </cfRule>
  </conditionalFormatting>
  <conditionalFormatting sqref="Y217:Y219">
    <cfRule type="cellIs" dxfId="1010" priority="1122" operator="equal">
      <formula>"OPORTUNIDADE"</formula>
    </cfRule>
  </conditionalFormatting>
  <conditionalFormatting sqref="Y217:Y219">
    <cfRule type="cellIs" dxfId="1009" priority="1120" operator="equal">
      <formula>"NÃO"</formula>
    </cfRule>
    <cfRule type="cellIs" dxfId="1008" priority="1121" operator="equal">
      <formula>"SIM"</formula>
    </cfRule>
  </conditionalFormatting>
  <conditionalFormatting sqref="Y217:Y219">
    <cfRule type="cellIs" dxfId="1007" priority="1119" operator="equal">
      <formula>"OPORTUNIDADE"</formula>
    </cfRule>
  </conditionalFormatting>
  <conditionalFormatting sqref="Y217:Y219">
    <cfRule type="cellIs" dxfId="1006" priority="1117" operator="equal">
      <formula>"NÃO"</formula>
    </cfRule>
    <cfRule type="cellIs" dxfId="1005" priority="1118" operator="equal">
      <formula>"SIM"</formula>
    </cfRule>
  </conditionalFormatting>
  <conditionalFormatting sqref="Y217:Y219">
    <cfRule type="cellIs" dxfId="1004" priority="1116" operator="equal">
      <formula>"OPORTUNIDADE"</formula>
    </cfRule>
  </conditionalFormatting>
  <conditionalFormatting sqref="Y217:Y219">
    <cfRule type="cellIs" dxfId="1003" priority="1114" operator="equal">
      <formula>"NÃO"</formula>
    </cfRule>
    <cfRule type="cellIs" dxfId="1002" priority="1115" operator="equal">
      <formula>"SIM"</formula>
    </cfRule>
  </conditionalFormatting>
  <conditionalFormatting sqref="Y217:Y219">
    <cfRule type="cellIs" dxfId="1001" priority="1113" operator="equal">
      <formula>"OPORTUNIDADE"</formula>
    </cfRule>
  </conditionalFormatting>
  <conditionalFormatting sqref="Y217:Y219">
    <cfRule type="cellIs" dxfId="1000" priority="1111" operator="equal">
      <formula>"NÃO"</formula>
    </cfRule>
    <cfRule type="cellIs" dxfId="999" priority="1112" operator="equal">
      <formula>"SIM"</formula>
    </cfRule>
  </conditionalFormatting>
  <conditionalFormatting sqref="Y217:Y219">
    <cfRule type="cellIs" dxfId="998" priority="1110" operator="equal">
      <formula>"OPORTUNIDADE"</formula>
    </cfRule>
  </conditionalFormatting>
  <conditionalFormatting sqref="Y217:Y219">
    <cfRule type="cellIs" dxfId="997" priority="1108" operator="equal">
      <formula>"NÃO"</formula>
    </cfRule>
    <cfRule type="cellIs" dxfId="996" priority="1109" operator="equal">
      <formula>"SIM"</formula>
    </cfRule>
  </conditionalFormatting>
  <conditionalFormatting sqref="Z217:Z218">
    <cfRule type="cellIs" dxfId="995" priority="1107" operator="equal">
      <formula>"OPORTUNIDADE"</formula>
    </cfRule>
  </conditionalFormatting>
  <conditionalFormatting sqref="Z217:Z218">
    <cfRule type="cellIs" dxfId="994" priority="1105" operator="equal">
      <formula>"NÃO"</formula>
    </cfRule>
    <cfRule type="cellIs" dxfId="993" priority="1106" operator="equal">
      <formula>"SIM"</formula>
    </cfRule>
  </conditionalFormatting>
  <conditionalFormatting sqref="Z217:Z218">
    <cfRule type="cellIs" dxfId="992" priority="1104" operator="equal">
      <formula>"OPORTUNIDADE"</formula>
    </cfRule>
  </conditionalFormatting>
  <conditionalFormatting sqref="Z217:Z218">
    <cfRule type="cellIs" dxfId="991" priority="1102" operator="equal">
      <formula>"NÃO"</formula>
    </cfRule>
    <cfRule type="cellIs" dxfId="990" priority="1103" operator="equal">
      <formula>"SIM"</formula>
    </cfRule>
  </conditionalFormatting>
  <conditionalFormatting sqref="Y217:Y219">
    <cfRule type="cellIs" dxfId="989" priority="1101" operator="equal">
      <formula>"OPORTUNIDADE"</formula>
    </cfRule>
  </conditionalFormatting>
  <conditionalFormatting sqref="Y217:Y219">
    <cfRule type="cellIs" dxfId="988" priority="1099" operator="equal">
      <formula>"NÃO"</formula>
    </cfRule>
    <cfRule type="cellIs" dxfId="987" priority="1100" operator="equal">
      <formula>"SIM"</formula>
    </cfRule>
  </conditionalFormatting>
  <conditionalFormatting sqref="Y217:Z217">
    <cfRule type="cellIs" dxfId="986" priority="1098" operator="equal">
      <formula>"OPORTUNIDADE"</formula>
    </cfRule>
  </conditionalFormatting>
  <conditionalFormatting sqref="Y217:Z217">
    <cfRule type="cellIs" dxfId="985" priority="1096" operator="equal">
      <formula>"NÃO"</formula>
    </cfRule>
    <cfRule type="cellIs" dxfId="984" priority="1097" operator="equal">
      <formula>"SIM"</formula>
    </cfRule>
  </conditionalFormatting>
  <conditionalFormatting sqref="Y217:Z217">
    <cfRule type="cellIs" dxfId="983" priority="1095" operator="equal">
      <formula>"OPORTUNIDADE"</formula>
    </cfRule>
  </conditionalFormatting>
  <conditionalFormatting sqref="Y217:Z217">
    <cfRule type="cellIs" dxfId="982" priority="1093" operator="equal">
      <formula>"NÃO"</formula>
    </cfRule>
    <cfRule type="cellIs" dxfId="981" priority="1094" operator="equal">
      <formula>"SIM"</formula>
    </cfRule>
  </conditionalFormatting>
  <conditionalFormatting sqref="Y217:Z217">
    <cfRule type="cellIs" dxfId="980" priority="1092" operator="equal">
      <formula>"OPORTUNIDADE"</formula>
    </cfRule>
  </conditionalFormatting>
  <conditionalFormatting sqref="Y217:Z217">
    <cfRule type="cellIs" dxfId="979" priority="1090" operator="equal">
      <formula>"NÃO"</formula>
    </cfRule>
    <cfRule type="cellIs" dxfId="978" priority="1091" operator="equal">
      <formula>"SIM"</formula>
    </cfRule>
  </conditionalFormatting>
  <conditionalFormatting sqref="Y217:Z217">
    <cfRule type="cellIs" dxfId="977" priority="1089" operator="equal">
      <formula>"OPORTUNIDADE"</formula>
    </cfRule>
  </conditionalFormatting>
  <conditionalFormatting sqref="Y217:Z217">
    <cfRule type="cellIs" dxfId="976" priority="1087" operator="equal">
      <formula>"NÃO"</formula>
    </cfRule>
    <cfRule type="cellIs" dxfId="975" priority="1088" operator="equal">
      <formula>"SIM"</formula>
    </cfRule>
  </conditionalFormatting>
  <conditionalFormatting sqref="Y217:Z217">
    <cfRule type="cellIs" dxfId="974" priority="1086" operator="equal">
      <formula>"OPORTUNIDADE"</formula>
    </cfRule>
  </conditionalFormatting>
  <conditionalFormatting sqref="Y217:Z217">
    <cfRule type="cellIs" dxfId="973" priority="1084" operator="equal">
      <formula>"NÃO"</formula>
    </cfRule>
    <cfRule type="cellIs" dxfId="972" priority="1085" operator="equal">
      <formula>"SIM"</formula>
    </cfRule>
  </conditionalFormatting>
  <conditionalFormatting sqref="Y217:Z217">
    <cfRule type="cellIs" dxfId="971" priority="1083" operator="equal">
      <formula>"OPORTUNIDADE"</formula>
    </cfRule>
  </conditionalFormatting>
  <conditionalFormatting sqref="Y217:Z217">
    <cfRule type="cellIs" dxfId="970" priority="1081" operator="equal">
      <formula>"NÃO"</formula>
    </cfRule>
    <cfRule type="cellIs" dxfId="969" priority="1082" operator="equal">
      <formula>"SIM"</formula>
    </cfRule>
  </conditionalFormatting>
  <conditionalFormatting sqref="Y217:Z217">
    <cfRule type="cellIs" dxfId="968" priority="1080" operator="equal">
      <formula>"OPORTUNIDADE"</formula>
    </cfRule>
  </conditionalFormatting>
  <conditionalFormatting sqref="Y217:Z217">
    <cfRule type="cellIs" dxfId="967" priority="1078" operator="equal">
      <formula>"NÃO"</formula>
    </cfRule>
    <cfRule type="cellIs" dxfId="966" priority="1079" operator="equal">
      <formula>"SIM"</formula>
    </cfRule>
  </conditionalFormatting>
  <conditionalFormatting sqref="Y217:Z217">
    <cfRule type="cellIs" dxfId="965" priority="1077" operator="equal">
      <formula>"OPORTUNIDADE"</formula>
    </cfRule>
  </conditionalFormatting>
  <conditionalFormatting sqref="Y217:Z217">
    <cfRule type="cellIs" dxfId="964" priority="1075" operator="equal">
      <formula>"NÃO"</formula>
    </cfRule>
    <cfRule type="cellIs" dxfId="963" priority="1076" operator="equal">
      <formula>"SIM"</formula>
    </cfRule>
  </conditionalFormatting>
  <conditionalFormatting sqref="Y217:Z217">
    <cfRule type="cellIs" dxfId="962" priority="1074" operator="equal">
      <formula>"OPORTUNIDADE"</formula>
    </cfRule>
  </conditionalFormatting>
  <conditionalFormatting sqref="Y217:Z217">
    <cfRule type="cellIs" dxfId="961" priority="1072" operator="equal">
      <formula>"NÃO"</formula>
    </cfRule>
    <cfRule type="cellIs" dxfId="960" priority="1073" operator="equal">
      <formula>"SIM"</formula>
    </cfRule>
  </conditionalFormatting>
  <conditionalFormatting sqref="Y217:Y219">
    <cfRule type="cellIs" dxfId="959" priority="1071" operator="equal">
      <formula>"OPORTUNIDADE"</formula>
    </cfRule>
  </conditionalFormatting>
  <conditionalFormatting sqref="Y217:Y219">
    <cfRule type="cellIs" dxfId="958" priority="1069" operator="equal">
      <formula>"NÃO"</formula>
    </cfRule>
    <cfRule type="cellIs" dxfId="957" priority="1070" operator="equal">
      <formula>"SIM"</formula>
    </cfRule>
  </conditionalFormatting>
  <conditionalFormatting sqref="Y217:Y219">
    <cfRule type="cellIs" dxfId="956" priority="1068" operator="equal">
      <formula>"OPORTUNIDADE"</formula>
    </cfRule>
  </conditionalFormatting>
  <conditionalFormatting sqref="Y217:Y219">
    <cfRule type="cellIs" dxfId="955" priority="1066" operator="equal">
      <formula>"NÃO"</formula>
    </cfRule>
    <cfRule type="cellIs" dxfId="954" priority="1067" operator="equal">
      <formula>"SIM"</formula>
    </cfRule>
  </conditionalFormatting>
  <conditionalFormatting sqref="Y217:Y219">
    <cfRule type="cellIs" dxfId="953" priority="1065" operator="equal">
      <formula>"OPORTUNIDADE"</formula>
    </cfRule>
  </conditionalFormatting>
  <conditionalFormatting sqref="Y217:Y219">
    <cfRule type="cellIs" dxfId="952" priority="1063" operator="equal">
      <formula>"NÃO"</formula>
    </cfRule>
    <cfRule type="cellIs" dxfId="951" priority="1064" operator="equal">
      <formula>"SIM"</formula>
    </cfRule>
  </conditionalFormatting>
  <conditionalFormatting sqref="Z198">
    <cfRule type="cellIs" dxfId="950" priority="1062" operator="equal">
      <formula>"OPORTUNIDADE"</formula>
    </cfRule>
  </conditionalFormatting>
  <conditionalFormatting sqref="Z198">
    <cfRule type="cellIs" dxfId="949" priority="1060" operator="equal">
      <formula>"NÃO"</formula>
    </cfRule>
    <cfRule type="cellIs" dxfId="948" priority="1061" operator="equal">
      <formula>"SIM"</formula>
    </cfRule>
  </conditionalFormatting>
  <conditionalFormatting sqref="Z198">
    <cfRule type="cellIs" dxfId="947" priority="1059" operator="equal">
      <formula>"OPORTUNIDADE"</formula>
    </cfRule>
  </conditionalFormatting>
  <conditionalFormatting sqref="Z198">
    <cfRule type="cellIs" dxfId="946" priority="1057" operator="equal">
      <formula>"NÃO"</formula>
    </cfRule>
    <cfRule type="cellIs" dxfId="945" priority="1058" operator="equal">
      <formula>"SIM"</formula>
    </cfRule>
  </conditionalFormatting>
  <conditionalFormatting sqref="BK192">
    <cfRule type="iconSet" priority="105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05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054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944" priority="1053" operator="equal">
      <formula>"OPORTUNIDADE"</formula>
    </cfRule>
  </conditionalFormatting>
  <conditionalFormatting sqref="Z218:Z219">
    <cfRule type="cellIs" dxfId="943" priority="1051" operator="equal">
      <formula>"NÃO"</formula>
    </cfRule>
    <cfRule type="cellIs" dxfId="942" priority="1052" operator="equal">
      <formula>"SIM"</formula>
    </cfRule>
  </conditionalFormatting>
  <conditionalFormatting sqref="Z218:Z219">
    <cfRule type="cellIs" dxfId="941" priority="1050" operator="equal">
      <formula>"OPORTUNIDADE"</formula>
    </cfRule>
  </conditionalFormatting>
  <conditionalFormatting sqref="Z218:Z219">
    <cfRule type="cellIs" dxfId="940" priority="1048" operator="equal">
      <formula>"NÃO"</formula>
    </cfRule>
    <cfRule type="cellIs" dxfId="939" priority="1049" operator="equal">
      <formula>"SIM"</formula>
    </cfRule>
  </conditionalFormatting>
  <conditionalFormatting sqref="Z218:Z219">
    <cfRule type="cellIs" dxfId="938" priority="1047" operator="equal">
      <formula>"OPORTUNIDADE"</formula>
    </cfRule>
  </conditionalFormatting>
  <conditionalFormatting sqref="Z218:Z219">
    <cfRule type="cellIs" dxfId="937" priority="1045" operator="equal">
      <formula>"NÃO"</formula>
    </cfRule>
    <cfRule type="cellIs" dxfId="936" priority="1046" operator="equal">
      <formula>"SIM"</formula>
    </cfRule>
  </conditionalFormatting>
  <conditionalFormatting sqref="Y218:Y219">
    <cfRule type="cellIs" dxfId="935" priority="1041" operator="equal">
      <formula>"OPORTUNIDADE"</formula>
    </cfRule>
  </conditionalFormatting>
  <conditionalFormatting sqref="Y218:Y219">
    <cfRule type="cellIs" dxfId="934" priority="1039" operator="equal">
      <formula>"NÃO"</formula>
    </cfRule>
    <cfRule type="cellIs" dxfId="933" priority="1040" operator="equal">
      <formula>"SIM"</formula>
    </cfRule>
  </conditionalFormatting>
  <conditionalFormatting sqref="Y218:Y219">
    <cfRule type="cellIs" dxfId="932" priority="1038" operator="equal">
      <formula>"OPORTUNIDADE"</formula>
    </cfRule>
  </conditionalFormatting>
  <conditionalFormatting sqref="Y218:Y219">
    <cfRule type="cellIs" dxfId="931" priority="1036" operator="equal">
      <formula>"NÃO"</formula>
    </cfRule>
    <cfRule type="cellIs" dxfId="930" priority="1037" operator="equal">
      <formula>"SIM"</formula>
    </cfRule>
  </conditionalFormatting>
  <conditionalFormatting sqref="Y218:Y219">
    <cfRule type="cellIs" dxfId="929" priority="1035" operator="equal">
      <formula>"OPORTUNIDADE"</formula>
    </cfRule>
  </conditionalFormatting>
  <conditionalFormatting sqref="Y218:Y219">
    <cfRule type="cellIs" dxfId="928" priority="1033" operator="equal">
      <formula>"NÃO"</formula>
    </cfRule>
    <cfRule type="cellIs" dxfId="927" priority="1034" operator="equal">
      <formula>"SIM"</formula>
    </cfRule>
  </conditionalFormatting>
  <conditionalFormatting sqref="Y218:Y219">
    <cfRule type="cellIs" dxfId="926" priority="1032" operator="equal">
      <formula>"OPORTUNIDADE"</formula>
    </cfRule>
  </conditionalFormatting>
  <conditionalFormatting sqref="Y218:Y219">
    <cfRule type="cellIs" dxfId="925" priority="1030" operator="equal">
      <formula>"NÃO"</formula>
    </cfRule>
    <cfRule type="cellIs" dxfId="924" priority="1031" operator="equal">
      <formula>"SIM"</formula>
    </cfRule>
  </conditionalFormatting>
  <conditionalFormatting sqref="Y218:Y219">
    <cfRule type="cellIs" dxfId="923" priority="1029" operator="equal">
      <formula>"OPORTUNIDADE"</formula>
    </cfRule>
  </conditionalFormatting>
  <conditionalFormatting sqref="Y218:Y219">
    <cfRule type="cellIs" dxfId="922" priority="1027" operator="equal">
      <formula>"NÃO"</formula>
    </cfRule>
    <cfRule type="cellIs" dxfId="921" priority="1028" operator="equal">
      <formula>"SIM"</formula>
    </cfRule>
  </conditionalFormatting>
  <conditionalFormatting sqref="Y218:Y219">
    <cfRule type="cellIs" dxfId="920" priority="1026" operator="equal">
      <formula>"OPORTUNIDADE"</formula>
    </cfRule>
  </conditionalFormatting>
  <conditionalFormatting sqref="Y218:Y219">
    <cfRule type="cellIs" dxfId="919" priority="1024" operator="equal">
      <formula>"NÃO"</formula>
    </cfRule>
    <cfRule type="cellIs" dxfId="918" priority="1025" operator="equal">
      <formula>"SIM"</formula>
    </cfRule>
  </conditionalFormatting>
  <conditionalFormatting sqref="Y218:Y219">
    <cfRule type="cellIs" dxfId="917" priority="1023" operator="equal">
      <formula>"OPORTUNIDADE"</formula>
    </cfRule>
  </conditionalFormatting>
  <conditionalFormatting sqref="Y218:Y219">
    <cfRule type="cellIs" dxfId="916" priority="1021" operator="equal">
      <formula>"NÃO"</formula>
    </cfRule>
    <cfRule type="cellIs" dxfId="915" priority="1022" operator="equal">
      <formula>"SIM"</formula>
    </cfRule>
  </conditionalFormatting>
  <conditionalFormatting sqref="Y218:Y219">
    <cfRule type="cellIs" dxfId="914" priority="1020" operator="equal">
      <formula>"OPORTUNIDADE"</formula>
    </cfRule>
  </conditionalFormatting>
  <conditionalFormatting sqref="Y218:Y219">
    <cfRule type="cellIs" dxfId="913" priority="1018" operator="equal">
      <formula>"NÃO"</formula>
    </cfRule>
    <cfRule type="cellIs" dxfId="912" priority="1019" operator="equal">
      <formula>"SIM"</formula>
    </cfRule>
  </conditionalFormatting>
  <conditionalFormatting sqref="Y218:Y219">
    <cfRule type="cellIs" dxfId="911" priority="1017" operator="equal">
      <formula>"OPORTUNIDADE"</formula>
    </cfRule>
  </conditionalFormatting>
  <conditionalFormatting sqref="Y218:Y219">
    <cfRule type="cellIs" dxfId="910" priority="1015" operator="equal">
      <formula>"NÃO"</formula>
    </cfRule>
    <cfRule type="cellIs" dxfId="909" priority="1016" operator="equal">
      <formula>"SIM"</formula>
    </cfRule>
  </conditionalFormatting>
  <conditionalFormatting sqref="Z205">
    <cfRule type="cellIs" dxfId="908" priority="1013" operator="equal">
      <formula>"OPORTUNIDADE"</formula>
    </cfRule>
  </conditionalFormatting>
  <conditionalFormatting sqref="Z205">
    <cfRule type="cellIs" dxfId="907" priority="1011" operator="equal">
      <formula>"NÃO"</formula>
    </cfRule>
    <cfRule type="cellIs" dxfId="906" priority="1012" operator="equal">
      <formula>"SIM"</formula>
    </cfRule>
  </conditionalFormatting>
  <conditionalFormatting sqref="Z205">
    <cfRule type="cellIs" dxfId="905" priority="1010" operator="equal">
      <formula>"OPORTUNIDADE"</formula>
    </cfRule>
  </conditionalFormatting>
  <conditionalFormatting sqref="Z205">
    <cfRule type="cellIs" dxfId="904" priority="1008" operator="equal">
      <formula>"NÃO"</formula>
    </cfRule>
    <cfRule type="cellIs" dxfId="903" priority="1009" operator="equal">
      <formula>"SIM"</formula>
    </cfRule>
  </conditionalFormatting>
  <conditionalFormatting sqref="BK198">
    <cfRule type="iconSet" priority="1007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902" priority="1006" operator="equal">
      <formula>"OPORTUNIDADE"</formula>
    </cfRule>
  </conditionalFormatting>
  <conditionalFormatting sqref="Y207">
    <cfRule type="cellIs" dxfId="901" priority="1004" operator="equal">
      <formula>"NÃO"</formula>
    </cfRule>
    <cfRule type="cellIs" dxfId="900" priority="1005" operator="equal">
      <formula>"SIM"</formula>
    </cfRule>
  </conditionalFormatting>
  <conditionalFormatting sqref="Z208">
    <cfRule type="cellIs" dxfId="899" priority="1003" operator="equal">
      <formula>"OPORTUNIDADE"</formula>
    </cfRule>
  </conditionalFormatting>
  <conditionalFormatting sqref="Z208">
    <cfRule type="cellIs" dxfId="898" priority="1001" operator="equal">
      <formula>"NÃO"</formula>
    </cfRule>
    <cfRule type="cellIs" dxfId="897" priority="1002" operator="equal">
      <formula>"SIM"</formula>
    </cfRule>
  </conditionalFormatting>
  <conditionalFormatting sqref="Z208">
    <cfRule type="cellIs" dxfId="896" priority="1000" operator="equal">
      <formula>"OPORTUNIDADE"</formula>
    </cfRule>
  </conditionalFormatting>
  <conditionalFormatting sqref="Z208">
    <cfRule type="cellIs" dxfId="895" priority="998" operator="equal">
      <formula>"NÃO"</formula>
    </cfRule>
    <cfRule type="cellIs" dxfId="894" priority="999" operator="equal">
      <formula>"SIM"</formula>
    </cfRule>
  </conditionalFormatting>
  <conditionalFormatting sqref="Y215:Y217">
    <cfRule type="cellIs" dxfId="893" priority="997" operator="equal">
      <formula>"OPORTUNIDADE"</formula>
    </cfRule>
  </conditionalFormatting>
  <conditionalFormatting sqref="Y215:Y217">
    <cfRule type="cellIs" dxfId="892" priority="995" operator="equal">
      <formula>"NÃO"</formula>
    </cfRule>
    <cfRule type="cellIs" dxfId="891" priority="996" operator="equal">
      <formula>"SIM"</formula>
    </cfRule>
  </conditionalFormatting>
  <conditionalFormatting sqref="Z215:Z217">
    <cfRule type="cellIs" dxfId="890" priority="994" operator="equal">
      <formula>"OPORTUNIDADE"</formula>
    </cfRule>
  </conditionalFormatting>
  <conditionalFormatting sqref="Z215:Z217">
    <cfRule type="cellIs" dxfId="889" priority="992" operator="equal">
      <formula>"NÃO"</formula>
    </cfRule>
    <cfRule type="cellIs" dxfId="888" priority="993" operator="equal">
      <formula>"SIM"</formula>
    </cfRule>
  </conditionalFormatting>
  <conditionalFormatting sqref="Z215:Z217">
    <cfRule type="cellIs" dxfId="887" priority="991" operator="equal">
      <formula>"OPORTUNIDADE"</formula>
    </cfRule>
  </conditionalFormatting>
  <conditionalFormatting sqref="Z215:Z217">
    <cfRule type="cellIs" dxfId="886" priority="989" operator="equal">
      <formula>"NÃO"</formula>
    </cfRule>
    <cfRule type="cellIs" dxfId="885" priority="990" operator="equal">
      <formula>"SIM"</formula>
    </cfRule>
  </conditionalFormatting>
  <conditionalFormatting sqref="Z215:Z217">
    <cfRule type="cellIs" dxfId="884" priority="988" operator="equal">
      <formula>"OPORTUNIDADE"</formula>
    </cfRule>
  </conditionalFormatting>
  <conditionalFormatting sqref="Z215:Z217">
    <cfRule type="cellIs" dxfId="883" priority="986" operator="equal">
      <formula>"NÃO"</formula>
    </cfRule>
    <cfRule type="cellIs" dxfId="882" priority="987" operator="equal">
      <formula>"SIM"</formula>
    </cfRule>
  </conditionalFormatting>
  <conditionalFormatting sqref="Y214:Y215">
    <cfRule type="cellIs" dxfId="881" priority="985" operator="equal">
      <formula>"OPORTUNIDADE"</formula>
    </cfRule>
  </conditionalFormatting>
  <conditionalFormatting sqref="Y214:Y215">
    <cfRule type="cellIs" dxfId="880" priority="983" operator="equal">
      <formula>"NÃO"</formula>
    </cfRule>
    <cfRule type="cellIs" dxfId="879" priority="984" operator="equal">
      <formula>"SIM"</formula>
    </cfRule>
  </conditionalFormatting>
  <conditionalFormatting sqref="Y214:Y215">
    <cfRule type="cellIs" dxfId="878" priority="982" operator="equal">
      <formula>"OPORTUNIDADE"</formula>
    </cfRule>
  </conditionalFormatting>
  <conditionalFormatting sqref="Y214:Y215">
    <cfRule type="cellIs" dxfId="877" priority="980" operator="equal">
      <formula>"NÃO"</formula>
    </cfRule>
    <cfRule type="cellIs" dxfId="876" priority="981" operator="equal">
      <formula>"SIM"</formula>
    </cfRule>
  </conditionalFormatting>
  <conditionalFormatting sqref="Y214:Y215">
    <cfRule type="cellIs" dxfId="875" priority="979" operator="equal">
      <formula>"OPORTUNIDADE"</formula>
    </cfRule>
  </conditionalFormatting>
  <conditionalFormatting sqref="Y214:Y215">
    <cfRule type="cellIs" dxfId="874" priority="977" operator="equal">
      <formula>"NÃO"</formula>
    </cfRule>
    <cfRule type="cellIs" dxfId="873" priority="978" operator="equal">
      <formula>"SIM"</formula>
    </cfRule>
  </conditionalFormatting>
  <conditionalFormatting sqref="Y214:Y215">
    <cfRule type="cellIs" dxfId="872" priority="976" operator="equal">
      <formula>"OPORTUNIDADE"</formula>
    </cfRule>
  </conditionalFormatting>
  <conditionalFormatting sqref="Y214:Y215">
    <cfRule type="cellIs" dxfId="871" priority="974" operator="equal">
      <formula>"NÃO"</formula>
    </cfRule>
    <cfRule type="cellIs" dxfId="870" priority="975" operator="equal">
      <formula>"SIM"</formula>
    </cfRule>
  </conditionalFormatting>
  <conditionalFormatting sqref="Y214:Y215">
    <cfRule type="cellIs" dxfId="869" priority="967" operator="equal">
      <formula>"OPORTUNIDADE"</formula>
    </cfRule>
  </conditionalFormatting>
  <conditionalFormatting sqref="Y214:Y215">
    <cfRule type="cellIs" dxfId="868" priority="965" operator="equal">
      <formula>"NÃO"</formula>
    </cfRule>
    <cfRule type="cellIs" dxfId="867" priority="966" operator="equal">
      <formula>"SIM"</formula>
    </cfRule>
  </conditionalFormatting>
  <conditionalFormatting sqref="Z219:Z220">
    <cfRule type="cellIs" dxfId="866" priority="955" operator="equal">
      <formula>"OPORTUNIDADE"</formula>
    </cfRule>
  </conditionalFormatting>
  <conditionalFormatting sqref="Z219:Z220">
    <cfRule type="cellIs" dxfId="865" priority="953" operator="equal">
      <formula>"NÃO"</formula>
    </cfRule>
    <cfRule type="cellIs" dxfId="864" priority="954" operator="equal">
      <formula>"SIM"</formula>
    </cfRule>
  </conditionalFormatting>
  <conditionalFormatting sqref="Z219:Z220">
    <cfRule type="cellIs" dxfId="863" priority="952" operator="equal">
      <formula>"OPORTUNIDADE"</formula>
    </cfRule>
  </conditionalFormatting>
  <conditionalFormatting sqref="Z219:Z220">
    <cfRule type="cellIs" dxfId="862" priority="950" operator="equal">
      <formula>"NÃO"</formula>
    </cfRule>
    <cfRule type="cellIs" dxfId="861" priority="951" operator="equal">
      <formula>"SIM"</formula>
    </cfRule>
  </conditionalFormatting>
  <conditionalFormatting sqref="Z214">
    <cfRule type="cellIs" dxfId="860" priority="949" operator="equal">
      <formula>"OPORTUNIDADE"</formula>
    </cfRule>
  </conditionalFormatting>
  <conditionalFormatting sqref="Z214">
    <cfRule type="cellIs" dxfId="859" priority="947" operator="equal">
      <formula>"NÃO"</formula>
    </cfRule>
    <cfRule type="cellIs" dxfId="858" priority="948" operator="equal">
      <formula>"SIM"</formula>
    </cfRule>
  </conditionalFormatting>
  <conditionalFormatting sqref="Z214">
    <cfRule type="cellIs" dxfId="857" priority="946" operator="equal">
      <formula>"OPORTUNIDADE"</formula>
    </cfRule>
  </conditionalFormatting>
  <conditionalFormatting sqref="Z214">
    <cfRule type="cellIs" dxfId="856" priority="944" operator="equal">
      <formula>"NÃO"</formula>
    </cfRule>
    <cfRule type="cellIs" dxfId="855" priority="945" operator="equal">
      <formula>"SIM"</formula>
    </cfRule>
  </conditionalFormatting>
  <conditionalFormatting sqref="Z214">
    <cfRule type="cellIs" dxfId="854" priority="943" operator="equal">
      <formula>"OPORTUNIDADE"</formula>
    </cfRule>
  </conditionalFormatting>
  <conditionalFormatting sqref="Z214">
    <cfRule type="cellIs" dxfId="853" priority="941" operator="equal">
      <formula>"NÃO"</formula>
    </cfRule>
    <cfRule type="cellIs" dxfId="852" priority="942" operator="equal">
      <formula>"SIM"</formula>
    </cfRule>
  </conditionalFormatting>
  <conditionalFormatting sqref="Y214:Y215">
    <cfRule type="cellIs" dxfId="851" priority="940" operator="equal">
      <formula>"OPORTUNIDADE"</formula>
    </cfRule>
  </conditionalFormatting>
  <conditionalFormatting sqref="Y214:Y215">
    <cfRule type="cellIs" dxfId="850" priority="938" operator="equal">
      <formula>"NÃO"</formula>
    </cfRule>
    <cfRule type="cellIs" dxfId="849" priority="939" operator="equal">
      <formula>"SIM"</formula>
    </cfRule>
  </conditionalFormatting>
  <conditionalFormatting sqref="Y214:Y215">
    <cfRule type="cellIs" dxfId="848" priority="937" operator="equal">
      <formula>"OPORTUNIDADE"</formula>
    </cfRule>
  </conditionalFormatting>
  <conditionalFormatting sqref="Y214:Y215">
    <cfRule type="cellIs" dxfId="847" priority="935" operator="equal">
      <formula>"NÃO"</formula>
    </cfRule>
    <cfRule type="cellIs" dxfId="846" priority="936" operator="equal">
      <formula>"SIM"</formula>
    </cfRule>
  </conditionalFormatting>
  <conditionalFormatting sqref="Y214:Y215">
    <cfRule type="cellIs" dxfId="845" priority="934" operator="equal">
      <formula>"OPORTUNIDADE"</formula>
    </cfRule>
  </conditionalFormatting>
  <conditionalFormatting sqref="Y214:Y215">
    <cfRule type="cellIs" dxfId="844" priority="932" operator="equal">
      <formula>"NÃO"</formula>
    </cfRule>
    <cfRule type="cellIs" dxfId="843" priority="933" operator="equal">
      <formula>"SIM"</formula>
    </cfRule>
  </conditionalFormatting>
  <conditionalFormatting sqref="Y214:Y215">
    <cfRule type="cellIs" dxfId="842" priority="931" operator="equal">
      <formula>"OPORTUNIDADE"</formula>
    </cfRule>
  </conditionalFormatting>
  <conditionalFormatting sqref="Y214:Y215">
    <cfRule type="cellIs" dxfId="841" priority="929" operator="equal">
      <formula>"NÃO"</formula>
    </cfRule>
    <cfRule type="cellIs" dxfId="840" priority="930" operator="equal">
      <formula>"SIM"</formula>
    </cfRule>
  </conditionalFormatting>
  <conditionalFormatting sqref="Y214:Y215">
    <cfRule type="cellIs" dxfId="839" priority="928" operator="equal">
      <formula>"OPORTUNIDADE"</formula>
    </cfRule>
  </conditionalFormatting>
  <conditionalFormatting sqref="Y214:Y215">
    <cfRule type="cellIs" dxfId="838" priority="926" operator="equal">
      <formula>"NÃO"</formula>
    </cfRule>
    <cfRule type="cellIs" dxfId="837" priority="927" operator="equal">
      <formula>"SIM"</formula>
    </cfRule>
  </conditionalFormatting>
  <conditionalFormatting sqref="Y214:Y215">
    <cfRule type="cellIs" dxfId="836" priority="925" operator="equal">
      <formula>"OPORTUNIDADE"</formula>
    </cfRule>
  </conditionalFormatting>
  <conditionalFormatting sqref="Y214:Y215">
    <cfRule type="cellIs" dxfId="835" priority="923" operator="equal">
      <formula>"NÃO"</formula>
    </cfRule>
    <cfRule type="cellIs" dxfId="834" priority="924" operator="equal">
      <formula>"SIM"</formula>
    </cfRule>
  </conditionalFormatting>
  <conditionalFormatting sqref="Z214">
    <cfRule type="cellIs" dxfId="833" priority="922" operator="equal">
      <formula>"OPORTUNIDADE"</formula>
    </cfRule>
  </conditionalFormatting>
  <conditionalFormatting sqref="Z214">
    <cfRule type="cellIs" dxfId="832" priority="920" operator="equal">
      <formula>"NÃO"</formula>
    </cfRule>
    <cfRule type="cellIs" dxfId="831" priority="921" operator="equal">
      <formula>"SIM"</formula>
    </cfRule>
  </conditionalFormatting>
  <conditionalFormatting sqref="Z214">
    <cfRule type="cellIs" dxfId="830" priority="919" operator="equal">
      <formula>"OPORTUNIDADE"</formula>
    </cfRule>
  </conditionalFormatting>
  <conditionalFormatting sqref="Z214">
    <cfRule type="cellIs" dxfId="829" priority="917" operator="equal">
      <formula>"NÃO"</formula>
    </cfRule>
    <cfRule type="cellIs" dxfId="828" priority="918" operator="equal">
      <formula>"SIM"</formula>
    </cfRule>
  </conditionalFormatting>
  <conditionalFormatting sqref="Y214:Y215">
    <cfRule type="cellIs" dxfId="827" priority="916" operator="equal">
      <formula>"OPORTUNIDADE"</formula>
    </cfRule>
  </conditionalFormatting>
  <conditionalFormatting sqref="Y214:Y215">
    <cfRule type="cellIs" dxfId="826" priority="914" operator="equal">
      <formula>"NÃO"</formula>
    </cfRule>
    <cfRule type="cellIs" dxfId="825" priority="915" operator="equal">
      <formula>"SIM"</formula>
    </cfRule>
  </conditionalFormatting>
  <conditionalFormatting sqref="Y214:Y215">
    <cfRule type="cellIs" dxfId="824" priority="886" operator="equal">
      <formula>"OPORTUNIDADE"</formula>
    </cfRule>
  </conditionalFormatting>
  <conditionalFormatting sqref="Y214:Y215">
    <cfRule type="cellIs" dxfId="823" priority="884" operator="equal">
      <formula>"NÃO"</formula>
    </cfRule>
    <cfRule type="cellIs" dxfId="822" priority="885" operator="equal">
      <formula>"SIM"</formula>
    </cfRule>
  </conditionalFormatting>
  <conditionalFormatting sqref="Y214:Y215">
    <cfRule type="cellIs" dxfId="821" priority="883" operator="equal">
      <formula>"OPORTUNIDADE"</formula>
    </cfRule>
  </conditionalFormatting>
  <conditionalFormatting sqref="Y214:Y215">
    <cfRule type="cellIs" dxfId="820" priority="881" operator="equal">
      <formula>"NÃO"</formula>
    </cfRule>
    <cfRule type="cellIs" dxfId="819" priority="882" operator="equal">
      <formula>"SIM"</formula>
    </cfRule>
  </conditionalFormatting>
  <conditionalFormatting sqref="Y214:Y215">
    <cfRule type="cellIs" dxfId="818" priority="880" operator="equal">
      <formula>"OPORTUNIDADE"</formula>
    </cfRule>
  </conditionalFormatting>
  <conditionalFormatting sqref="Y214:Y215">
    <cfRule type="cellIs" dxfId="817" priority="878" operator="equal">
      <formula>"NÃO"</formula>
    </cfRule>
    <cfRule type="cellIs" dxfId="816" priority="879" operator="equal">
      <formula>"SIM"</formula>
    </cfRule>
  </conditionalFormatting>
  <conditionalFormatting sqref="Z214:Z215">
    <cfRule type="cellIs" dxfId="815" priority="877" operator="equal">
      <formula>"OPORTUNIDADE"</formula>
    </cfRule>
  </conditionalFormatting>
  <conditionalFormatting sqref="Z214:Z215">
    <cfRule type="cellIs" dxfId="814" priority="875" operator="equal">
      <formula>"NÃO"</formula>
    </cfRule>
    <cfRule type="cellIs" dxfId="813" priority="876" operator="equal">
      <formula>"SIM"</formula>
    </cfRule>
  </conditionalFormatting>
  <conditionalFormatting sqref="Z214:Z215">
    <cfRule type="cellIs" dxfId="812" priority="874" operator="equal">
      <formula>"OPORTUNIDADE"</formula>
    </cfRule>
  </conditionalFormatting>
  <conditionalFormatting sqref="Z214:Z215">
    <cfRule type="cellIs" dxfId="811" priority="872" operator="equal">
      <formula>"NÃO"</formula>
    </cfRule>
    <cfRule type="cellIs" dxfId="810" priority="873" operator="equal">
      <formula>"SIM"</formula>
    </cfRule>
  </conditionalFormatting>
  <conditionalFormatting sqref="Z214:Z215">
    <cfRule type="cellIs" dxfId="809" priority="871" operator="equal">
      <formula>"OPORTUNIDADE"</formula>
    </cfRule>
  </conditionalFormatting>
  <conditionalFormatting sqref="Z214:Z215">
    <cfRule type="cellIs" dxfId="808" priority="869" operator="equal">
      <formula>"NÃO"</formula>
    </cfRule>
    <cfRule type="cellIs" dxfId="807" priority="870" operator="equal">
      <formula>"SIM"</formula>
    </cfRule>
  </conditionalFormatting>
  <conditionalFormatting sqref="Y214:Y215">
    <cfRule type="cellIs" dxfId="806" priority="868" operator="equal">
      <formula>"OPORTUNIDADE"</formula>
    </cfRule>
  </conditionalFormatting>
  <conditionalFormatting sqref="Y214:Y215">
    <cfRule type="cellIs" dxfId="805" priority="866" operator="equal">
      <formula>"NÃO"</formula>
    </cfRule>
    <cfRule type="cellIs" dxfId="804" priority="867" operator="equal">
      <formula>"SIM"</formula>
    </cfRule>
  </conditionalFormatting>
  <conditionalFormatting sqref="Y214:Y215">
    <cfRule type="cellIs" dxfId="803" priority="865" operator="equal">
      <formula>"OPORTUNIDADE"</formula>
    </cfRule>
  </conditionalFormatting>
  <conditionalFormatting sqref="Y214:Y215">
    <cfRule type="cellIs" dxfId="802" priority="863" operator="equal">
      <formula>"NÃO"</formula>
    </cfRule>
    <cfRule type="cellIs" dxfId="801" priority="864" operator="equal">
      <formula>"SIM"</formula>
    </cfRule>
  </conditionalFormatting>
  <conditionalFormatting sqref="Y214:Y215">
    <cfRule type="cellIs" dxfId="800" priority="862" operator="equal">
      <formula>"OPORTUNIDADE"</formula>
    </cfRule>
  </conditionalFormatting>
  <conditionalFormatting sqref="Y214:Y215">
    <cfRule type="cellIs" dxfId="799" priority="860" operator="equal">
      <formula>"NÃO"</formula>
    </cfRule>
    <cfRule type="cellIs" dxfId="798" priority="861" operator="equal">
      <formula>"SIM"</formula>
    </cfRule>
  </conditionalFormatting>
  <conditionalFormatting sqref="Y214:Y215">
    <cfRule type="cellIs" dxfId="797" priority="859" operator="equal">
      <formula>"OPORTUNIDADE"</formula>
    </cfRule>
  </conditionalFormatting>
  <conditionalFormatting sqref="Y214:Y215">
    <cfRule type="cellIs" dxfId="796" priority="857" operator="equal">
      <formula>"NÃO"</formula>
    </cfRule>
    <cfRule type="cellIs" dxfId="795" priority="858" operator="equal">
      <formula>"SIM"</formula>
    </cfRule>
  </conditionalFormatting>
  <conditionalFormatting sqref="Y214:Y215">
    <cfRule type="cellIs" dxfId="794" priority="856" operator="equal">
      <formula>"OPORTUNIDADE"</formula>
    </cfRule>
  </conditionalFormatting>
  <conditionalFormatting sqref="Y214:Y215">
    <cfRule type="cellIs" dxfId="793" priority="854" operator="equal">
      <formula>"NÃO"</formula>
    </cfRule>
    <cfRule type="cellIs" dxfId="792" priority="855" operator="equal">
      <formula>"SIM"</formula>
    </cfRule>
  </conditionalFormatting>
  <conditionalFormatting sqref="Y214:Y215">
    <cfRule type="cellIs" dxfId="791" priority="853" operator="equal">
      <formula>"OPORTUNIDADE"</formula>
    </cfRule>
  </conditionalFormatting>
  <conditionalFormatting sqref="Y214:Y215">
    <cfRule type="cellIs" dxfId="790" priority="851" operator="equal">
      <formula>"NÃO"</formula>
    </cfRule>
    <cfRule type="cellIs" dxfId="789" priority="852" operator="equal">
      <formula>"SIM"</formula>
    </cfRule>
  </conditionalFormatting>
  <conditionalFormatting sqref="Y214:Y215">
    <cfRule type="cellIs" dxfId="788" priority="850" operator="equal">
      <formula>"OPORTUNIDADE"</formula>
    </cfRule>
  </conditionalFormatting>
  <conditionalFormatting sqref="Y214:Y215">
    <cfRule type="cellIs" dxfId="787" priority="848" operator="equal">
      <formula>"NÃO"</formula>
    </cfRule>
    <cfRule type="cellIs" dxfId="786" priority="849" operator="equal">
      <formula>"SIM"</formula>
    </cfRule>
  </conditionalFormatting>
  <conditionalFormatting sqref="Y214:Y215">
    <cfRule type="cellIs" dxfId="785" priority="847" operator="equal">
      <formula>"OPORTUNIDADE"</formula>
    </cfRule>
  </conditionalFormatting>
  <conditionalFormatting sqref="Y214:Y215">
    <cfRule type="cellIs" dxfId="784" priority="845" operator="equal">
      <formula>"NÃO"</formula>
    </cfRule>
    <cfRule type="cellIs" dxfId="783" priority="846" operator="equal">
      <formula>"SIM"</formula>
    </cfRule>
  </conditionalFormatting>
  <conditionalFormatting sqref="Y214:Y215">
    <cfRule type="cellIs" dxfId="782" priority="844" operator="equal">
      <formula>"OPORTUNIDADE"</formula>
    </cfRule>
  </conditionalFormatting>
  <conditionalFormatting sqref="Y214:Y215">
    <cfRule type="cellIs" dxfId="781" priority="842" operator="equal">
      <formula>"NÃO"</formula>
    </cfRule>
    <cfRule type="cellIs" dxfId="780" priority="843" operator="equal">
      <formula>"SIM"</formula>
    </cfRule>
  </conditionalFormatting>
  <conditionalFormatting sqref="BK190:BK191">
    <cfRule type="iconSet" priority="840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779" priority="839" operator="equal">
      <formula>"OPORTUNIDADE"</formula>
    </cfRule>
  </conditionalFormatting>
  <conditionalFormatting sqref="Y202:Y203">
    <cfRule type="cellIs" dxfId="778" priority="837" operator="equal">
      <formula>"NÃO"</formula>
    </cfRule>
    <cfRule type="cellIs" dxfId="777" priority="838" operator="equal">
      <formula>"SIM"</formula>
    </cfRule>
  </conditionalFormatting>
  <conditionalFormatting sqref="Y204">
    <cfRule type="cellIs" dxfId="776" priority="836" operator="equal">
      <formula>"OPORTUNIDADE"</formula>
    </cfRule>
  </conditionalFormatting>
  <conditionalFormatting sqref="Y204">
    <cfRule type="cellIs" dxfId="775" priority="834" operator="equal">
      <formula>"NÃO"</formula>
    </cfRule>
    <cfRule type="cellIs" dxfId="774" priority="835" operator="equal">
      <formula>"SIM"</formula>
    </cfRule>
  </conditionalFormatting>
  <conditionalFormatting sqref="Z223">
    <cfRule type="cellIs" dxfId="773" priority="833" operator="equal">
      <formula>"OPORTUNIDADE"</formula>
    </cfRule>
  </conditionalFormatting>
  <conditionalFormatting sqref="Z223">
    <cfRule type="cellIs" dxfId="772" priority="831" operator="equal">
      <formula>"NÃO"</formula>
    </cfRule>
    <cfRule type="cellIs" dxfId="771" priority="832" operator="equal">
      <formula>"SIM"</formula>
    </cfRule>
  </conditionalFormatting>
  <conditionalFormatting sqref="Z223">
    <cfRule type="cellIs" dxfId="770" priority="830" operator="equal">
      <formula>"OPORTUNIDADE"</formula>
    </cfRule>
  </conditionalFormatting>
  <conditionalFormatting sqref="Z223">
    <cfRule type="cellIs" dxfId="769" priority="828" operator="equal">
      <formula>"NÃO"</formula>
    </cfRule>
    <cfRule type="cellIs" dxfId="768" priority="829" operator="equal">
      <formula>"SIM"</formula>
    </cfRule>
  </conditionalFormatting>
  <conditionalFormatting sqref="Y223">
    <cfRule type="cellIs" dxfId="767" priority="827" operator="equal">
      <formula>"OPORTUNIDADE"</formula>
    </cfRule>
  </conditionalFormatting>
  <conditionalFormatting sqref="Y223">
    <cfRule type="cellIs" dxfId="766" priority="825" operator="equal">
      <formula>"NÃO"</formula>
    </cfRule>
    <cfRule type="cellIs" dxfId="765" priority="826" operator="equal">
      <formula>"SIM"</formula>
    </cfRule>
  </conditionalFormatting>
  <conditionalFormatting sqref="Y223">
    <cfRule type="cellIs" dxfId="764" priority="824" operator="equal">
      <formula>"OPORTUNIDADE"</formula>
    </cfRule>
  </conditionalFormatting>
  <conditionalFormatting sqref="Y223">
    <cfRule type="cellIs" dxfId="763" priority="822" operator="equal">
      <formula>"NÃO"</formula>
    </cfRule>
    <cfRule type="cellIs" dxfId="762" priority="823" operator="equal">
      <formula>"SIM"</formula>
    </cfRule>
  </conditionalFormatting>
  <conditionalFormatting sqref="Y223">
    <cfRule type="cellIs" dxfId="761" priority="821" operator="equal">
      <formula>"OPORTUNIDADE"</formula>
    </cfRule>
  </conditionalFormatting>
  <conditionalFormatting sqref="Y223">
    <cfRule type="cellIs" dxfId="760" priority="819" operator="equal">
      <formula>"NÃO"</formula>
    </cfRule>
    <cfRule type="cellIs" dxfId="759" priority="820" operator="equal">
      <formula>"SIM"</formula>
    </cfRule>
  </conditionalFormatting>
  <conditionalFormatting sqref="Y223">
    <cfRule type="cellIs" dxfId="758" priority="818" operator="equal">
      <formula>"OPORTUNIDADE"</formula>
    </cfRule>
  </conditionalFormatting>
  <conditionalFormatting sqref="Y223">
    <cfRule type="cellIs" dxfId="757" priority="816" operator="equal">
      <formula>"NÃO"</formula>
    </cfRule>
    <cfRule type="cellIs" dxfId="756" priority="817" operator="equal">
      <formula>"SIM"</formula>
    </cfRule>
  </conditionalFormatting>
  <conditionalFormatting sqref="Z223">
    <cfRule type="cellIs" dxfId="755" priority="815" operator="equal">
      <formula>"OPORTUNIDADE"</formula>
    </cfRule>
  </conditionalFormatting>
  <conditionalFormatting sqref="Z223">
    <cfRule type="cellIs" dxfId="754" priority="813" operator="equal">
      <formula>"NÃO"</formula>
    </cfRule>
    <cfRule type="cellIs" dxfId="753" priority="814" operator="equal">
      <formula>"SIM"</formula>
    </cfRule>
  </conditionalFormatting>
  <conditionalFormatting sqref="Z223">
    <cfRule type="cellIs" dxfId="752" priority="812" operator="equal">
      <formula>"OPORTUNIDADE"</formula>
    </cfRule>
  </conditionalFormatting>
  <conditionalFormatting sqref="Z223">
    <cfRule type="cellIs" dxfId="751" priority="810" operator="equal">
      <formula>"NÃO"</formula>
    </cfRule>
    <cfRule type="cellIs" dxfId="750" priority="811" operator="equal">
      <formula>"SIM"</formula>
    </cfRule>
  </conditionalFormatting>
  <conditionalFormatting sqref="Y223">
    <cfRule type="cellIs" dxfId="749" priority="809" operator="equal">
      <formula>"OPORTUNIDADE"</formula>
    </cfRule>
  </conditionalFormatting>
  <conditionalFormatting sqref="Y223">
    <cfRule type="cellIs" dxfId="748" priority="807" operator="equal">
      <formula>"NÃO"</formula>
    </cfRule>
    <cfRule type="cellIs" dxfId="747" priority="808" operator="equal">
      <formula>"SIM"</formula>
    </cfRule>
  </conditionalFormatting>
  <conditionalFormatting sqref="Y223:Z223">
    <cfRule type="cellIs" dxfId="746" priority="806" operator="equal">
      <formula>"OPORTUNIDADE"</formula>
    </cfRule>
  </conditionalFormatting>
  <conditionalFormatting sqref="Y223:Z223">
    <cfRule type="cellIs" dxfId="745" priority="804" operator="equal">
      <formula>"NÃO"</formula>
    </cfRule>
    <cfRule type="cellIs" dxfId="744" priority="805" operator="equal">
      <formula>"SIM"</formula>
    </cfRule>
  </conditionalFormatting>
  <conditionalFormatting sqref="Y223:Z223">
    <cfRule type="cellIs" dxfId="743" priority="803" operator="equal">
      <formula>"OPORTUNIDADE"</formula>
    </cfRule>
  </conditionalFormatting>
  <conditionalFormatting sqref="Y223:Z223">
    <cfRule type="cellIs" dxfId="742" priority="801" operator="equal">
      <formula>"NÃO"</formula>
    </cfRule>
    <cfRule type="cellIs" dxfId="741" priority="802" operator="equal">
      <formula>"SIM"</formula>
    </cfRule>
  </conditionalFormatting>
  <conditionalFormatting sqref="Y223:Z223">
    <cfRule type="cellIs" dxfId="740" priority="800" operator="equal">
      <formula>"OPORTUNIDADE"</formula>
    </cfRule>
  </conditionalFormatting>
  <conditionalFormatting sqref="Y223:Z223">
    <cfRule type="cellIs" dxfId="739" priority="798" operator="equal">
      <formula>"NÃO"</formula>
    </cfRule>
    <cfRule type="cellIs" dxfId="738" priority="799" operator="equal">
      <formula>"SIM"</formula>
    </cfRule>
  </conditionalFormatting>
  <conditionalFormatting sqref="Y217:Z217">
    <cfRule type="cellIs" dxfId="737" priority="797" operator="equal">
      <formula>"OPORTUNIDADE"</formula>
    </cfRule>
  </conditionalFormatting>
  <conditionalFormatting sqref="Y217:Z217">
    <cfRule type="cellIs" dxfId="736" priority="795" operator="equal">
      <formula>"NÃO"</formula>
    </cfRule>
    <cfRule type="cellIs" dxfId="735" priority="796" operator="equal">
      <formula>"SIM"</formula>
    </cfRule>
  </conditionalFormatting>
  <conditionalFormatting sqref="Y217:Z217">
    <cfRule type="cellIs" dxfId="734" priority="794" operator="equal">
      <formula>"OPORTUNIDADE"</formula>
    </cfRule>
  </conditionalFormatting>
  <conditionalFormatting sqref="Y217:Z217">
    <cfRule type="cellIs" dxfId="733" priority="792" operator="equal">
      <formula>"NÃO"</formula>
    </cfRule>
    <cfRule type="cellIs" dxfId="732" priority="793" operator="equal">
      <formula>"SIM"</formula>
    </cfRule>
  </conditionalFormatting>
  <conditionalFormatting sqref="Y217:Z217">
    <cfRule type="cellIs" dxfId="731" priority="791" operator="equal">
      <formula>"OPORTUNIDADE"</formula>
    </cfRule>
  </conditionalFormatting>
  <conditionalFormatting sqref="Y217:Z217">
    <cfRule type="cellIs" dxfId="730" priority="789" operator="equal">
      <formula>"NÃO"</formula>
    </cfRule>
    <cfRule type="cellIs" dxfId="729" priority="790" operator="equal">
      <formula>"SIM"</formula>
    </cfRule>
  </conditionalFormatting>
  <conditionalFormatting sqref="Y218:Z218">
    <cfRule type="cellIs" dxfId="728" priority="788" operator="equal">
      <formula>"OPORTUNIDADE"</formula>
    </cfRule>
  </conditionalFormatting>
  <conditionalFormatting sqref="Y218:Z218">
    <cfRule type="cellIs" dxfId="727" priority="786" operator="equal">
      <formula>"NÃO"</formula>
    </cfRule>
    <cfRule type="cellIs" dxfId="726" priority="787" operator="equal">
      <formula>"SIM"</formula>
    </cfRule>
  </conditionalFormatting>
  <conditionalFormatting sqref="Y218:Z218">
    <cfRule type="cellIs" dxfId="725" priority="785" operator="equal">
      <formula>"OPORTUNIDADE"</formula>
    </cfRule>
  </conditionalFormatting>
  <conditionalFormatting sqref="Y218:Z218">
    <cfRule type="cellIs" dxfId="724" priority="783" operator="equal">
      <formula>"NÃO"</formula>
    </cfRule>
    <cfRule type="cellIs" dxfId="723" priority="784" operator="equal">
      <formula>"SIM"</formula>
    </cfRule>
  </conditionalFormatting>
  <conditionalFormatting sqref="Y218:Z218">
    <cfRule type="cellIs" dxfId="722" priority="782" operator="equal">
      <formula>"OPORTUNIDADE"</formula>
    </cfRule>
  </conditionalFormatting>
  <conditionalFormatting sqref="Y218:Z218">
    <cfRule type="cellIs" dxfId="721" priority="780" operator="equal">
      <formula>"NÃO"</formula>
    </cfRule>
    <cfRule type="cellIs" dxfId="720" priority="781" operator="equal">
      <formula>"SIM"</formula>
    </cfRule>
  </conditionalFormatting>
  <conditionalFormatting sqref="Y218:Z218">
    <cfRule type="cellIs" dxfId="719" priority="779" operator="equal">
      <formula>"OPORTUNIDADE"</formula>
    </cfRule>
  </conditionalFormatting>
  <conditionalFormatting sqref="Y218:Z218">
    <cfRule type="cellIs" dxfId="718" priority="777" operator="equal">
      <formula>"NÃO"</formula>
    </cfRule>
    <cfRule type="cellIs" dxfId="717" priority="778" operator="equal">
      <formula>"SIM"</formula>
    </cfRule>
  </conditionalFormatting>
  <conditionalFormatting sqref="Y218:Z218">
    <cfRule type="cellIs" dxfId="716" priority="776" operator="equal">
      <formula>"OPORTUNIDADE"</formula>
    </cfRule>
  </conditionalFormatting>
  <conditionalFormatting sqref="Y218:Z218">
    <cfRule type="cellIs" dxfId="715" priority="774" operator="equal">
      <formula>"NÃO"</formula>
    </cfRule>
    <cfRule type="cellIs" dxfId="714" priority="775" operator="equal">
      <formula>"SIM"</formula>
    </cfRule>
  </conditionalFormatting>
  <conditionalFormatting sqref="Y218:Z218">
    <cfRule type="cellIs" dxfId="713" priority="773" operator="equal">
      <formula>"OPORTUNIDADE"</formula>
    </cfRule>
  </conditionalFormatting>
  <conditionalFormatting sqref="Y218:Z218">
    <cfRule type="cellIs" dxfId="712" priority="771" operator="equal">
      <formula>"NÃO"</formula>
    </cfRule>
    <cfRule type="cellIs" dxfId="711" priority="772" operator="equal">
      <formula>"SIM"</formula>
    </cfRule>
  </conditionalFormatting>
  <conditionalFormatting sqref="Y218:Z218">
    <cfRule type="cellIs" dxfId="710" priority="770" operator="equal">
      <formula>"OPORTUNIDADE"</formula>
    </cfRule>
  </conditionalFormatting>
  <conditionalFormatting sqref="Y218:Z218">
    <cfRule type="cellIs" dxfId="709" priority="768" operator="equal">
      <formula>"NÃO"</formula>
    </cfRule>
    <cfRule type="cellIs" dxfId="708" priority="769" operator="equal">
      <formula>"SIM"</formula>
    </cfRule>
  </conditionalFormatting>
  <conditionalFormatting sqref="Y218:Z218">
    <cfRule type="cellIs" dxfId="707" priority="767" operator="equal">
      <formula>"OPORTUNIDADE"</formula>
    </cfRule>
  </conditionalFormatting>
  <conditionalFormatting sqref="Y218:Z218">
    <cfRule type="cellIs" dxfId="706" priority="765" operator="equal">
      <formula>"NÃO"</formula>
    </cfRule>
    <cfRule type="cellIs" dxfId="705" priority="766" operator="equal">
      <formula>"SIM"</formula>
    </cfRule>
  </conditionalFormatting>
  <conditionalFormatting sqref="Y218:Z218">
    <cfRule type="cellIs" dxfId="704" priority="764" operator="equal">
      <formula>"OPORTUNIDADE"</formula>
    </cfRule>
  </conditionalFormatting>
  <conditionalFormatting sqref="Y218:Z218">
    <cfRule type="cellIs" dxfId="703" priority="762" operator="equal">
      <formula>"NÃO"</formula>
    </cfRule>
    <cfRule type="cellIs" dxfId="702" priority="763" operator="equal">
      <formula>"SIM"</formula>
    </cfRule>
  </conditionalFormatting>
  <conditionalFormatting sqref="Y214:Z214">
    <cfRule type="cellIs" dxfId="701" priority="761" operator="equal">
      <formula>"OPORTUNIDADE"</formula>
    </cfRule>
  </conditionalFormatting>
  <conditionalFormatting sqref="Y214:Z214">
    <cfRule type="cellIs" dxfId="700" priority="759" operator="equal">
      <formula>"NÃO"</formula>
    </cfRule>
    <cfRule type="cellIs" dxfId="699" priority="760" operator="equal">
      <formula>"SIM"</formula>
    </cfRule>
  </conditionalFormatting>
  <conditionalFormatting sqref="Y214:Z214">
    <cfRule type="cellIs" dxfId="698" priority="758" operator="equal">
      <formula>"OPORTUNIDADE"</formula>
    </cfRule>
  </conditionalFormatting>
  <conditionalFormatting sqref="Y214:Z214">
    <cfRule type="cellIs" dxfId="697" priority="756" operator="equal">
      <formula>"NÃO"</formula>
    </cfRule>
    <cfRule type="cellIs" dxfId="696" priority="757" operator="equal">
      <formula>"SIM"</formula>
    </cfRule>
  </conditionalFormatting>
  <conditionalFormatting sqref="Y214:Z214">
    <cfRule type="cellIs" dxfId="695" priority="755" operator="equal">
      <formula>"OPORTUNIDADE"</formula>
    </cfRule>
  </conditionalFormatting>
  <conditionalFormatting sqref="Y214:Z214">
    <cfRule type="cellIs" dxfId="694" priority="753" operator="equal">
      <formula>"NÃO"</formula>
    </cfRule>
    <cfRule type="cellIs" dxfId="693" priority="754" operator="equal">
      <formula>"SIM"</formula>
    </cfRule>
  </conditionalFormatting>
  <conditionalFormatting sqref="Y214:Z214">
    <cfRule type="cellIs" dxfId="692" priority="752" operator="equal">
      <formula>"OPORTUNIDADE"</formula>
    </cfRule>
  </conditionalFormatting>
  <conditionalFormatting sqref="Y214:Z214">
    <cfRule type="cellIs" dxfId="691" priority="750" operator="equal">
      <formula>"NÃO"</formula>
    </cfRule>
    <cfRule type="cellIs" dxfId="690" priority="751" operator="equal">
      <formula>"SIM"</formula>
    </cfRule>
  </conditionalFormatting>
  <conditionalFormatting sqref="Y214:Z214">
    <cfRule type="cellIs" dxfId="689" priority="749" operator="equal">
      <formula>"OPORTUNIDADE"</formula>
    </cfRule>
  </conditionalFormatting>
  <conditionalFormatting sqref="Y214:Z214">
    <cfRule type="cellIs" dxfId="688" priority="747" operator="equal">
      <formula>"NÃO"</formula>
    </cfRule>
    <cfRule type="cellIs" dxfId="687" priority="748" operator="equal">
      <formula>"SIM"</formula>
    </cfRule>
  </conditionalFormatting>
  <conditionalFormatting sqref="Y214:Z214">
    <cfRule type="cellIs" dxfId="686" priority="746" operator="equal">
      <formula>"OPORTUNIDADE"</formula>
    </cfRule>
  </conditionalFormatting>
  <conditionalFormatting sqref="Y214:Z214">
    <cfRule type="cellIs" dxfId="685" priority="744" operator="equal">
      <formula>"NÃO"</formula>
    </cfRule>
    <cfRule type="cellIs" dxfId="684" priority="745" operator="equal">
      <formula>"SIM"</formula>
    </cfRule>
  </conditionalFormatting>
  <conditionalFormatting sqref="Y214:Z214">
    <cfRule type="cellIs" dxfId="683" priority="743" operator="equal">
      <formula>"OPORTUNIDADE"</formula>
    </cfRule>
  </conditionalFormatting>
  <conditionalFormatting sqref="Y214:Z214">
    <cfRule type="cellIs" dxfId="682" priority="741" operator="equal">
      <formula>"NÃO"</formula>
    </cfRule>
    <cfRule type="cellIs" dxfId="681" priority="742" operator="equal">
      <formula>"SIM"</formula>
    </cfRule>
  </conditionalFormatting>
  <conditionalFormatting sqref="Y214:Z214">
    <cfRule type="cellIs" dxfId="680" priority="740" operator="equal">
      <formula>"OPORTUNIDADE"</formula>
    </cfRule>
  </conditionalFormatting>
  <conditionalFormatting sqref="Y214:Z214">
    <cfRule type="cellIs" dxfId="679" priority="738" operator="equal">
      <formula>"NÃO"</formula>
    </cfRule>
    <cfRule type="cellIs" dxfId="678" priority="739" operator="equal">
      <formula>"SIM"</formula>
    </cfRule>
  </conditionalFormatting>
  <conditionalFormatting sqref="Y214:Z214">
    <cfRule type="cellIs" dxfId="677" priority="737" operator="equal">
      <formula>"OPORTUNIDADE"</formula>
    </cfRule>
  </conditionalFormatting>
  <conditionalFormatting sqref="Y214:Z214">
    <cfRule type="cellIs" dxfId="676" priority="735" operator="equal">
      <formula>"NÃO"</formula>
    </cfRule>
    <cfRule type="cellIs" dxfId="675" priority="736" operator="equal">
      <formula>"SIM"</formula>
    </cfRule>
  </conditionalFormatting>
  <conditionalFormatting sqref="Z201">
    <cfRule type="cellIs" dxfId="674" priority="734" operator="equal">
      <formula>"OPORTUNIDADE"</formula>
    </cfRule>
  </conditionalFormatting>
  <conditionalFormatting sqref="Z201">
    <cfRule type="cellIs" dxfId="673" priority="732" operator="equal">
      <formula>"NÃO"</formula>
    </cfRule>
    <cfRule type="cellIs" dxfId="672" priority="733" operator="equal">
      <formula>"SIM"</formula>
    </cfRule>
  </conditionalFormatting>
  <conditionalFormatting sqref="Z201">
    <cfRule type="cellIs" dxfId="671" priority="731" operator="equal">
      <formula>"OPORTUNIDADE"</formula>
    </cfRule>
  </conditionalFormatting>
  <conditionalFormatting sqref="Z201">
    <cfRule type="cellIs" dxfId="670" priority="729" operator="equal">
      <formula>"NÃO"</formula>
    </cfRule>
    <cfRule type="cellIs" dxfId="669" priority="730" operator="equal">
      <formula>"SIM"</formula>
    </cfRule>
  </conditionalFormatting>
  <conditionalFormatting sqref="Y201">
    <cfRule type="cellIs" dxfId="668" priority="728" operator="equal">
      <formula>"OPORTUNIDADE"</formula>
    </cfRule>
  </conditionalFormatting>
  <conditionalFormatting sqref="Y201">
    <cfRule type="cellIs" dxfId="667" priority="726" operator="equal">
      <formula>"NÃO"</formula>
    </cfRule>
    <cfRule type="cellIs" dxfId="666" priority="727" operator="equal">
      <formula>"SIM"</formula>
    </cfRule>
  </conditionalFormatting>
  <conditionalFormatting sqref="Y201">
    <cfRule type="cellIs" dxfId="665" priority="725" operator="equal">
      <formula>"OPORTUNIDADE"</formula>
    </cfRule>
  </conditionalFormatting>
  <conditionalFormatting sqref="Y201">
    <cfRule type="cellIs" dxfId="664" priority="723" operator="equal">
      <formula>"NÃO"</formula>
    </cfRule>
    <cfRule type="cellIs" dxfId="663" priority="724" operator="equal">
      <formula>"SIM"</formula>
    </cfRule>
  </conditionalFormatting>
  <conditionalFormatting sqref="Y201">
    <cfRule type="cellIs" dxfId="662" priority="722" operator="equal">
      <formula>"OPORTUNIDADE"</formula>
    </cfRule>
  </conditionalFormatting>
  <conditionalFormatting sqref="Y201">
    <cfRule type="cellIs" dxfId="661" priority="720" operator="equal">
      <formula>"NÃO"</formula>
    </cfRule>
    <cfRule type="cellIs" dxfId="660" priority="721" operator="equal">
      <formula>"SIM"</formula>
    </cfRule>
  </conditionalFormatting>
  <conditionalFormatting sqref="Y201">
    <cfRule type="cellIs" dxfId="659" priority="719" operator="equal">
      <formula>"OPORTUNIDADE"</formula>
    </cfRule>
  </conditionalFormatting>
  <conditionalFormatting sqref="Y201">
    <cfRule type="cellIs" dxfId="658" priority="717" operator="equal">
      <formula>"NÃO"</formula>
    </cfRule>
    <cfRule type="cellIs" dxfId="657" priority="718" operator="equal">
      <formula>"SIM"</formula>
    </cfRule>
  </conditionalFormatting>
  <conditionalFormatting sqref="Z201">
    <cfRule type="cellIs" dxfId="656" priority="716" operator="equal">
      <formula>"OPORTUNIDADE"</formula>
    </cfRule>
  </conditionalFormatting>
  <conditionalFormatting sqref="Z201">
    <cfRule type="cellIs" dxfId="655" priority="714" operator="equal">
      <formula>"NÃO"</formula>
    </cfRule>
    <cfRule type="cellIs" dxfId="654" priority="715" operator="equal">
      <formula>"SIM"</formula>
    </cfRule>
  </conditionalFormatting>
  <conditionalFormatting sqref="Z201">
    <cfRule type="cellIs" dxfId="653" priority="713" operator="equal">
      <formula>"OPORTUNIDADE"</formula>
    </cfRule>
  </conditionalFormatting>
  <conditionalFormatting sqref="Z201">
    <cfRule type="cellIs" dxfId="652" priority="711" operator="equal">
      <formula>"NÃO"</formula>
    </cfRule>
    <cfRule type="cellIs" dxfId="651" priority="712" operator="equal">
      <formula>"SIM"</formula>
    </cfRule>
  </conditionalFormatting>
  <conditionalFormatting sqref="Y201">
    <cfRule type="cellIs" dxfId="650" priority="710" operator="equal">
      <formula>"OPORTUNIDADE"</formula>
    </cfRule>
  </conditionalFormatting>
  <conditionalFormatting sqref="Y201">
    <cfRule type="cellIs" dxfId="649" priority="708" operator="equal">
      <formula>"NÃO"</formula>
    </cfRule>
    <cfRule type="cellIs" dxfId="648" priority="709" operator="equal">
      <formula>"SIM"</formula>
    </cfRule>
  </conditionalFormatting>
  <conditionalFormatting sqref="Y201:Z201">
    <cfRule type="cellIs" dxfId="647" priority="707" operator="equal">
      <formula>"OPORTUNIDADE"</formula>
    </cfRule>
  </conditionalFormatting>
  <conditionalFormatting sqref="Y201:Z201">
    <cfRule type="cellIs" dxfId="646" priority="705" operator="equal">
      <formula>"NÃO"</formula>
    </cfRule>
    <cfRule type="cellIs" dxfId="645" priority="706" operator="equal">
      <formula>"SIM"</formula>
    </cfRule>
  </conditionalFormatting>
  <conditionalFormatting sqref="Y201:Z201">
    <cfRule type="cellIs" dxfId="644" priority="704" operator="equal">
      <formula>"OPORTUNIDADE"</formula>
    </cfRule>
  </conditionalFormatting>
  <conditionalFormatting sqref="Y201:Z201">
    <cfRule type="cellIs" dxfId="643" priority="702" operator="equal">
      <formula>"NÃO"</formula>
    </cfRule>
    <cfRule type="cellIs" dxfId="642" priority="703" operator="equal">
      <formula>"SIM"</formula>
    </cfRule>
  </conditionalFormatting>
  <conditionalFormatting sqref="Y201:Z201">
    <cfRule type="cellIs" dxfId="641" priority="701" operator="equal">
      <formula>"OPORTUNIDADE"</formula>
    </cfRule>
  </conditionalFormatting>
  <conditionalFormatting sqref="Y201:Z201">
    <cfRule type="cellIs" dxfId="640" priority="699" operator="equal">
      <formula>"NÃO"</formula>
    </cfRule>
    <cfRule type="cellIs" dxfId="639" priority="700" operator="equal">
      <formula>"SIM"</formula>
    </cfRule>
  </conditionalFormatting>
  <conditionalFormatting sqref="BK202:BK203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638" priority="692" operator="equal">
      <formula>"OPORTUNIDADE"</formula>
    </cfRule>
  </conditionalFormatting>
  <conditionalFormatting sqref="Z212">
    <cfRule type="cellIs" dxfId="637" priority="690" operator="equal">
      <formula>"NÃO"</formula>
    </cfRule>
    <cfRule type="cellIs" dxfId="636" priority="691" operator="equal">
      <formula>"SIM"</formula>
    </cfRule>
  </conditionalFormatting>
  <conditionalFormatting sqref="Z212">
    <cfRule type="cellIs" dxfId="635" priority="689" operator="equal">
      <formula>"OPORTUNIDADE"</formula>
    </cfRule>
  </conditionalFormatting>
  <conditionalFormatting sqref="Z212">
    <cfRule type="cellIs" dxfId="634" priority="687" operator="equal">
      <formula>"NÃO"</formula>
    </cfRule>
    <cfRule type="cellIs" dxfId="633" priority="688" operator="equal">
      <formula>"SIM"</formula>
    </cfRule>
  </conditionalFormatting>
  <conditionalFormatting sqref="Z212">
    <cfRule type="cellIs" dxfId="632" priority="674" operator="equal">
      <formula>"OPORTUNIDADE"</formula>
    </cfRule>
  </conditionalFormatting>
  <conditionalFormatting sqref="Z212">
    <cfRule type="cellIs" dxfId="631" priority="672" operator="equal">
      <formula>"NÃO"</formula>
    </cfRule>
    <cfRule type="cellIs" dxfId="630" priority="673" operator="equal">
      <formula>"SIM"</formula>
    </cfRule>
  </conditionalFormatting>
  <conditionalFormatting sqref="Z212">
    <cfRule type="cellIs" dxfId="629" priority="671" operator="equal">
      <formula>"OPORTUNIDADE"</formula>
    </cfRule>
  </conditionalFormatting>
  <conditionalFormatting sqref="Z212">
    <cfRule type="cellIs" dxfId="628" priority="669" operator="equal">
      <formula>"NÃO"</formula>
    </cfRule>
    <cfRule type="cellIs" dxfId="627" priority="670" operator="equal">
      <formula>"SIM"</formula>
    </cfRule>
  </conditionalFormatting>
  <conditionalFormatting sqref="Z212">
    <cfRule type="cellIs" dxfId="626" priority="665" operator="equal">
      <formula>"OPORTUNIDADE"</formula>
    </cfRule>
  </conditionalFormatting>
  <conditionalFormatting sqref="Z212">
    <cfRule type="cellIs" dxfId="625" priority="663" operator="equal">
      <formula>"NÃO"</formula>
    </cfRule>
    <cfRule type="cellIs" dxfId="624" priority="664" operator="equal">
      <formula>"SIM"</formula>
    </cfRule>
  </conditionalFormatting>
  <conditionalFormatting sqref="Z212">
    <cfRule type="cellIs" dxfId="623" priority="662" operator="equal">
      <formula>"OPORTUNIDADE"</formula>
    </cfRule>
  </conditionalFormatting>
  <conditionalFormatting sqref="Z212">
    <cfRule type="cellIs" dxfId="622" priority="660" operator="equal">
      <formula>"NÃO"</formula>
    </cfRule>
    <cfRule type="cellIs" dxfId="621" priority="661" operator="equal">
      <formula>"SIM"</formula>
    </cfRule>
  </conditionalFormatting>
  <conditionalFormatting sqref="Z212">
    <cfRule type="cellIs" dxfId="620" priority="659" operator="equal">
      <formula>"OPORTUNIDADE"</formula>
    </cfRule>
  </conditionalFormatting>
  <conditionalFormatting sqref="Z212">
    <cfRule type="cellIs" dxfId="619" priority="657" operator="equal">
      <formula>"NÃO"</formula>
    </cfRule>
    <cfRule type="cellIs" dxfId="618" priority="658" operator="equal">
      <formula>"SIM"</formula>
    </cfRule>
  </conditionalFormatting>
  <conditionalFormatting sqref="BK208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617" priority="588" operator="equal">
      <formula>"OPORTUNIDADE"</formula>
    </cfRule>
  </conditionalFormatting>
  <conditionalFormatting sqref="Z350">
    <cfRule type="cellIs" dxfId="616" priority="586" operator="equal">
      <formula>"NÃO"</formula>
    </cfRule>
    <cfRule type="cellIs" dxfId="615" priority="587" operator="equal">
      <formula>"SIM"</formula>
    </cfRule>
  </conditionalFormatting>
  <conditionalFormatting sqref="Z350">
    <cfRule type="cellIs" dxfId="614" priority="585" operator="equal">
      <formula>"OPORTUNIDADE"</formula>
    </cfRule>
  </conditionalFormatting>
  <conditionalFormatting sqref="Z350">
    <cfRule type="cellIs" dxfId="613" priority="583" operator="equal">
      <formula>"NÃO"</formula>
    </cfRule>
    <cfRule type="cellIs" dxfId="612" priority="584" operator="equal">
      <formula>"SIM"</formula>
    </cfRule>
  </conditionalFormatting>
  <conditionalFormatting sqref="Z350">
    <cfRule type="cellIs" dxfId="611" priority="582" operator="equal">
      <formula>"OPORTUNIDADE"</formula>
    </cfRule>
  </conditionalFormatting>
  <conditionalFormatting sqref="Z350">
    <cfRule type="cellIs" dxfId="610" priority="580" operator="equal">
      <formula>"NÃO"</formula>
    </cfRule>
    <cfRule type="cellIs" dxfId="609" priority="581" operator="equal">
      <formula>"SIM"</formula>
    </cfRule>
  </conditionalFormatting>
  <conditionalFormatting sqref="Z350">
    <cfRule type="cellIs" dxfId="608" priority="576" operator="equal">
      <formula>"OPORTUNIDADE"</formula>
    </cfRule>
  </conditionalFormatting>
  <conditionalFormatting sqref="Z350">
    <cfRule type="cellIs" dxfId="607" priority="574" operator="equal">
      <formula>"NÃO"</formula>
    </cfRule>
    <cfRule type="cellIs" dxfId="606" priority="575" operator="equal">
      <formula>"SIM"</formula>
    </cfRule>
  </conditionalFormatting>
  <conditionalFormatting sqref="Z350">
    <cfRule type="cellIs" dxfId="605" priority="573" operator="equal">
      <formula>"OPORTUNIDADE"</formula>
    </cfRule>
  </conditionalFormatting>
  <conditionalFormatting sqref="Z350">
    <cfRule type="cellIs" dxfId="604" priority="571" operator="equal">
      <formula>"NÃO"</formula>
    </cfRule>
    <cfRule type="cellIs" dxfId="603" priority="572" operator="equal">
      <formula>"SIM"</formula>
    </cfRule>
  </conditionalFormatting>
  <conditionalFormatting sqref="Z350">
    <cfRule type="cellIs" dxfId="602" priority="570" operator="equal">
      <formula>"OPORTUNIDADE"</formula>
    </cfRule>
  </conditionalFormatting>
  <conditionalFormatting sqref="Z350">
    <cfRule type="cellIs" dxfId="601" priority="568" operator="equal">
      <formula>"NÃO"</formula>
    </cfRule>
    <cfRule type="cellIs" dxfId="600" priority="569" operator="equal">
      <formula>"SIM"</formula>
    </cfRule>
  </conditionalFormatting>
  <conditionalFormatting sqref="Z350">
    <cfRule type="cellIs" dxfId="599" priority="567" operator="equal">
      <formula>"OPORTUNIDADE"</formula>
    </cfRule>
  </conditionalFormatting>
  <conditionalFormatting sqref="Z350">
    <cfRule type="cellIs" dxfId="598" priority="565" operator="equal">
      <formula>"NÃO"</formula>
    </cfRule>
    <cfRule type="cellIs" dxfId="597" priority="566" operator="equal">
      <formula>"SIM"</formula>
    </cfRule>
  </conditionalFormatting>
  <conditionalFormatting sqref="Z350">
    <cfRule type="cellIs" dxfId="596" priority="564" operator="equal">
      <formula>"OPORTUNIDADE"</formula>
    </cfRule>
  </conditionalFormatting>
  <conditionalFormatting sqref="Z350">
    <cfRule type="cellIs" dxfId="595" priority="562" operator="equal">
      <formula>"NÃO"</formula>
    </cfRule>
    <cfRule type="cellIs" dxfId="594" priority="563" operator="equal">
      <formula>"SIM"</formula>
    </cfRule>
  </conditionalFormatting>
  <conditionalFormatting sqref="Z350">
    <cfRule type="cellIs" dxfId="593" priority="561" operator="equal">
      <formula>"OPORTUNIDADE"</formula>
    </cfRule>
  </conditionalFormatting>
  <conditionalFormatting sqref="Z350">
    <cfRule type="cellIs" dxfId="592" priority="559" operator="equal">
      <formula>"NÃO"</formula>
    </cfRule>
    <cfRule type="cellIs" dxfId="591" priority="560" operator="equal">
      <formula>"SIM"</formula>
    </cfRule>
  </conditionalFormatting>
  <conditionalFormatting sqref="Z350">
    <cfRule type="cellIs" dxfId="590" priority="558" operator="equal">
      <formula>"OPORTUNIDADE"</formula>
    </cfRule>
  </conditionalFormatting>
  <conditionalFormatting sqref="Z350">
    <cfRule type="cellIs" dxfId="589" priority="556" operator="equal">
      <formula>"NÃO"</formula>
    </cfRule>
    <cfRule type="cellIs" dxfId="588" priority="557" operator="equal">
      <formula>"SIM"</formula>
    </cfRule>
  </conditionalFormatting>
  <conditionalFormatting sqref="Z350">
    <cfRule type="cellIs" dxfId="587" priority="555" operator="equal">
      <formula>"OPORTUNIDADE"</formula>
    </cfRule>
  </conditionalFormatting>
  <conditionalFormatting sqref="Z350">
    <cfRule type="cellIs" dxfId="586" priority="553" operator="equal">
      <formula>"NÃO"</formula>
    </cfRule>
    <cfRule type="cellIs" dxfId="585" priority="554" operator="equal">
      <formula>"SIM"</formula>
    </cfRule>
  </conditionalFormatting>
  <conditionalFormatting sqref="Z350">
    <cfRule type="cellIs" dxfId="584" priority="552" operator="equal">
      <formula>"OPORTUNIDADE"</formula>
    </cfRule>
  </conditionalFormatting>
  <conditionalFormatting sqref="Z350">
    <cfRule type="cellIs" dxfId="583" priority="550" operator="equal">
      <formula>"NÃO"</formula>
    </cfRule>
    <cfRule type="cellIs" dxfId="582" priority="551" operator="equal">
      <formula>"SIM"</formula>
    </cfRule>
  </conditionalFormatting>
  <conditionalFormatting sqref="Z350">
    <cfRule type="cellIs" dxfId="581" priority="549" operator="equal">
      <formula>"OPORTUNIDADE"</formula>
    </cfRule>
  </conditionalFormatting>
  <conditionalFormatting sqref="Z350">
    <cfRule type="cellIs" dxfId="580" priority="547" operator="equal">
      <formula>"NÃO"</formula>
    </cfRule>
    <cfRule type="cellIs" dxfId="579" priority="548" operator="equal">
      <formula>"SIM"</formula>
    </cfRule>
  </conditionalFormatting>
  <conditionalFormatting sqref="Z350">
    <cfRule type="cellIs" dxfId="578" priority="546" operator="equal">
      <formula>"OPORTUNIDADE"</formula>
    </cfRule>
  </conditionalFormatting>
  <conditionalFormatting sqref="Z350">
    <cfRule type="cellIs" dxfId="577" priority="544" operator="equal">
      <formula>"NÃO"</formula>
    </cfRule>
    <cfRule type="cellIs" dxfId="576" priority="545" operator="equal">
      <formula>"SIM"</formula>
    </cfRule>
  </conditionalFormatting>
  <conditionalFormatting sqref="Z350">
    <cfRule type="cellIs" dxfId="575" priority="543" operator="equal">
      <formula>"OPORTUNIDADE"</formula>
    </cfRule>
  </conditionalFormatting>
  <conditionalFormatting sqref="Z350">
    <cfRule type="cellIs" dxfId="574" priority="541" operator="equal">
      <formula>"NÃO"</formula>
    </cfRule>
    <cfRule type="cellIs" dxfId="573" priority="542" operator="equal">
      <formula>"SIM"</formula>
    </cfRule>
  </conditionalFormatting>
  <conditionalFormatting sqref="Z350">
    <cfRule type="cellIs" dxfId="572" priority="540" operator="equal">
      <formula>"OPORTUNIDADE"</formula>
    </cfRule>
  </conditionalFormatting>
  <conditionalFormatting sqref="Z350">
    <cfRule type="cellIs" dxfId="571" priority="538" operator="equal">
      <formula>"NÃO"</formula>
    </cfRule>
    <cfRule type="cellIs" dxfId="570" priority="539" operator="equal">
      <formula>"SIM"</formula>
    </cfRule>
  </conditionalFormatting>
  <conditionalFormatting sqref="Z350">
    <cfRule type="cellIs" dxfId="569" priority="537" operator="equal">
      <formula>"OPORTUNIDADE"</formula>
    </cfRule>
  </conditionalFormatting>
  <conditionalFormatting sqref="Z350">
    <cfRule type="cellIs" dxfId="568" priority="535" operator="equal">
      <formula>"NÃO"</formula>
    </cfRule>
    <cfRule type="cellIs" dxfId="567" priority="536" operator="equal">
      <formula>"SIM"</formula>
    </cfRule>
  </conditionalFormatting>
  <conditionalFormatting sqref="Z350">
    <cfRule type="cellIs" dxfId="566" priority="534" operator="equal">
      <formula>"OPORTUNIDADE"</formula>
    </cfRule>
  </conditionalFormatting>
  <conditionalFormatting sqref="Z350">
    <cfRule type="cellIs" dxfId="565" priority="532" operator="equal">
      <formula>"NÃO"</formula>
    </cfRule>
    <cfRule type="cellIs" dxfId="564" priority="533" operator="equal">
      <formula>"SIM"</formula>
    </cfRule>
  </conditionalFormatting>
  <conditionalFormatting sqref="Z350">
    <cfRule type="cellIs" dxfId="563" priority="531" operator="equal">
      <formula>"OPORTUNIDADE"</formula>
    </cfRule>
  </conditionalFormatting>
  <conditionalFormatting sqref="Z350">
    <cfRule type="cellIs" dxfId="562" priority="529" operator="equal">
      <formula>"NÃO"</formula>
    </cfRule>
    <cfRule type="cellIs" dxfId="561" priority="530" operator="equal">
      <formula>"SIM"</formula>
    </cfRule>
  </conditionalFormatting>
  <conditionalFormatting sqref="Z350">
    <cfRule type="cellIs" dxfId="560" priority="528" operator="equal">
      <formula>"OPORTUNIDADE"</formula>
    </cfRule>
  </conditionalFormatting>
  <conditionalFormatting sqref="Z350">
    <cfRule type="cellIs" dxfId="559" priority="526" operator="equal">
      <formula>"NÃO"</formula>
    </cfRule>
    <cfRule type="cellIs" dxfId="558" priority="527" operator="equal">
      <formula>"SIM"</formula>
    </cfRule>
  </conditionalFormatting>
  <conditionalFormatting sqref="Z350">
    <cfRule type="cellIs" dxfId="557" priority="525" operator="equal">
      <formula>"OPORTUNIDADE"</formula>
    </cfRule>
  </conditionalFormatting>
  <conditionalFormatting sqref="Z350">
    <cfRule type="cellIs" dxfId="556" priority="523" operator="equal">
      <formula>"NÃO"</formula>
    </cfRule>
    <cfRule type="cellIs" dxfId="555" priority="524" operator="equal">
      <formula>"SIM"</formula>
    </cfRule>
  </conditionalFormatting>
  <conditionalFormatting sqref="Z350">
    <cfRule type="cellIs" dxfId="554" priority="522" operator="equal">
      <formula>"OPORTUNIDADE"</formula>
    </cfRule>
  </conditionalFormatting>
  <conditionalFormatting sqref="Z350">
    <cfRule type="cellIs" dxfId="553" priority="520" operator="equal">
      <formula>"NÃO"</formula>
    </cfRule>
    <cfRule type="cellIs" dxfId="552" priority="521" operator="equal">
      <formula>"SIM"</formula>
    </cfRule>
  </conditionalFormatting>
  <conditionalFormatting sqref="Z350">
    <cfRule type="cellIs" dxfId="551" priority="519" operator="equal">
      <formula>"OPORTUNIDADE"</formula>
    </cfRule>
  </conditionalFormatting>
  <conditionalFormatting sqref="Z350">
    <cfRule type="cellIs" dxfId="550" priority="517" operator="equal">
      <formula>"NÃO"</formula>
    </cfRule>
    <cfRule type="cellIs" dxfId="549" priority="518" operator="equal">
      <formula>"SIM"</formula>
    </cfRule>
  </conditionalFormatting>
  <conditionalFormatting sqref="Z350">
    <cfRule type="cellIs" dxfId="548" priority="516" operator="equal">
      <formula>"OPORTUNIDADE"</formula>
    </cfRule>
  </conditionalFormatting>
  <conditionalFormatting sqref="Z350">
    <cfRule type="cellIs" dxfId="547" priority="514" operator="equal">
      <formula>"NÃO"</formula>
    </cfRule>
    <cfRule type="cellIs" dxfId="546" priority="515" operator="equal">
      <formula>"SIM"</formula>
    </cfRule>
  </conditionalFormatting>
  <conditionalFormatting sqref="Y350">
    <cfRule type="cellIs" dxfId="545" priority="504" operator="equal">
      <formula>"OPORTUNIDADE"</formula>
    </cfRule>
  </conditionalFormatting>
  <conditionalFormatting sqref="Y350">
    <cfRule type="cellIs" dxfId="544" priority="502" operator="equal">
      <formula>"NÃO"</formula>
    </cfRule>
    <cfRule type="cellIs" dxfId="543" priority="503" operator="equal">
      <formula>"SIM"</formula>
    </cfRule>
  </conditionalFormatting>
  <conditionalFormatting sqref="Y350">
    <cfRule type="cellIs" dxfId="542" priority="501" operator="equal">
      <formula>"OPORTUNIDADE"</formula>
    </cfRule>
  </conditionalFormatting>
  <conditionalFormatting sqref="Y350">
    <cfRule type="cellIs" dxfId="541" priority="499" operator="equal">
      <formula>"NÃO"</formula>
    </cfRule>
    <cfRule type="cellIs" dxfId="540" priority="500" operator="equal">
      <formula>"SIM"</formula>
    </cfRule>
  </conditionalFormatting>
  <conditionalFormatting sqref="Y350">
    <cfRule type="cellIs" dxfId="539" priority="498" operator="equal">
      <formula>"OPORTUNIDADE"</formula>
    </cfRule>
  </conditionalFormatting>
  <conditionalFormatting sqref="Y350">
    <cfRule type="cellIs" dxfId="538" priority="496" operator="equal">
      <formula>"NÃO"</formula>
    </cfRule>
    <cfRule type="cellIs" dxfId="537" priority="497" operator="equal">
      <formula>"SIM"</formula>
    </cfRule>
  </conditionalFormatting>
  <conditionalFormatting sqref="Y350">
    <cfRule type="cellIs" dxfId="536" priority="495" operator="equal">
      <formula>"OPORTUNIDADE"</formula>
    </cfRule>
  </conditionalFormatting>
  <conditionalFormatting sqref="Y350">
    <cfRule type="cellIs" dxfId="535" priority="493" operator="equal">
      <formula>"NÃO"</formula>
    </cfRule>
    <cfRule type="cellIs" dxfId="534" priority="494" operator="equal">
      <formula>"SIM"</formula>
    </cfRule>
  </conditionalFormatting>
  <conditionalFormatting sqref="Y350">
    <cfRule type="cellIs" dxfId="533" priority="492" operator="equal">
      <formula>"OPORTUNIDADE"</formula>
    </cfRule>
  </conditionalFormatting>
  <conditionalFormatting sqref="Y350">
    <cfRule type="cellIs" dxfId="532" priority="490" operator="equal">
      <formula>"NÃO"</formula>
    </cfRule>
    <cfRule type="cellIs" dxfId="531" priority="491" operator="equal">
      <formula>"SIM"</formula>
    </cfRule>
  </conditionalFormatting>
  <conditionalFormatting sqref="Y350">
    <cfRule type="cellIs" dxfId="530" priority="489" operator="equal">
      <formula>"OPORTUNIDADE"</formula>
    </cfRule>
  </conditionalFormatting>
  <conditionalFormatting sqref="Y350">
    <cfRule type="cellIs" dxfId="529" priority="487" operator="equal">
      <formula>"NÃO"</formula>
    </cfRule>
    <cfRule type="cellIs" dxfId="528" priority="488" operator="equal">
      <formula>"SIM"</formula>
    </cfRule>
  </conditionalFormatting>
  <conditionalFormatting sqref="Y350">
    <cfRule type="cellIs" dxfId="527" priority="486" operator="equal">
      <formula>"OPORTUNIDADE"</formula>
    </cfRule>
  </conditionalFormatting>
  <conditionalFormatting sqref="Y350">
    <cfRule type="cellIs" dxfId="526" priority="484" operator="equal">
      <formula>"NÃO"</formula>
    </cfRule>
    <cfRule type="cellIs" dxfId="525" priority="485" operator="equal">
      <formula>"SIM"</formula>
    </cfRule>
  </conditionalFormatting>
  <conditionalFormatting sqref="Y350">
    <cfRule type="cellIs" dxfId="524" priority="483" operator="equal">
      <formula>"OPORTUNIDADE"</formula>
    </cfRule>
  </conditionalFormatting>
  <conditionalFormatting sqref="Y350">
    <cfRule type="cellIs" dxfId="523" priority="481" operator="equal">
      <formula>"NÃO"</formula>
    </cfRule>
    <cfRule type="cellIs" dxfId="522" priority="482" operator="equal">
      <formula>"SIM"</formula>
    </cfRule>
  </conditionalFormatting>
  <conditionalFormatting sqref="Y350">
    <cfRule type="cellIs" dxfId="521" priority="480" operator="equal">
      <formula>"OPORTUNIDADE"</formula>
    </cfRule>
  </conditionalFormatting>
  <conditionalFormatting sqref="Y350">
    <cfRule type="cellIs" dxfId="520" priority="478" operator="equal">
      <formula>"NÃO"</formula>
    </cfRule>
    <cfRule type="cellIs" dxfId="519" priority="479" operator="equal">
      <formula>"SIM"</formula>
    </cfRule>
  </conditionalFormatting>
  <conditionalFormatting sqref="Y350">
    <cfRule type="cellIs" dxfId="518" priority="477" operator="equal">
      <formula>"OPORTUNIDADE"</formula>
    </cfRule>
  </conditionalFormatting>
  <conditionalFormatting sqref="Y350">
    <cfRule type="cellIs" dxfId="517" priority="475" operator="equal">
      <formula>"NÃO"</formula>
    </cfRule>
    <cfRule type="cellIs" dxfId="516" priority="476" operator="equal">
      <formula>"SIM"</formula>
    </cfRule>
  </conditionalFormatting>
  <conditionalFormatting sqref="Y350">
    <cfRule type="cellIs" dxfId="515" priority="474" operator="equal">
      <formula>"OPORTUNIDADE"</formula>
    </cfRule>
  </conditionalFormatting>
  <conditionalFormatting sqref="Y350">
    <cfRule type="cellIs" dxfId="514" priority="472" operator="equal">
      <formula>"NÃO"</formula>
    </cfRule>
    <cfRule type="cellIs" dxfId="513" priority="473" operator="equal">
      <formula>"SIM"</formula>
    </cfRule>
  </conditionalFormatting>
  <conditionalFormatting sqref="Y350">
    <cfRule type="cellIs" dxfId="512" priority="471" operator="equal">
      <formula>"OPORTUNIDADE"</formula>
    </cfRule>
  </conditionalFormatting>
  <conditionalFormatting sqref="Y350">
    <cfRule type="cellIs" dxfId="511" priority="469" operator="equal">
      <formula>"NÃO"</formula>
    </cfRule>
    <cfRule type="cellIs" dxfId="510" priority="470" operator="equal">
      <formula>"SIM"</formula>
    </cfRule>
  </conditionalFormatting>
  <conditionalFormatting sqref="Y350">
    <cfRule type="cellIs" dxfId="509" priority="468" operator="equal">
      <formula>"OPORTUNIDADE"</formula>
    </cfRule>
  </conditionalFormatting>
  <conditionalFormatting sqref="Y350">
    <cfRule type="cellIs" dxfId="508" priority="466" operator="equal">
      <formula>"NÃO"</formula>
    </cfRule>
    <cfRule type="cellIs" dxfId="507" priority="467" operator="equal">
      <formula>"SIM"</formula>
    </cfRule>
  </conditionalFormatting>
  <conditionalFormatting sqref="Y350">
    <cfRule type="cellIs" dxfId="506" priority="465" operator="equal">
      <formula>"OPORTUNIDADE"</formula>
    </cfRule>
  </conditionalFormatting>
  <conditionalFormatting sqref="Y350">
    <cfRule type="cellIs" dxfId="505" priority="463" operator="equal">
      <formula>"NÃO"</formula>
    </cfRule>
    <cfRule type="cellIs" dxfId="504" priority="464" operator="equal">
      <formula>"SIM"</formula>
    </cfRule>
  </conditionalFormatting>
  <conditionalFormatting sqref="Y350">
    <cfRule type="cellIs" dxfId="503" priority="462" operator="equal">
      <formula>"OPORTUNIDADE"</formula>
    </cfRule>
  </conditionalFormatting>
  <conditionalFormatting sqref="Y350">
    <cfRule type="cellIs" dxfId="502" priority="460" operator="equal">
      <formula>"NÃO"</formula>
    </cfRule>
    <cfRule type="cellIs" dxfId="501" priority="461" operator="equal">
      <formula>"SIM"</formula>
    </cfRule>
  </conditionalFormatting>
  <conditionalFormatting sqref="Y350">
    <cfRule type="cellIs" dxfId="500" priority="459" operator="equal">
      <formula>"OPORTUNIDADE"</formula>
    </cfRule>
  </conditionalFormatting>
  <conditionalFormatting sqref="Y350">
    <cfRule type="cellIs" dxfId="499" priority="457" operator="equal">
      <formula>"NÃO"</formula>
    </cfRule>
    <cfRule type="cellIs" dxfId="498" priority="458" operator="equal">
      <formula>"SIM"</formula>
    </cfRule>
  </conditionalFormatting>
  <conditionalFormatting sqref="Y350">
    <cfRule type="cellIs" dxfId="497" priority="456" operator="equal">
      <formula>"OPORTUNIDADE"</formula>
    </cfRule>
  </conditionalFormatting>
  <conditionalFormatting sqref="Y350">
    <cfRule type="cellIs" dxfId="496" priority="454" operator="equal">
      <formula>"NÃO"</formula>
    </cfRule>
    <cfRule type="cellIs" dxfId="495" priority="455" operator="equal">
      <formula>"SIM"</formula>
    </cfRule>
  </conditionalFormatting>
  <conditionalFormatting sqref="Y350">
    <cfRule type="cellIs" dxfId="494" priority="453" operator="equal">
      <formula>"OPORTUNIDADE"</formula>
    </cfRule>
  </conditionalFormatting>
  <conditionalFormatting sqref="Y350">
    <cfRule type="cellIs" dxfId="493" priority="451" operator="equal">
      <formula>"NÃO"</formula>
    </cfRule>
    <cfRule type="cellIs" dxfId="492" priority="452" operator="equal">
      <formula>"SIM"</formula>
    </cfRule>
  </conditionalFormatting>
  <conditionalFormatting sqref="Y350">
    <cfRule type="cellIs" dxfId="491" priority="450" operator="equal">
      <formula>"OPORTUNIDADE"</formula>
    </cfRule>
  </conditionalFormatting>
  <conditionalFormatting sqref="Y350">
    <cfRule type="cellIs" dxfId="490" priority="448" operator="equal">
      <formula>"NÃO"</formula>
    </cfRule>
    <cfRule type="cellIs" dxfId="489" priority="449" operator="equal">
      <formula>"SIM"</formula>
    </cfRule>
  </conditionalFormatting>
  <conditionalFormatting sqref="Y350">
    <cfRule type="cellIs" dxfId="488" priority="447" operator="equal">
      <formula>"OPORTUNIDADE"</formula>
    </cfRule>
  </conditionalFormatting>
  <conditionalFormatting sqref="Y350">
    <cfRule type="cellIs" dxfId="487" priority="445" operator="equal">
      <formula>"NÃO"</formula>
    </cfRule>
    <cfRule type="cellIs" dxfId="486" priority="446" operator="equal">
      <formula>"SIM"</formula>
    </cfRule>
  </conditionalFormatting>
  <conditionalFormatting sqref="Y350">
    <cfRule type="cellIs" dxfId="485" priority="444" operator="equal">
      <formula>"OPORTUNIDADE"</formula>
    </cfRule>
  </conditionalFormatting>
  <conditionalFormatting sqref="Y350">
    <cfRule type="cellIs" dxfId="484" priority="442" operator="equal">
      <formula>"NÃO"</formula>
    </cfRule>
    <cfRule type="cellIs" dxfId="483" priority="443" operator="equal">
      <formula>"SIM"</formula>
    </cfRule>
  </conditionalFormatting>
  <conditionalFormatting sqref="Y350">
    <cfRule type="cellIs" dxfId="482" priority="441" operator="equal">
      <formula>"OPORTUNIDADE"</formula>
    </cfRule>
  </conditionalFormatting>
  <conditionalFormatting sqref="Y350">
    <cfRule type="cellIs" dxfId="481" priority="439" operator="equal">
      <formula>"NÃO"</formula>
    </cfRule>
    <cfRule type="cellIs" dxfId="480" priority="440" operator="equal">
      <formula>"SIM"</formula>
    </cfRule>
  </conditionalFormatting>
  <conditionalFormatting sqref="Y350">
    <cfRule type="cellIs" dxfId="479" priority="438" operator="equal">
      <formula>"OPORTUNIDADE"</formula>
    </cfRule>
  </conditionalFormatting>
  <conditionalFormatting sqref="Y350">
    <cfRule type="cellIs" dxfId="478" priority="436" operator="equal">
      <formula>"NÃO"</formula>
    </cfRule>
    <cfRule type="cellIs" dxfId="477" priority="437" operator="equal">
      <formula>"SIM"</formula>
    </cfRule>
  </conditionalFormatting>
  <conditionalFormatting sqref="Y350">
    <cfRule type="cellIs" dxfId="476" priority="435" operator="equal">
      <formula>"OPORTUNIDADE"</formula>
    </cfRule>
  </conditionalFormatting>
  <conditionalFormatting sqref="Y350">
    <cfRule type="cellIs" dxfId="475" priority="433" operator="equal">
      <formula>"NÃO"</formula>
    </cfRule>
    <cfRule type="cellIs" dxfId="474" priority="434" operator="equal">
      <formula>"SIM"</formula>
    </cfRule>
  </conditionalFormatting>
  <conditionalFormatting sqref="Y350">
    <cfRule type="cellIs" dxfId="473" priority="432" operator="equal">
      <formula>"OPORTUNIDADE"</formula>
    </cfRule>
  </conditionalFormatting>
  <conditionalFormatting sqref="Y350">
    <cfRule type="cellIs" dxfId="472" priority="430" operator="equal">
      <formula>"NÃO"</formula>
    </cfRule>
    <cfRule type="cellIs" dxfId="471" priority="431" operator="equal">
      <formula>"SIM"</formula>
    </cfRule>
  </conditionalFormatting>
  <conditionalFormatting sqref="Y350">
    <cfRule type="cellIs" dxfId="470" priority="429" operator="equal">
      <formula>"OPORTUNIDADE"</formula>
    </cfRule>
  </conditionalFormatting>
  <conditionalFormatting sqref="Y350">
    <cfRule type="cellIs" dxfId="469" priority="427" operator="equal">
      <formula>"NÃO"</formula>
    </cfRule>
    <cfRule type="cellIs" dxfId="468" priority="428" operator="equal">
      <formula>"SIM"</formula>
    </cfRule>
  </conditionalFormatting>
  <conditionalFormatting sqref="Y350">
    <cfRule type="cellIs" dxfId="467" priority="426" operator="equal">
      <formula>"OPORTUNIDADE"</formula>
    </cfRule>
  </conditionalFormatting>
  <conditionalFormatting sqref="Y350">
    <cfRule type="cellIs" dxfId="466" priority="424" operator="equal">
      <formula>"NÃO"</formula>
    </cfRule>
    <cfRule type="cellIs" dxfId="465" priority="425" operator="equal">
      <formula>"SIM"</formula>
    </cfRule>
  </conditionalFormatting>
  <conditionalFormatting sqref="Y350">
    <cfRule type="cellIs" dxfId="464" priority="423" operator="equal">
      <formula>"OPORTUNIDADE"</formula>
    </cfRule>
  </conditionalFormatting>
  <conditionalFormatting sqref="Y350">
    <cfRule type="cellIs" dxfId="463" priority="421" operator="equal">
      <formula>"NÃO"</formula>
    </cfRule>
    <cfRule type="cellIs" dxfId="462" priority="422" operator="equal">
      <formula>"SIM"</formula>
    </cfRule>
  </conditionalFormatting>
  <conditionalFormatting sqref="Y350">
    <cfRule type="cellIs" dxfId="461" priority="420" operator="equal">
      <formula>"OPORTUNIDADE"</formula>
    </cfRule>
  </conditionalFormatting>
  <conditionalFormatting sqref="Y350">
    <cfRule type="cellIs" dxfId="460" priority="418" operator="equal">
      <formula>"NÃO"</formula>
    </cfRule>
    <cfRule type="cellIs" dxfId="459" priority="419" operator="equal">
      <formula>"SIM"</formula>
    </cfRule>
  </conditionalFormatting>
  <conditionalFormatting sqref="Y350">
    <cfRule type="cellIs" dxfId="458" priority="417" operator="equal">
      <formula>"OPORTUNIDADE"</formula>
    </cfRule>
  </conditionalFormatting>
  <conditionalFormatting sqref="Y350">
    <cfRule type="cellIs" dxfId="457" priority="415" operator="equal">
      <formula>"NÃO"</formula>
    </cfRule>
    <cfRule type="cellIs" dxfId="456" priority="416" operator="equal">
      <formula>"SIM"</formula>
    </cfRule>
  </conditionalFormatting>
  <conditionalFormatting sqref="Y350">
    <cfRule type="cellIs" dxfId="455" priority="414" operator="equal">
      <formula>"OPORTUNIDADE"</formula>
    </cfRule>
  </conditionalFormatting>
  <conditionalFormatting sqref="Y350">
    <cfRule type="cellIs" dxfId="454" priority="412" operator="equal">
      <formula>"NÃO"</formula>
    </cfRule>
    <cfRule type="cellIs" dxfId="453" priority="413" operator="equal">
      <formula>"SIM"</formula>
    </cfRule>
  </conditionalFormatting>
  <conditionalFormatting sqref="Y350">
    <cfRule type="cellIs" dxfId="452" priority="411" operator="equal">
      <formula>"OPORTUNIDADE"</formula>
    </cfRule>
  </conditionalFormatting>
  <conditionalFormatting sqref="Y350">
    <cfRule type="cellIs" dxfId="451" priority="409" operator="equal">
      <formula>"NÃO"</formula>
    </cfRule>
    <cfRule type="cellIs" dxfId="450" priority="410" operator="equal">
      <formula>"SIM"</formula>
    </cfRule>
  </conditionalFormatting>
  <conditionalFormatting sqref="Y350">
    <cfRule type="cellIs" dxfId="449" priority="408" operator="equal">
      <formula>"OPORTUNIDADE"</formula>
    </cfRule>
  </conditionalFormatting>
  <conditionalFormatting sqref="Y350">
    <cfRule type="cellIs" dxfId="448" priority="406" operator="equal">
      <formula>"NÃO"</formula>
    </cfRule>
    <cfRule type="cellIs" dxfId="447" priority="407" operator="equal">
      <formula>"SIM"</formula>
    </cfRule>
  </conditionalFormatting>
  <conditionalFormatting sqref="BK333:BK334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J353:BK353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351:BK352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Z371">
    <cfRule type="cellIs" dxfId="446" priority="373" operator="equal">
      <formula>"OPORTUNIDADE"</formula>
    </cfRule>
  </conditionalFormatting>
  <conditionalFormatting sqref="Z371">
    <cfRule type="cellIs" dxfId="445" priority="371" operator="equal">
      <formula>"NÃO"</formula>
    </cfRule>
    <cfRule type="cellIs" dxfId="444" priority="372" operator="equal">
      <formula>"SIM"</formula>
    </cfRule>
  </conditionalFormatting>
  <conditionalFormatting sqref="Z371">
    <cfRule type="cellIs" dxfId="443" priority="370" operator="equal">
      <formula>"OPORTUNIDADE"</formula>
    </cfRule>
  </conditionalFormatting>
  <conditionalFormatting sqref="Z371">
    <cfRule type="cellIs" dxfId="442" priority="368" operator="equal">
      <formula>"NÃO"</formula>
    </cfRule>
    <cfRule type="cellIs" dxfId="441" priority="369" operator="equal">
      <formula>"SIM"</formula>
    </cfRule>
  </conditionalFormatting>
  <conditionalFormatting sqref="Z371">
    <cfRule type="cellIs" dxfId="440" priority="367" operator="equal">
      <formula>"OPORTUNIDADE"</formula>
    </cfRule>
  </conditionalFormatting>
  <conditionalFormatting sqref="Z371">
    <cfRule type="cellIs" dxfId="439" priority="365" operator="equal">
      <formula>"NÃO"</formula>
    </cfRule>
    <cfRule type="cellIs" dxfId="438" priority="366" operator="equal">
      <formula>"SIM"</formula>
    </cfRule>
  </conditionalFormatting>
  <conditionalFormatting sqref="Z371">
    <cfRule type="cellIs" dxfId="437" priority="364" operator="equal">
      <formula>"OPORTUNIDADE"</formula>
    </cfRule>
  </conditionalFormatting>
  <conditionalFormatting sqref="Z371">
    <cfRule type="cellIs" dxfId="436" priority="362" operator="equal">
      <formula>"NÃO"</formula>
    </cfRule>
    <cfRule type="cellIs" dxfId="435" priority="363" operator="equal">
      <formula>"SIM"</formula>
    </cfRule>
  </conditionalFormatting>
  <conditionalFormatting sqref="Z371">
    <cfRule type="cellIs" dxfId="434" priority="361" operator="equal">
      <formula>"OPORTUNIDADE"</formula>
    </cfRule>
  </conditionalFormatting>
  <conditionalFormatting sqref="Z371">
    <cfRule type="cellIs" dxfId="433" priority="359" operator="equal">
      <formula>"NÃO"</formula>
    </cfRule>
    <cfRule type="cellIs" dxfId="432" priority="360" operator="equal">
      <formula>"SIM"</formula>
    </cfRule>
  </conditionalFormatting>
  <conditionalFormatting sqref="Z371">
    <cfRule type="cellIs" dxfId="431" priority="358" operator="equal">
      <formula>"OPORTUNIDADE"</formula>
    </cfRule>
  </conditionalFormatting>
  <conditionalFormatting sqref="Z371">
    <cfRule type="cellIs" dxfId="430" priority="356" operator="equal">
      <formula>"NÃO"</formula>
    </cfRule>
    <cfRule type="cellIs" dxfId="429" priority="357" operator="equal">
      <formula>"SIM"</formula>
    </cfRule>
  </conditionalFormatting>
  <conditionalFormatting sqref="Z371">
    <cfRule type="cellIs" dxfId="428" priority="355" operator="equal">
      <formula>"OPORTUNIDADE"</formula>
    </cfRule>
  </conditionalFormatting>
  <conditionalFormatting sqref="Z371">
    <cfRule type="cellIs" dxfId="427" priority="353" operator="equal">
      <formula>"NÃO"</formula>
    </cfRule>
    <cfRule type="cellIs" dxfId="426" priority="354" operator="equal">
      <formula>"SIM"</formula>
    </cfRule>
  </conditionalFormatting>
  <conditionalFormatting sqref="Z371">
    <cfRule type="cellIs" dxfId="425" priority="352" operator="equal">
      <formula>"OPORTUNIDADE"</formula>
    </cfRule>
  </conditionalFormatting>
  <conditionalFormatting sqref="Z371">
    <cfRule type="cellIs" dxfId="424" priority="350" operator="equal">
      <formula>"NÃO"</formula>
    </cfRule>
    <cfRule type="cellIs" dxfId="423" priority="351" operator="equal">
      <formula>"SIM"</formula>
    </cfRule>
  </conditionalFormatting>
  <conditionalFormatting sqref="Z371">
    <cfRule type="cellIs" dxfId="422" priority="349" operator="equal">
      <formula>"OPORTUNIDADE"</formula>
    </cfRule>
  </conditionalFormatting>
  <conditionalFormatting sqref="Z371">
    <cfRule type="cellIs" dxfId="421" priority="347" operator="equal">
      <formula>"NÃO"</formula>
    </cfRule>
    <cfRule type="cellIs" dxfId="420" priority="348" operator="equal">
      <formula>"SIM"</formula>
    </cfRule>
  </conditionalFormatting>
  <conditionalFormatting sqref="Z371">
    <cfRule type="cellIs" dxfId="419" priority="346" operator="equal">
      <formula>"OPORTUNIDADE"</formula>
    </cfRule>
  </conditionalFormatting>
  <conditionalFormatting sqref="Z371">
    <cfRule type="cellIs" dxfId="418" priority="344" operator="equal">
      <formula>"NÃO"</formula>
    </cfRule>
    <cfRule type="cellIs" dxfId="417" priority="345" operator="equal">
      <formula>"SIM"</formula>
    </cfRule>
  </conditionalFormatting>
  <conditionalFormatting sqref="Z371">
    <cfRule type="cellIs" dxfId="416" priority="343" operator="equal">
      <formula>"OPORTUNIDADE"</formula>
    </cfRule>
  </conditionalFormatting>
  <conditionalFormatting sqref="Z371">
    <cfRule type="cellIs" dxfId="415" priority="341" operator="equal">
      <formula>"NÃO"</formula>
    </cfRule>
    <cfRule type="cellIs" dxfId="414" priority="342" operator="equal">
      <formula>"SIM"</formula>
    </cfRule>
  </conditionalFormatting>
  <conditionalFormatting sqref="Z371">
    <cfRule type="cellIs" dxfId="413" priority="340" operator="equal">
      <formula>"OPORTUNIDADE"</formula>
    </cfRule>
  </conditionalFormatting>
  <conditionalFormatting sqref="Z371">
    <cfRule type="cellIs" dxfId="412" priority="338" operator="equal">
      <formula>"NÃO"</formula>
    </cfRule>
    <cfRule type="cellIs" dxfId="411" priority="339" operator="equal">
      <formula>"SIM"</formula>
    </cfRule>
  </conditionalFormatting>
  <conditionalFormatting sqref="Z371">
    <cfRule type="cellIs" dxfId="410" priority="337" operator="equal">
      <formula>"OPORTUNIDADE"</formula>
    </cfRule>
  </conditionalFormatting>
  <conditionalFormatting sqref="Z371">
    <cfRule type="cellIs" dxfId="409" priority="335" operator="equal">
      <formula>"NÃO"</formula>
    </cfRule>
    <cfRule type="cellIs" dxfId="408" priority="336" operator="equal">
      <formula>"SIM"</formula>
    </cfRule>
  </conditionalFormatting>
  <conditionalFormatting sqref="Z371">
    <cfRule type="cellIs" dxfId="407" priority="334" operator="equal">
      <formula>"OPORTUNIDADE"</formula>
    </cfRule>
  </conditionalFormatting>
  <conditionalFormatting sqref="Z371">
    <cfRule type="cellIs" dxfId="406" priority="332" operator="equal">
      <formula>"NÃO"</formula>
    </cfRule>
    <cfRule type="cellIs" dxfId="405" priority="333" operator="equal">
      <formula>"SIM"</formula>
    </cfRule>
  </conditionalFormatting>
  <conditionalFormatting sqref="Z371">
    <cfRule type="cellIs" dxfId="404" priority="331" operator="equal">
      <formula>"OPORTUNIDADE"</formula>
    </cfRule>
  </conditionalFormatting>
  <conditionalFormatting sqref="Z371">
    <cfRule type="cellIs" dxfId="403" priority="329" operator="equal">
      <formula>"NÃO"</formula>
    </cfRule>
    <cfRule type="cellIs" dxfId="402" priority="330" operator="equal">
      <formula>"SIM"</formula>
    </cfRule>
  </conditionalFormatting>
  <conditionalFormatting sqref="Z371">
    <cfRule type="cellIs" dxfId="401" priority="328" operator="equal">
      <formula>"OPORTUNIDADE"</formula>
    </cfRule>
  </conditionalFormatting>
  <conditionalFormatting sqref="Z371">
    <cfRule type="cellIs" dxfId="400" priority="326" operator="equal">
      <formula>"NÃO"</formula>
    </cfRule>
    <cfRule type="cellIs" dxfId="399" priority="327" operator="equal">
      <formula>"SIM"</formula>
    </cfRule>
  </conditionalFormatting>
  <conditionalFormatting sqref="Z371">
    <cfRule type="cellIs" dxfId="398" priority="325" operator="equal">
      <formula>"OPORTUNIDADE"</formula>
    </cfRule>
  </conditionalFormatting>
  <conditionalFormatting sqref="Z371">
    <cfRule type="cellIs" dxfId="397" priority="323" operator="equal">
      <formula>"NÃO"</formula>
    </cfRule>
    <cfRule type="cellIs" dxfId="396" priority="324" operator="equal">
      <formula>"SIM"</formula>
    </cfRule>
  </conditionalFormatting>
  <conditionalFormatting sqref="Z371">
    <cfRule type="cellIs" dxfId="395" priority="322" operator="equal">
      <formula>"OPORTUNIDADE"</formula>
    </cfRule>
  </conditionalFormatting>
  <conditionalFormatting sqref="Z371">
    <cfRule type="cellIs" dxfId="394" priority="320" operator="equal">
      <formula>"NÃO"</formula>
    </cfRule>
    <cfRule type="cellIs" dxfId="393" priority="321" operator="equal">
      <formula>"SIM"</formula>
    </cfRule>
  </conditionalFormatting>
  <conditionalFormatting sqref="Z371">
    <cfRule type="cellIs" dxfId="392" priority="319" operator="equal">
      <formula>"OPORTUNIDADE"</formula>
    </cfRule>
  </conditionalFormatting>
  <conditionalFormatting sqref="Z371">
    <cfRule type="cellIs" dxfId="391" priority="317" operator="equal">
      <formula>"NÃO"</formula>
    </cfRule>
    <cfRule type="cellIs" dxfId="390" priority="318" operator="equal">
      <formula>"SIM"</formula>
    </cfRule>
  </conditionalFormatting>
  <conditionalFormatting sqref="Z371">
    <cfRule type="cellIs" dxfId="389" priority="316" operator="equal">
      <formula>"OPORTUNIDADE"</formula>
    </cfRule>
  </conditionalFormatting>
  <conditionalFormatting sqref="Z371">
    <cfRule type="cellIs" dxfId="388" priority="314" operator="equal">
      <formula>"NÃO"</formula>
    </cfRule>
    <cfRule type="cellIs" dxfId="387" priority="315" operator="equal">
      <formula>"SIM"</formula>
    </cfRule>
  </conditionalFormatting>
  <conditionalFormatting sqref="Z371">
    <cfRule type="cellIs" dxfId="386" priority="313" operator="equal">
      <formula>"OPORTUNIDADE"</formula>
    </cfRule>
  </conditionalFormatting>
  <conditionalFormatting sqref="Z371">
    <cfRule type="cellIs" dxfId="385" priority="311" operator="equal">
      <formula>"NÃO"</formula>
    </cfRule>
    <cfRule type="cellIs" dxfId="384" priority="312" operator="equal">
      <formula>"SIM"</formula>
    </cfRule>
  </conditionalFormatting>
  <conditionalFormatting sqref="Z371">
    <cfRule type="cellIs" dxfId="383" priority="310" operator="equal">
      <formula>"OPORTUNIDADE"</formula>
    </cfRule>
  </conditionalFormatting>
  <conditionalFormatting sqref="Z371">
    <cfRule type="cellIs" dxfId="382" priority="308" operator="equal">
      <formula>"NÃO"</formula>
    </cfRule>
    <cfRule type="cellIs" dxfId="381" priority="309" operator="equal">
      <formula>"SIM"</formula>
    </cfRule>
  </conditionalFormatting>
  <conditionalFormatting sqref="Z371">
    <cfRule type="cellIs" dxfId="380" priority="307" operator="equal">
      <formula>"OPORTUNIDADE"</formula>
    </cfRule>
  </conditionalFormatting>
  <conditionalFormatting sqref="Z371">
    <cfRule type="cellIs" dxfId="379" priority="305" operator="equal">
      <formula>"NÃO"</formula>
    </cfRule>
    <cfRule type="cellIs" dxfId="378" priority="306" operator="equal">
      <formula>"SIM"</formula>
    </cfRule>
  </conditionalFormatting>
  <conditionalFormatting sqref="Z371">
    <cfRule type="cellIs" dxfId="377" priority="304" operator="equal">
      <formula>"OPORTUNIDADE"</formula>
    </cfRule>
  </conditionalFormatting>
  <conditionalFormatting sqref="Z371">
    <cfRule type="cellIs" dxfId="376" priority="302" operator="equal">
      <formula>"NÃO"</formula>
    </cfRule>
    <cfRule type="cellIs" dxfId="375" priority="303" operator="equal">
      <formula>"SIM"</formula>
    </cfRule>
  </conditionalFormatting>
  <conditionalFormatting sqref="Y371">
    <cfRule type="cellIs" dxfId="374" priority="301" operator="equal">
      <formula>"OPORTUNIDADE"</formula>
    </cfRule>
  </conditionalFormatting>
  <conditionalFormatting sqref="Y371">
    <cfRule type="cellIs" dxfId="373" priority="299" operator="equal">
      <formula>"NÃO"</formula>
    </cfRule>
    <cfRule type="cellIs" dxfId="372" priority="300" operator="equal">
      <formula>"SIM"</formula>
    </cfRule>
  </conditionalFormatting>
  <conditionalFormatting sqref="Y371">
    <cfRule type="cellIs" dxfId="371" priority="298" operator="equal">
      <formula>"OPORTUNIDADE"</formula>
    </cfRule>
  </conditionalFormatting>
  <conditionalFormatting sqref="Y371">
    <cfRule type="cellIs" dxfId="370" priority="296" operator="equal">
      <formula>"NÃO"</formula>
    </cfRule>
    <cfRule type="cellIs" dxfId="369" priority="297" operator="equal">
      <formula>"SIM"</formula>
    </cfRule>
  </conditionalFormatting>
  <conditionalFormatting sqref="Y371">
    <cfRule type="cellIs" dxfId="368" priority="295" operator="equal">
      <formula>"OPORTUNIDADE"</formula>
    </cfRule>
  </conditionalFormatting>
  <conditionalFormatting sqref="Y371">
    <cfRule type="cellIs" dxfId="367" priority="293" operator="equal">
      <formula>"NÃO"</formula>
    </cfRule>
    <cfRule type="cellIs" dxfId="366" priority="294" operator="equal">
      <formula>"SIM"</formula>
    </cfRule>
  </conditionalFormatting>
  <conditionalFormatting sqref="Y371">
    <cfRule type="cellIs" dxfId="365" priority="292" operator="equal">
      <formula>"OPORTUNIDADE"</formula>
    </cfRule>
  </conditionalFormatting>
  <conditionalFormatting sqref="Y371">
    <cfRule type="cellIs" dxfId="364" priority="290" operator="equal">
      <formula>"NÃO"</formula>
    </cfRule>
    <cfRule type="cellIs" dxfId="363" priority="291" operator="equal">
      <formula>"SIM"</formula>
    </cfRule>
  </conditionalFormatting>
  <conditionalFormatting sqref="Y371">
    <cfRule type="cellIs" dxfId="362" priority="289" operator="equal">
      <formula>"OPORTUNIDADE"</formula>
    </cfRule>
  </conditionalFormatting>
  <conditionalFormatting sqref="Y371">
    <cfRule type="cellIs" dxfId="361" priority="287" operator="equal">
      <formula>"NÃO"</formula>
    </cfRule>
    <cfRule type="cellIs" dxfId="360" priority="288" operator="equal">
      <formula>"SIM"</formula>
    </cfRule>
  </conditionalFormatting>
  <conditionalFormatting sqref="Y371">
    <cfRule type="cellIs" dxfId="359" priority="286" operator="equal">
      <formula>"OPORTUNIDADE"</formula>
    </cfRule>
  </conditionalFormatting>
  <conditionalFormatting sqref="Y371">
    <cfRule type="cellIs" dxfId="358" priority="284" operator="equal">
      <formula>"NÃO"</formula>
    </cfRule>
    <cfRule type="cellIs" dxfId="357" priority="285" operator="equal">
      <formula>"SIM"</formula>
    </cfRule>
  </conditionalFormatting>
  <conditionalFormatting sqref="Y371">
    <cfRule type="cellIs" dxfId="356" priority="283" operator="equal">
      <formula>"OPORTUNIDADE"</formula>
    </cfRule>
  </conditionalFormatting>
  <conditionalFormatting sqref="Y371">
    <cfRule type="cellIs" dxfId="355" priority="281" operator="equal">
      <formula>"NÃO"</formula>
    </cfRule>
    <cfRule type="cellIs" dxfId="354" priority="282" operator="equal">
      <formula>"SIM"</formula>
    </cfRule>
  </conditionalFormatting>
  <conditionalFormatting sqref="Y371">
    <cfRule type="cellIs" dxfId="353" priority="280" operator="equal">
      <formula>"OPORTUNIDADE"</formula>
    </cfRule>
  </conditionalFormatting>
  <conditionalFormatting sqref="Y371">
    <cfRule type="cellIs" dxfId="352" priority="278" operator="equal">
      <formula>"NÃO"</formula>
    </cfRule>
    <cfRule type="cellIs" dxfId="351" priority="279" operator="equal">
      <formula>"SIM"</formula>
    </cfRule>
  </conditionalFormatting>
  <conditionalFormatting sqref="Y371">
    <cfRule type="cellIs" dxfId="350" priority="277" operator="equal">
      <formula>"OPORTUNIDADE"</formula>
    </cfRule>
  </conditionalFormatting>
  <conditionalFormatting sqref="Y371">
    <cfRule type="cellIs" dxfId="349" priority="275" operator="equal">
      <formula>"NÃO"</formula>
    </cfRule>
    <cfRule type="cellIs" dxfId="348" priority="276" operator="equal">
      <formula>"SIM"</formula>
    </cfRule>
  </conditionalFormatting>
  <conditionalFormatting sqref="Y371">
    <cfRule type="cellIs" dxfId="347" priority="274" operator="equal">
      <formula>"OPORTUNIDADE"</formula>
    </cfRule>
  </conditionalFormatting>
  <conditionalFormatting sqref="Y371">
    <cfRule type="cellIs" dxfId="346" priority="272" operator="equal">
      <formula>"NÃO"</formula>
    </cfRule>
    <cfRule type="cellIs" dxfId="345" priority="273" operator="equal">
      <formula>"SIM"</formula>
    </cfRule>
  </conditionalFormatting>
  <conditionalFormatting sqref="Y371">
    <cfRule type="cellIs" dxfId="344" priority="271" operator="equal">
      <formula>"OPORTUNIDADE"</formula>
    </cfRule>
  </conditionalFormatting>
  <conditionalFormatting sqref="Y371">
    <cfRule type="cellIs" dxfId="343" priority="269" operator="equal">
      <formula>"NÃO"</formula>
    </cfRule>
    <cfRule type="cellIs" dxfId="342" priority="270" operator="equal">
      <formula>"SIM"</formula>
    </cfRule>
  </conditionalFormatting>
  <conditionalFormatting sqref="Y371">
    <cfRule type="cellIs" dxfId="341" priority="268" operator="equal">
      <formula>"OPORTUNIDADE"</formula>
    </cfRule>
  </conditionalFormatting>
  <conditionalFormatting sqref="Y371">
    <cfRule type="cellIs" dxfId="340" priority="266" operator="equal">
      <formula>"NÃO"</formula>
    </cfRule>
    <cfRule type="cellIs" dxfId="339" priority="267" operator="equal">
      <formula>"SIM"</formula>
    </cfRule>
  </conditionalFormatting>
  <conditionalFormatting sqref="Y371">
    <cfRule type="cellIs" dxfId="338" priority="265" operator="equal">
      <formula>"OPORTUNIDADE"</formula>
    </cfRule>
  </conditionalFormatting>
  <conditionalFormatting sqref="Y371">
    <cfRule type="cellIs" dxfId="337" priority="263" operator="equal">
      <formula>"NÃO"</formula>
    </cfRule>
    <cfRule type="cellIs" dxfId="336" priority="264" operator="equal">
      <formula>"SIM"</formula>
    </cfRule>
  </conditionalFormatting>
  <conditionalFormatting sqref="Y371">
    <cfRule type="cellIs" dxfId="335" priority="262" operator="equal">
      <formula>"OPORTUNIDADE"</formula>
    </cfRule>
  </conditionalFormatting>
  <conditionalFormatting sqref="Y371">
    <cfRule type="cellIs" dxfId="334" priority="260" operator="equal">
      <formula>"NÃO"</formula>
    </cfRule>
    <cfRule type="cellIs" dxfId="333" priority="261" operator="equal">
      <formula>"SIM"</formula>
    </cfRule>
  </conditionalFormatting>
  <conditionalFormatting sqref="Y371">
    <cfRule type="cellIs" dxfId="332" priority="259" operator="equal">
      <formula>"OPORTUNIDADE"</formula>
    </cfRule>
  </conditionalFormatting>
  <conditionalFormatting sqref="Y371">
    <cfRule type="cellIs" dxfId="331" priority="257" operator="equal">
      <formula>"NÃO"</formula>
    </cfRule>
    <cfRule type="cellIs" dxfId="330" priority="258" operator="equal">
      <formula>"SIM"</formula>
    </cfRule>
  </conditionalFormatting>
  <conditionalFormatting sqref="Y371">
    <cfRule type="cellIs" dxfId="329" priority="256" operator="equal">
      <formula>"OPORTUNIDADE"</formula>
    </cfRule>
  </conditionalFormatting>
  <conditionalFormatting sqref="Y371">
    <cfRule type="cellIs" dxfId="328" priority="254" operator="equal">
      <formula>"NÃO"</formula>
    </cfRule>
    <cfRule type="cellIs" dxfId="327" priority="255" operator="equal">
      <formula>"SIM"</formula>
    </cfRule>
  </conditionalFormatting>
  <conditionalFormatting sqref="Y371">
    <cfRule type="cellIs" dxfId="326" priority="253" operator="equal">
      <formula>"OPORTUNIDADE"</formula>
    </cfRule>
  </conditionalFormatting>
  <conditionalFormatting sqref="Y371">
    <cfRule type="cellIs" dxfId="325" priority="251" operator="equal">
      <formula>"NÃO"</formula>
    </cfRule>
    <cfRule type="cellIs" dxfId="324" priority="252" operator="equal">
      <formula>"SIM"</formula>
    </cfRule>
  </conditionalFormatting>
  <conditionalFormatting sqref="Y371">
    <cfRule type="cellIs" dxfId="323" priority="250" operator="equal">
      <formula>"OPORTUNIDADE"</formula>
    </cfRule>
  </conditionalFormatting>
  <conditionalFormatting sqref="Y371">
    <cfRule type="cellIs" dxfId="322" priority="248" operator="equal">
      <formula>"NÃO"</formula>
    </cfRule>
    <cfRule type="cellIs" dxfId="321" priority="249" operator="equal">
      <formula>"SIM"</formula>
    </cfRule>
  </conditionalFormatting>
  <conditionalFormatting sqref="Y371">
    <cfRule type="cellIs" dxfId="320" priority="247" operator="equal">
      <formula>"OPORTUNIDADE"</formula>
    </cfRule>
  </conditionalFormatting>
  <conditionalFormatting sqref="Y371">
    <cfRule type="cellIs" dxfId="319" priority="245" operator="equal">
      <formula>"NÃO"</formula>
    </cfRule>
    <cfRule type="cellIs" dxfId="318" priority="246" operator="equal">
      <formula>"SIM"</formula>
    </cfRule>
  </conditionalFormatting>
  <conditionalFormatting sqref="Y371">
    <cfRule type="cellIs" dxfId="317" priority="244" operator="equal">
      <formula>"OPORTUNIDADE"</formula>
    </cfRule>
  </conditionalFormatting>
  <conditionalFormatting sqref="Y371">
    <cfRule type="cellIs" dxfId="316" priority="242" operator="equal">
      <formula>"NÃO"</formula>
    </cfRule>
    <cfRule type="cellIs" dxfId="315" priority="243" operator="equal">
      <formula>"SIM"</formula>
    </cfRule>
  </conditionalFormatting>
  <conditionalFormatting sqref="Y371">
    <cfRule type="cellIs" dxfId="314" priority="241" operator="equal">
      <formula>"OPORTUNIDADE"</formula>
    </cfRule>
  </conditionalFormatting>
  <conditionalFormatting sqref="Y371">
    <cfRule type="cellIs" dxfId="313" priority="239" operator="equal">
      <formula>"NÃO"</formula>
    </cfRule>
    <cfRule type="cellIs" dxfId="312" priority="240" operator="equal">
      <formula>"SIM"</formula>
    </cfRule>
  </conditionalFormatting>
  <conditionalFormatting sqref="Y371">
    <cfRule type="cellIs" dxfId="311" priority="238" operator="equal">
      <formula>"OPORTUNIDADE"</formula>
    </cfRule>
  </conditionalFormatting>
  <conditionalFormatting sqref="Y371">
    <cfRule type="cellIs" dxfId="310" priority="236" operator="equal">
      <formula>"NÃO"</formula>
    </cfRule>
    <cfRule type="cellIs" dxfId="309" priority="237" operator="equal">
      <formula>"SIM"</formula>
    </cfRule>
  </conditionalFormatting>
  <conditionalFormatting sqref="Y371">
    <cfRule type="cellIs" dxfId="308" priority="235" operator="equal">
      <formula>"OPORTUNIDADE"</formula>
    </cfRule>
  </conditionalFormatting>
  <conditionalFormatting sqref="Y371">
    <cfRule type="cellIs" dxfId="307" priority="233" operator="equal">
      <formula>"NÃO"</formula>
    </cfRule>
    <cfRule type="cellIs" dxfId="306" priority="234" operator="equal">
      <formula>"SIM"</formula>
    </cfRule>
  </conditionalFormatting>
  <conditionalFormatting sqref="Y371">
    <cfRule type="cellIs" dxfId="305" priority="232" operator="equal">
      <formula>"OPORTUNIDADE"</formula>
    </cfRule>
  </conditionalFormatting>
  <conditionalFormatting sqref="Y371">
    <cfRule type="cellIs" dxfId="304" priority="230" operator="equal">
      <formula>"NÃO"</formula>
    </cfRule>
    <cfRule type="cellIs" dxfId="303" priority="231" operator="equal">
      <formula>"SIM"</formula>
    </cfRule>
  </conditionalFormatting>
  <conditionalFormatting sqref="Y371">
    <cfRule type="cellIs" dxfId="302" priority="229" operator="equal">
      <formula>"OPORTUNIDADE"</formula>
    </cfRule>
  </conditionalFormatting>
  <conditionalFormatting sqref="Y371">
    <cfRule type="cellIs" dxfId="301" priority="227" operator="equal">
      <formula>"NÃO"</formula>
    </cfRule>
    <cfRule type="cellIs" dxfId="300" priority="228" operator="equal">
      <formula>"SIM"</formula>
    </cfRule>
  </conditionalFormatting>
  <conditionalFormatting sqref="Y371">
    <cfRule type="cellIs" dxfId="299" priority="226" operator="equal">
      <formula>"OPORTUNIDADE"</formula>
    </cfRule>
  </conditionalFormatting>
  <conditionalFormatting sqref="Y371">
    <cfRule type="cellIs" dxfId="298" priority="224" operator="equal">
      <formula>"NÃO"</formula>
    </cfRule>
    <cfRule type="cellIs" dxfId="297" priority="225" operator="equal">
      <formula>"SIM"</formula>
    </cfRule>
  </conditionalFormatting>
  <conditionalFormatting sqref="Y371">
    <cfRule type="cellIs" dxfId="296" priority="223" operator="equal">
      <formula>"OPORTUNIDADE"</formula>
    </cfRule>
  </conditionalFormatting>
  <conditionalFormatting sqref="Y371">
    <cfRule type="cellIs" dxfId="295" priority="221" operator="equal">
      <formula>"NÃO"</formula>
    </cfRule>
    <cfRule type="cellIs" dxfId="294" priority="222" operator="equal">
      <formula>"SIM"</formula>
    </cfRule>
  </conditionalFormatting>
  <conditionalFormatting sqref="Y371">
    <cfRule type="cellIs" dxfId="293" priority="220" operator="equal">
      <formula>"OPORTUNIDADE"</formula>
    </cfRule>
  </conditionalFormatting>
  <conditionalFormatting sqref="Y371">
    <cfRule type="cellIs" dxfId="292" priority="218" operator="equal">
      <formula>"NÃO"</formula>
    </cfRule>
    <cfRule type="cellIs" dxfId="291" priority="219" operator="equal">
      <formula>"SIM"</formula>
    </cfRule>
  </conditionalFormatting>
  <conditionalFormatting sqref="Y371">
    <cfRule type="cellIs" dxfId="290" priority="217" operator="equal">
      <formula>"OPORTUNIDADE"</formula>
    </cfRule>
  </conditionalFormatting>
  <conditionalFormatting sqref="Y371">
    <cfRule type="cellIs" dxfId="289" priority="215" operator="equal">
      <formula>"NÃO"</formula>
    </cfRule>
    <cfRule type="cellIs" dxfId="288" priority="216" operator="equal">
      <formula>"SIM"</formula>
    </cfRule>
  </conditionalFormatting>
  <conditionalFormatting sqref="Y371">
    <cfRule type="cellIs" dxfId="287" priority="214" operator="equal">
      <formula>"OPORTUNIDADE"</formula>
    </cfRule>
  </conditionalFormatting>
  <conditionalFormatting sqref="Y371">
    <cfRule type="cellIs" dxfId="286" priority="212" operator="equal">
      <formula>"NÃO"</formula>
    </cfRule>
    <cfRule type="cellIs" dxfId="285" priority="213" operator="equal">
      <formula>"SIM"</formula>
    </cfRule>
  </conditionalFormatting>
  <conditionalFormatting sqref="Y371">
    <cfRule type="cellIs" dxfId="284" priority="211" operator="equal">
      <formula>"OPORTUNIDADE"</formula>
    </cfRule>
  </conditionalFormatting>
  <conditionalFormatting sqref="Y371">
    <cfRule type="cellIs" dxfId="283" priority="209" operator="equal">
      <formula>"NÃO"</formula>
    </cfRule>
    <cfRule type="cellIs" dxfId="282" priority="210" operator="equal">
      <formula>"SIM"</formula>
    </cfRule>
  </conditionalFormatting>
  <conditionalFormatting sqref="Y371">
    <cfRule type="cellIs" dxfId="281" priority="208" operator="equal">
      <formula>"OPORTUNIDADE"</formula>
    </cfRule>
  </conditionalFormatting>
  <conditionalFormatting sqref="Y371">
    <cfRule type="cellIs" dxfId="280" priority="206" operator="equal">
      <formula>"NÃO"</formula>
    </cfRule>
    <cfRule type="cellIs" dxfId="279" priority="207" operator="equal">
      <formula>"SIM"</formula>
    </cfRule>
  </conditionalFormatting>
  <conditionalFormatting sqref="Y371">
    <cfRule type="cellIs" dxfId="278" priority="205" operator="equal">
      <formula>"OPORTUNIDADE"</formula>
    </cfRule>
  </conditionalFormatting>
  <conditionalFormatting sqref="Y371">
    <cfRule type="cellIs" dxfId="277" priority="203" operator="equal">
      <formula>"NÃO"</formula>
    </cfRule>
    <cfRule type="cellIs" dxfId="276" priority="204" operator="equal">
      <formula>"SIM"</formula>
    </cfRule>
  </conditionalFormatting>
  <conditionalFormatting sqref="BK37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37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Z376">
    <cfRule type="cellIs" dxfId="275" priority="193" operator="equal">
      <formula>"OPORTUNIDADE"</formula>
    </cfRule>
  </conditionalFormatting>
  <conditionalFormatting sqref="Z376">
    <cfRule type="cellIs" dxfId="274" priority="191" operator="equal">
      <formula>"NÃO"</formula>
    </cfRule>
    <cfRule type="cellIs" dxfId="273" priority="192" operator="equal">
      <formula>"SIM"</formula>
    </cfRule>
  </conditionalFormatting>
  <conditionalFormatting sqref="Z376">
    <cfRule type="cellIs" dxfId="272" priority="190" operator="equal">
      <formula>"OPORTUNIDADE"</formula>
    </cfRule>
  </conditionalFormatting>
  <conditionalFormatting sqref="Z376">
    <cfRule type="cellIs" dxfId="271" priority="188" operator="equal">
      <formula>"NÃO"</formula>
    </cfRule>
    <cfRule type="cellIs" dxfId="270" priority="189" operator="equal">
      <formula>"SIM"</formula>
    </cfRule>
  </conditionalFormatting>
  <conditionalFormatting sqref="Z376">
    <cfRule type="cellIs" dxfId="269" priority="187" operator="equal">
      <formula>"OPORTUNIDADE"</formula>
    </cfRule>
  </conditionalFormatting>
  <conditionalFormatting sqref="Z376">
    <cfRule type="cellIs" dxfId="268" priority="185" operator="equal">
      <formula>"NÃO"</formula>
    </cfRule>
    <cfRule type="cellIs" dxfId="267" priority="186" operator="equal">
      <formula>"SIM"</formula>
    </cfRule>
  </conditionalFormatting>
  <conditionalFormatting sqref="Z376">
    <cfRule type="cellIs" dxfId="266" priority="184" operator="equal">
      <formula>"OPORTUNIDADE"</formula>
    </cfRule>
  </conditionalFormatting>
  <conditionalFormatting sqref="Z376">
    <cfRule type="cellIs" dxfId="265" priority="182" operator="equal">
      <formula>"NÃO"</formula>
    </cfRule>
    <cfRule type="cellIs" dxfId="264" priority="183" operator="equal">
      <formula>"SIM"</formula>
    </cfRule>
  </conditionalFormatting>
  <conditionalFormatting sqref="Z376">
    <cfRule type="cellIs" dxfId="263" priority="181" operator="equal">
      <formula>"OPORTUNIDADE"</formula>
    </cfRule>
  </conditionalFormatting>
  <conditionalFormatting sqref="Z376">
    <cfRule type="cellIs" dxfId="262" priority="179" operator="equal">
      <formula>"NÃO"</formula>
    </cfRule>
    <cfRule type="cellIs" dxfId="261" priority="180" operator="equal">
      <formula>"SIM"</formula>
    </cfRule>
  </conditionalFormatting>
  <conditionalFormatting sqref="Z376">
    <cfRule type="cellIs" dxfId="260" priority="178" operator="equal">
      <formula>"OPORTUNIDADE"</formula>
    </cfRule>
  </conditionalFormatting>
  <conditionalFormatting sqref="Z376">
    <cfRule type="cellIs" dxfId="259" priority="176" operator="equal">
      <formula>"NÃO"</formula>
    </cfRule>
    <cfRule type="cellIs" dxfId="258" priority="177" operator="equal">
      <formula>"SIM"</formula>
    </cfRule>
  </conditionalFormatting>
  <conditionalFormatting sqref="Z376">
    <cfRule type="cellIs" dxfId="257" priority="175" operator="equal">
      <formula>"OPORTUNIDADE"</formula>
    </cfRule>
  </conditionalFormatting>
  <conditionalFormatting sqref="Z376">
    <cfRule type="cellIs" dxfId="256" priority="173" operator="equal">
      <formula>"NÃO"</formula>
    </cfRule>
    <cfRule type="cellIs" dxfId="255" priority="174" operator="equal">
      <formula>"SIM"</formula>
    </cfRule>
  </conditionalFormatting>
  <conditionalFormatting sqref="Z376">
    <cfRule type="cellIs" dxfId="254" priority="172" operator="equal">
      <formula>"OPORTUNIDADE"</formula>
    </cfRule>
  </conditionalFormatting>
  <conditionalFormatting sqref="Z376">
    <cfRule type="cellIs" dxfId="253" priority="170" operator="equal">
      <formula>"NÃO"</formula>
    </cfRule>
    <cfRule type="cellIs" dxfId="252" priority="171" operator="equal">
      <formula>"SIM"</formula>
    </cfRule>
  </conditionalFormatting>
  <conditionalFormatting sqref="Z376">
    <cfRule type="cellIs" dxfId="251" priority="169" operator="equal">
      <formula>"OPORTUNIDADE"</formula>
    </cfRule>
  </conditionalFormatting>
  <conditionalFormatting sqref="Z376">
    <cfRule type="cellIs" dxfId="250" priority="167" operator="equal">
      <formula>"NÃO"</formula>
    </cfRule>
    <cfRule type="cellIs" dxfId="249" priority="168" operator="equal">
      <formula>"SIM"</formula>
    </cfRule>
  </conditionalFormatting>
  <conditionalFormatting sqref="Z376">
    <cfRule type="cellIs" dxfId="248" priority="166" operator="equal">
      <formula>"OPORTUNIDADE"</formula>
    </cfRule>
  </conditionalFormatting>
  <conditionalFormatting sqref="Z376">
    <cfRule type="cellIs" dxfId="247" priority="164" operator="equal">
      <formula>"NÃO"</formula>
    </cfRule>
    <cfRule type="cellIs" dxfId="246" priority="165" operator="equal">
      <formula>"SIM"</formula>
    </cfRule>
  </conditionalFormatting>
  <conditionalFormatting sqref="Z376">
    <cfRule type="cellIs" dxfId="245" priority="163" operator="equal">
      <formula>"OPORTUNIDADE"</formula>
    </cfRule>
  </conditionalFormatting>
  <conditionalFormatting sqref="Z376">
    <cfRule type="cellIs" dxfId="244" priority="161" operator="equal">
      <formula>"NÃO"</formula>
    </cfRule>
    <cfRule type="cellIs" dxfId="243" priority="162" operator="equal">
      <formula>"SIM"</formula>
    </cfRule>
  </conditionalFormatting>
  <conditionalFormatting sqref="Z376">
    <cfRule type="cellIs" dxfId="242" priority="160" operator="equal">
      <formula>"OPORTUNIDADE"</formula>
    </cfRule>
  </conditionalFormatting>
  <conditionalFormatting sqref="Z376">
    <cfRule type="cellIs" dxfId="241" priority="158" operator="equal">
      <formula>"NÃO"</formula>
    </cfRule>
    <cfRule type="cellIs" dxfId="240" priority="159" operator="equal">
      <formula>"SIM"</formula>
    </cfRule>
  </conditionalFormatting>
  <conditionalFormatting sqref="Z376">
    <cfRule type="cellIs" dxfId="239" priority="157" operator="equal">
      <formula>"OPORTUNIDADE"</formula>
    </cfRule>
  </conditionalFormatting>
  <conditionalFormatting sqref="Z376">
    <cfRule type="cellIs" dxfId="238" priority="155" operator="equal">
      <formula>"NÃO"</formula>
    </cfRule>
    <cfRule type="cellIs" dxfId="237" priority="156" operator="equal">
      <formula>"SIM"</formula>
    </cfRule>
  </conditionalFormatting>
  <conditionalFormatting sqref="Z376">
    <cfRule type="cellIs" dxfId="236" priority="154" operator="equal">
      <formula>"OPORTUNIDADE"</formula>
    </cfRule>
  </conditionalFormatting>
  <conditionalFormatting sqref="Z376">
    <cfRule type="cellIs" dxfId="235" priority="152" operator="equal">
      <formula>"NÃO"</formula>
    </cfRule>
    <cfRule type="cellIs" dxfId="234" priority="153" operator="equal">
      <formula>"SIM"</formula>
    </cfRule>
  </conditionalFormatting>
  <conditionalFormatting sqref="Z376">
    <cfRule type="cellIs" dxfId="233" priority="151" operator="equal">
      <formula>"OPORTUNIDADE"</formula>
    </cfRule>
  </conditionalFormatting>
  <conditionalFormatting sqref="Z376">
    <cfRule type="cellIs" dxfId="232" priority="149" operator="equal">
      <formula>"NÃO"</formula>
    </cfRule>
    <cfRule type="cellIs" dxfId="231" priority="150" operator="equal">
      <formula>"SIM"</formula>
    </cfRule>
  </conditionalFormatting>
  <conditionalFormatting sqref="Z376">
    <cfRule type="cellIs" dxfId="230" priority="148" operator="equal">
      <formula>"OPORTUNIDADE"</formula>
    </cfRule>
  </conditionalFormatting>
  <conditionalFormatting sqref="Z376">
    <cfRule type="cellIs" dxfId="229" priority="146" operator="equal">
      <formula>"NÃO"</formula>
    </cfRule>
    <cfRule type="cellIs" dxfId="228" priority="147" operator="equal">
      <formula>"SIM"</formula>
    </cfRule>
  </conditionalFormatting>
  <conditionalFormatting sqref="Z376">
    <cfRule type="cellIs" dxfId="227" priority="145" operator="equal">
      <formula>"OPORTUNIDADE"</formula>
    </cfRule>
  </conditionalFormatting>
  <conditionalFormatting sqref="Z376">
    <cfRule type="cellIs" dxfId="226" priority="143" operator="equal">
      <formula>"NÃO"</formula>
    </cfRule>
    <cfRule type="cellIs" dxfId="225" priority="144" operator="equal">
      <formula>"SIM"</formula>
    </cfRule>
  </conditionalFormatting>
  <conditionalFormatting sqref="Z376">
    <cfRule type="cellIs" dxfId="224" priority="142" operator="equal">
      <formula>"OPORTUNIDADE"</formula>
    </cfRule>
  </conditionalFormatting>
  <conditionalFormatting sqref="Z376">
    <cfRule type="cellIs" dxfId="223" priority="140" operator="equal">
      <formula>"NÃO"</formula>
    </cfRule>
    <cfRule type="cellIs" dxfId="222" priority="141" operator="equal">
      <formula>"SIM"</formula>
    </cfRule>
  </conditionalFormatting>
  <conditionalFormatting sqref="Z376">
    <cfRule type="cellIs" dxfId="221" priority="139" operator="equal">
      <formula>"OPORTUNIDADE"</formula>
    </cfRule>
  </conditionalFormatting>
  <conditionalFormatting sqref="Z376">
    <cfRule type="cellIs" dxfId="220" priority="137" operator="equal">
      <formula>"NÃO"</formula>
    </cfRule>
    <cfRule type="cellIs" dxfId="219" priority="138" operator="equal">
      <formula>"SIM"</formula>
    </cfRule>
  </conditionalFormatting>
  <conditionalFormatting sqref="Z376">
    <cfRule type="cellIs" dxfId="218" priority="136" operator="equal">
      <formula>"OPORTUNIDADE"</formula>
    </cfRule>
  </conditionalFormatting>
  <conditionalFormatting sqref="Z376">
    <cfRule type="cellIs" dxfId="217" priority="134" operator="equal">
      <formula>"NÃO"</formula>
    </cfRule>
    <cfRule type="cellIs" dxfId="216" priority="135" operator="equal">
      <formula>"SIM"</formula>
    </cfRule>
  </conditionalFormatting>
  <conditionalFormatting sqref="Z376">
    <cfRule type="cellIs" dxfId="215" priority="133" operator="equal">
      <formula>"OPORTUNIDADE"</formula>
    </cfRule>
  </conditionalFormatting>
  <conditionalFormatting sqref="Z376">
    <cfRule type="cellIs" dxfId="214" priority="131" operator="equal">
      <formula>"NÃO"</formula>
    </cfRule>
    <cfRule type="cellIs" dxfId="213" priority="132" operator="equal">
      <formula>"SIM"</formula>
    </cfRule>
  </conditionalFormatting>
  <conditionalFormatting sqref="Z376">
    <cfRule type="cellIs" dxfId="212" priority="130" operator="equal">
      <formula>"OPORTUNIDADE"</formula>
    </cfRule>
  </conditionalFormatting>
  <conditionalFormatting sqref="Z376">
    <cfRule type="cellIs" dxfId="211" priority="128" operator="equal">
      <formula>"NÃO"</formula>
    </cfRule>
    <cfRule type="cellIs" dxfId="210" priority="129" operator="equal">
      <formula>"SIM"</formula>
    </cfRule>
  </conditionalFormatting>
  <conditionalFormatting sqref="Z376">
    <cfRule type="cellIs" dxfId="209" priority="127" operator="equal">
      <formula>"OPORTUNIDADE"</formula>
    </cfRule>
  </conditionalFormatting>
  <conditionalFormatting sqref="Z376">
    <cfRule type="cellIs" dxfId="208" priority="125" operator="equal">
      <formula>"NÃO"</formula>
    </cfRule>
    <cfRule type="cellIs" dxfId="207" priority="126" operator="equal">
      <formula>"SIM"</formula>
    </cfRule>
  </conditionalFormatting>
  <conditionalFormatting sqref="Z376">
    <cfRule type="cellIs" dxfId="206" priority="124" operator="equal">
      <formula>"OPORTUNIDADE"</formula>
    </cfRule>
  </conditionalFormatting>
  <conditionalFormatting sqref="Z376">
    <cfRule type="cellIs" dxfId="205" priority="122" operator="equal">
      <formula>"NÃO"</formula>
    </cfRule>
    <cfRule type="cellIs" dxfId="204" priority="123" operator="equal">
      <formula>"SIM"</formula>
    </cfRule>
  </conditionalFormatting>
  <conditionalFormatting sqref="Y376">
    <cfRule type="cellIs" dxfId="203" priority="121" operator="equal">
      <formula>"OPORTUNIDADE"</formula>
    </cfRule>
  </conditionalFormatting>
  <conditionalFormatting sqref="Y376">
    <cfRule type="cellIs" dxfId="202" priority="119" operator="equal">
      <formula>"NÃO"</formula>
    </cfRule>
    <cfRule type="cellIs" dxfId="201" priority="120" operator="equal">
      <formula>"SIM"</formula>
    </cfRule>
  </conditionalFormatting>
  <conditionalFormatting sqref="Y376">
    <cfRule type="cellIs" dxfId="200" priority="118" operator="equal">
      <formula>"OPORTUNIDADE"</formula>
    </cfRule>
  </conditionalFormatting>
  <conditionalFormatting sqref="Y376">
    <cfRule type="cellIs" dxfId="199" priority="116" operator="equal">
      <formula>"NÃO"</formula>
    </cfRule>
    <cfRule type="cellIs" dxfId="198" priority="117" operator="equal">
      <formula>"SIM"</formula>
    </cfRule>
  </conditionalFormatting>
  <conditionalFormatting sqref="Y376">
    <cfRule type="cellIs" dxfId="197" priority="115" operator="equal">
      <formula>"OPORTUNIDADE"</formula>
    </cfRule>
  </conditionalFormatting>
  <conditionalFormatting sqref="Y376">
    <cfRule type="cellIs" dxfId="196" priority="113" operator="equal">
      <formula>"NÃO"</formula>
    </cfRule>
    <cfRule type="cellIs" dxfId="195" priority="114" operator="equal">
      <formula>"SIM"</formula>
    </cfRule>
  </conditionalFormatting>
  <conditionalFormatting sqref="Y376">
    <cfRule type="cellIs" dxfId="194" priority="112" operator="equal">
      <formula>"OPORTUNIDADE"</formula>
    </cfRule>
  </conditionalFormatting>
  <conditionalFormatting sqref="Y376">
    <cfRule type="cellIs" dxfId="193" priority="110" operator="equal">
      <formula>"NÃO"</formula>
    </cfRule>
    <cfRule type="cellIs" dxfId="192" priority="111" operator="equal">
      <formula>"SIM"</formula>
    </cfRule>
  </conditionalFormatting>
  <conditionalFormatting sqref="Y376">
    <cfRule type="cellIs" dxfId="191" priority="109" operator="equal">
      <formula>"OPORTUNIDADE"</formula>
    </cfRule>
  </conditionalFormatting>
  <conditionalFormatting sqref="Y376">
    <cfRule type="cellIs" dxfId="190" priority="107" operator="equal">
      <formula>"NÃO"</formula>
    </cfRule>
    <cfRule type="cellIs" dxfId="189" priority="108" operator="equal">
      <formula>"SIM"</formula>
    </cfRule>
  </conditionalFormatting>
  <conditionalFormatting sqref="Y376">
    <cfRule type="cellIs" dxfId="188" priority="106" operator="equal">
      <formula>"OPORTUNIDADE"</formula>
    </cfRule>
  </conditionalFormatting>
  <conditionalFormatting sqref="Y376">
    <cfRule type="cellIs" dxfId="187" priority="104" operator="equal">
      <formula>"NÃO"</formula>
    </cfRule>
    <cfRule type="cellIs" dxfId="186" priority="105" operator="equal">
      <formula>"SIM"</formula>
    </cfRule>
  </conditionalFormatting>
  <conditionalFormatting sqref="Y376">
    <cfRule type="cellIs" dxfId="185" priority="103" operator="equal">
      <formula>"OPORTUNIDADE"</formula>
    </cfRule>
  </conditionalFormatting>
  <conditionalFormatting sqref="Y376">
    <cfRule type="cellIs" dxfId="184" priority="101" operator="equal">
      <formula>"NÃO"</formula>
    </cfRule>
    <cfRule type="cellIs" dxfId="183" priority="102" operator="equal">
      <formula>"SIM"</formula>
    </cfRule>
  </conditionalFormatting>
  <conditionalFormatting sqref="Y376">
    <cfRule type="cellIs" dxfId="182" priority="100" operator="equal">
      <formula>"OPORTUNIDADE"</formula>
    </cfRule>
  </conditionalFormatting>
  <conditionalFormatting sqref="Y376">
    <cfRule type="cellIs" dxfId="181" priority="98" operator="equal">
      <formula>"NÃO"</formula>
    </cfRule>
    <cfRule type="cellIs" dxfId="180" priority="99" operator="equal">
      <formula>"SIM"</formula>
    </cfRule>
  </conditionalFormatting>
  <conditionalFormatting sqref="Y376">
    <cfRule type="cellIs" dxfId="179" priority="97" operator="equal">
      <formula>"OPORTUNIDADE"</formula>
    </cfRule>
  </conditionalFormatting>
  <conditionalFormatting sqref="Y376">
    <cfRule type="cellIs" dxfId="178" priority="95" operator="equal">
      <formula>"NÃO"</formula>
    </cfRule>
    <cfRule type="cellIs" dxfId="177" priority="96" operator="equal">
      <formula>"SIM"</formula>
    </cfRule>
  </conditionalFormatting>
  <conditionalFormatting sqref="Y376">
    <cfRule type="cellIs" dxfId="176" priority="94" operator="equal">
      <formula>"OPORTUNIDADE"</formula>
    </cfRule>
  </conditionalFormatting>
  <conditionalFormatting sqref="Y376">
    <cfRule type="cellIs" dxfId="175" priority="92" operator="equal">
      <formula>"NÃO"</formula>
    </cfRule>
    <cfRule type="cellIs" dxfId="174" priority="93" operator="equal">
      <formula>"SIM"</formula>
    </cfRule>
  </conditionalFormatting>
  <conditionalFormatting sqref="Y376">
    <cfRule type="cellIs" dxfId="173" priority="91" operator="equal">
      <formula>"OPORTUNIDADE"</formula>
    </cfRule>
  </conditionalFormatting>
  <conditionalFormatting sqref="Y376">
    <cfRule type="cellIs" dxfId="172" priority="89" operator="equal">
      <formula>"NÃO"</formula>
    </cfRule>
    <cfRule type="cellIs" dxfId="171" priority="90" operator="equal">
      <formula>"SIM"</formula>
    </cfRule>
  </conditionalFormatting>
  <conditionalFormatting sqref="Y376">
    <cfRule type="cellIs" dxfId="170" priority="88" operator="equal">
      <formula>"OPORTUNIDADE"</formula>
    </cfRule>
  </conditionalFormatting>
  <conditionalFormatting sqref="Y376">
    <cfRule type="cellIs" dxfId="169" priority="86" operator="equal">
      <formula>"NÃO"</formula>
    </cfRule>
    <cfRule type="cellIs" dxfId="168" priority="87" operator="equal">
      <formula>"SIM"</formula>
    </cfRule>
  </conditionalFormatting>
  <conditionalFormatting sqref="Y376">
    <cfRule type="cellIs" dxfId="167" priority="85" operator="equal">
      <formula>"OPORTUNIDADE"</formula>
    </cfRule>
  </conditionalFormatting>
  <conditionalFormatting sqref="Y376">
    <cfRule type="cellIs" dxfId="166" priority="83" operator="equal">
      <formula>"NÃO"</formula>
    </cfRule>
    <cfRule type="cellIs" dxfId="165" priority="84" operator="equal">
      <formula>"SIM"</formula>
    </cfRule>
  </conditionalFormatting>
  <conditionalFormatting sqref="Y376">
    <cfRule type="cellIs" dxfId="164" priority="82" operator="equal">
      <formula>"OPORTUNIDADE"</formula>
    </cfRule>
  </conditionalFormatting>
  <conditionalFormatting sqref="Y376">
    <cfRule type="cellIs" dxfId="163" priority="80" operator="equal">
      <formula>"NÃO"</formula>
    </cfRule>
    <cfRule type="cellIs" dxfId="162" priority="81" operator="equal">
      <formula>"SIM"</formula>
    </cfRule>
  </conditionalFormatting>
  <conditionalFormatting sqref="Y376">
    <cfRule type="cellIs" dxfId="161" priority="79" operator="equal">
      <formula>"OPORTUNIDADE"</formula>
    </cfRule>
  </conditionalFormatting>
  <conditionalFormatting sqref="Y376">
    <cfRule type="cellIs" dxfId="160" priority="77" operator="equal">
      <formula>"NÃO"</formula>
    </cfRule>
    <cfRule type="cellIs" dxfId="159" priority="78" operator="equal">
      <formula>"SIM"</formula>
    </cfRule>
  </conditionalFormatting>
  <conditionalFormatting sqref="Y376">
    <cfRule type="cellIs" dxfId="158" priority="76" operator="equal">
      <formula>"OPORTUNIDADE"</formula>
    </cfRule>
  </conditionalFormatting>
  <conditionalFormatting sqref="Y376">
    <cfRule type="cellIs" dxfId="157" priority="74" operator="equal">
      <formula>"NÃO"</formula>
    </cfRule>
    <cfRule type="cellIs" dxfId="156" priority="75" operator="equal">
      <formula>"SIM"</formula>
    </cfRule>
  </conditionalFormatting>
  <conditionalFormatting sqref="Y376">
    <cfRule type="cellIs" dxfId="155" priority="73" operator="equal">
      <formula>"OPORTUNIDADE"</formula>
    </cfRule>
  </conditionalFormatting>
  <conditionalFormatting sqref="Y376">
    <cfRule type="cellIs" dxfId="154" priority="71" operator="equal">
      <formula>"NÃO"</formula>
    </cfRule>
    <cfRule type="cellIs" dxfId="153" priority="72" operator="equal">
      <formula>"SIM"</formula>
    </cfRule>
  </conditionalFormatting>
  <conditionalFormatting sqref="Y376">
    <cfRule type="cellIs" dxfId="152" priority="70" operator="equal">
      <formula>"OPORTUNIDADE"</formula>
    </cfRule>
  </conditionalFormatting>
  <conditionalFormatting sqref="Y376">
    <cfRule type="cellIs" dxfId="151" priority="68" operator="equal">
      <formula>"NÃO"</formula>
    </cfRule>
    <cfRule type="cellIs" dxfId="150" priority="69" operator="equal">
      <formula>"SIM"</formula>
    </cfRule>
  </conditionalFormatting>
  <conditionalFormatting sqref="Y376">
    <cfRule type="cellIs" dxfId="149" priority="67" operator="equal">
      <formula>"OPORTUNIDADE"</formula>
    </cfRule>
  </conditionalFormatting>
  <conditionalFormatting sqref="Y376">
    <cfRule type="cellIs" dxfId="148" priority="65" operator="equal">
      <formula>"NÃO"</formula>
    </cfRule>
    <cfRule type="cellIs" dxfId="147" priority="66" operator="equal">
      <formula>"SIM"</formula>
    </cfRule>
  </conditionalFormatting>
  <conditionalFormatting sqref="Y376">
    <cfRule type="cellIs" dxfId="146" priority="64" operator="equal">
      <formula>"OPORTUNIDADE"</formula>
    </cfRule>
  </conditionalFormatting>
  <conditionalFormatting sqref="Y376">
    <cfRule type="cellIs" dxfId="145" priority="62" operator="equal">
      <formula>"NÃO"</formula>
    </cfRule>
    <cfRule type="cellIs" dxfId="144" priority="63" operator="equal">
      <formula>"SIM"</formula>
    </cfRule>
  </conditionalFormatting>
  <conditionalFormatting sqref="Y376">
    <cfRule type="cellIs" dxfId="143" priority="61" operator="equal">
      <formula>"OPORTUNIDADE"</formula>
    </cfRule>
  </conditionalFormatting>
  <conditionalFormatting sqref="Y376">
    <cfRule type="cellIs" dxfId="142" priority="59" operator="equal">
      <formula>"NÃO"</formula>
    </cfRule>
    <cfRule type="cellIs" dxfId="141" priority="60" operator="equal">
      <formula>"SIM"</formula>
    </cfRule>
  </conditionalFormatting>
  <conditionalFormatting sqref="Y376">
    <cfRule type="cellIs" dxfId="140" priority="58" operator="equal">
      <formula>"OPORTUNIDADE"</formula>
    </cfRule>
  </conditionalFormatting>
  <conditionalFormatting sqref="Y376">
    <cfRule type="cellIs" dxfId="139" priority="56" operator="equal">
      <formula>"NÃO"</formula>
    </cfRule>
    <cfRule type="cellIs" dxfId="138" priority="57" operator="equal">
      <formula>"SIM"</formula>
    </cfRule>
  </conditionalFormatting>
  <conditionalFormatting sqref="Y376">
    <cfRule type="cellIs" dxfId="137" priority="55" operator="equal">
      <formula>"OPORTUNIDADE"</formula>
    </cfRule>
  </conditionalFormatting>
  <conditionalFormatting sqref="Y376">
    <cfRule type="cellIs" dxfId="136" priority="53" operator="equal">
      <formula>"NÃO"</formula>
    </cfRule>
    <cfRule type="cellIs" dxfId="135" priority="54" operator="equal">
      <formula>"SIM"</formula>
    </cfRule>
  </conditionalFormatting>
  <conditionalFormatting sqref="Y376">
    <cfRule type="cellIs" dxfId="134" priority="52" operator="equal">
      <formula>"OPORTUNIDADE"</formula>
    </cfRule>
  </conditionalFormatting>
  <conditionalFormatting sqref="Y376">
    <cfRule type="cellIs" dxfId="133" priority="50" operator="equal">
      <formula>"NÃO"</formula>
    </cfRule>
    <cfRule type="cellIs" dxfId="132" priority="51" operator="equal">
      <formula>"SIM"</formula>
    </cfRule>
  </conditionalFormatting>
  <conditionalFormatting sqref="Y376">
    <cfRule type="cellIs" dxfId="131" priority="49" operator="equal">
      <formula>"OPORTUNIDADE"</formula>
    </cfRule>
  </conditionalFormatting>
  <conditionalFormatting sqref="Y376">
    <cfRule type="cellIs" dxfId="130" priority="47" operator="equal">
      <formula>"NÃO"</formula>
    </cfRule>
    <cfRule type="cellIs" dxfId="129" priority="48" operator="equal">
      <formula>"SIM"</formula>
    </cfRule>
  </conditionalFormatting>
  <conditionalFormatting sqref="Y376">
    <cfRule type="cellIs" dxfId="128" priority="46" operator="equal">
      <formula>"OPORTUNIDADE"</formula>
    </cfRule>
  </conditionalFormatting>
  <conditionalFormatting sqref="Y376">
    <cfRule type="cellIs" dxfId="127" priority="44" operator="equal">
      <formula>"NÃO"</formula>
    </cfRule>
    <cfRule type="cellIs" dxfId="126" priority="45" operator="equal">
      <formula>"SIM"</formula>
    </cfRule>
  </conditionalFormatting>
  <conditionalFormatting sqref="Y376">
    <cfRule type="cellIs" dxfId="125" priority="43" operator="equal">
      <formula>"OPORTUNIDADE"</formula>
    </cfRule>
  </conditionalFormatting>
  <conditionalFormatting sqref="Y376">
    <cfRule type="cellIs" dxfId="124" priority="41" operator="equal">
      <formula>"NÃO"</formula>
    </cfRule>
    <cfRule type="cellIs" dxfId="123" priority="42" operator="equal">
      <formula>"SIM"</formula>
    </cfRule>
  </conditionalFormatting>
  <conditionalFormatting sqref="Y376">
    <cfRule type="cellIs" dxfId="122" priority="40" operator="equal">
      <formula>"OPORTUNIDADE"</formula>
    </cfRule>
  </conditionalFormatting>
  <conditionalFormatting sqref="Y376">
    <cfRule type="cellIs" dxfId="121" priority="38" operator="equal">
      <formula>"NÃO"</formula>
    </cfRule>
    <cfRule type="cellIs" dxfId="120" priority="39" operator="equal">
      <formula>"SIM"</formula>
    </cfRule>
  </conditionalFormatting>
  <conditionalFormatting sqref="Y376">
    <cfRule type="cellIs" dxfId="119" priority="37" operator="equal">
      <formula>"OPORTUNIDADE"</formula>
    </cfRule>
  </conditionalFormatting>
  <conditionalFormatting sqref="Y376">
    <cfRule type="cellIs" dxfId="118" priority="35" operator="equal">
      <formula>"NÃO"</formula>
    </cfRule>
    <cfRule type="cellIs" dxfId="117" priority="36" operator="equal">
      <formula>"SIM"</formula>
    </cfRule>
  </conditionalFormatting>
  <conditionalFormatting sqref="Y376">
    <cfRule type="cellIs" dxfId="116" priority="34" operator="equal">
      <formula>"OPORTUNIDADE"</formula>
    </cfRule>
  </conditionalFormatting>
  <conditionalFormatting sqref="Y376">
    <cfRule type="cellIs" dxfId="115" priority="32" operator="equal">
      <formula>"NÃO"</formula>
    </cfRule>
    <cfRule type="cellIs" dxfId="114" priority="33" operator="equal">
      <formula>"SIM"</formula>
    </cfRule>
  </conditionalFormatting>
  <conditionalFormatting sqref="Y376">
    <cfRule type="cellIs" dxfId="113" priority="31" operator="equal">
      <formula>"OPORTUNIDADE"</formula>
    </cfRule>
  </conditionalFormatting>
  <conditionalFormatting sqref="Y376">
    <cfRule type="cellIs" dxfId="112" priority="29" operator="equal">
      <formula>"NÃO"</formula>
    </cfRule>
    <cfRule type="cellIs" dxfId="111" priority="30" operator="equal">
      <formula>"SIM"</formula>
    </cfRule>
  </conditionalFormatting>
  <conditionalFormatting sqref="Y376">
    <cfRule type="cellIs" dxfId="110" priority="28" operator="equal">
      <formula>"OPORTUNIDADE"</formula>
    </cfRule>
  </conditionalFormatting>
  <conditionalFormatting sqref="Y376">
    <cfRule type="cellIs" dxfId="109" priority="26" operator="equal">
      <formula>"NÃO"</formula>
    </cfRule>
    <cfRule type="cellIs" dxfId="108" priority="27" operator="equal">
      <formula>"SIM"</formula>
    </cfRule>
  </conditionalFormatting>
  <conditionalFormatting sqref="Y376">
    <cfRule type="cellIs" dxfId="107" priority="25" operator="equal">
      <formula>"OPORTUNIDADE"</formula>
    </cfRule>
  </conditionalFormatting>
  <conditionalFormatting sqref="Y376">
    <cfRule type="cellIs" dxfId="106" priority="23" operator="equal">
      <formula>"NÃO"</formula>
    </cfRule>
    <cfRule type="cellIs" dxfId="105" priority="24" operator="equal">
      <formula>"SIM"</formula>
    </cfRule>
  </conditionalFormatting>
  <conditionalFormatting sqref="BK36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363:BK36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6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6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5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5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8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81:BK38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8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82">
    <cfRule type="iconSet" priority="1">
      <iconSet showValue="0">
        <cfvo type="percent" val="0"/>
        <cfvo type="num" val="1"/>
        <cfvo type="num" val="1" gte="0"/>
      </iconSet>
    </cfRule>
  </conditionalFormatting>
  <dataValidations count="9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  <dataValidation type="list" allowBlank="1" showInputMessage="1" showErrorMessage="1" sqref="X6:X604" xr:uid="{82372FE7-94E2-4F95-84B8-3236148B09A4}">
      <formula1>Tipo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C3031" sqref="C303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1215</v>
      </c>
      <c r="R1" s="365"/>
      <c r="U1" s="102"/>
      <c r="V1" s="366" t="s">
        <v>2062</v>
      </c>
      <c r="W1" s="366"/>
      <c r="X1" s="366"/>
      <c r="Y1" s="104"/>
    </row>
    <row r="2" spans="1:25" s="100" customFormat="1" ht="11.25" customHeight="1">
      <c r="A2" s="105" t="s">
        <v>2063</v>
      </c>
      <c r="B2" s="105" t="s">
        <v>2064</v>
      </c>
      <c r="C2" s="105" t="s">
        <v>603</v>
      </c>
      <c r="D2" s="106" t="s">
        <v>1167</v>
      </c>
      <c r="E2" s="106" t="s">
        <v>1168</v>
      </c>
      <c r="F2" s="106" t="s">
        <v>2065</v>
      </c>
      <c r="G2" s="106" t="s">
        <v>1010</v>
      </c>
      <c r="H2" s="106" t="s">
        <v>1156</v>
      </c>
      <c r="I2" s="106" t="s">
        <v>1158</v>
      </c>
      <c r="J2" s="106" t="s">
        <v>1159</v>
      </c>
      <c r="K2" s="106" t="s">
        <v>1162</v>
      </c>
      <c r="L2" s="106" t="s">
        <v>7</v>
      </c>
      <c r="M2" s="126" t="s">
        <v>3</v>
      </c>
      <c r="N2" s="289" t="s">
        <v>1160</v>
      </c>
      <c r="O2" s="289" t="s">
        <v>1161</v>
      </c>
      <c r="P2" s="106"/>
      <c r="Q2" s="127" t="s">
        <v>1163</v>
      </c>
      <c r="R2" s="127" t="s">
        <v>1164</v>
      </c>
      <c r="S2" s="107" t="s">
        <v>1165</v>
      </c>
      <c r="T2" s="107" t="s">
        <v>2066</v>
      </c>
      <c r="U2" s="108" t="s">
        <v>1170</v>
      </c>
      <c r="V2" s="103">
        <f ca="1">TODAY()-1</f>
        <v>45988</v>
      </c>
      <c r="W2" s="103">
        <f ca="1">V2-1</f>
        <v>45987</v>
      </c>
      <c r="X2" s="103">
        <f ca="1">W2-1</f>
        <v>45986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Contrato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45964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1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Contrato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111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561</v>
      </c>
      <c r="X24" s="112">
        <f ca="1">_xlfn.XLOOKUP(G24&amp;$X$2,BS_CONTROLE[CHAVE],BS_CONTROLE[Quantidade_11],"-")</f>
        <v>1421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Contrato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Sombra de bloco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1</v>
      </c>
      <c r="W34" s="112">
        <f ca="1">_xlfn.XLOOKUP(G34&amp;$W$2,BS_CONTROLE[CHAVE],BS_CONTROLE[Quantidade_11],"-")</f>
        <v>1</v>
      </c>
      <c r="X34" s="112">
        <f ca="1">_xlfn.XLOOKUP(G34&amp;$X$2,BS_CONTROLE[CHAVE],BS_CONTROLE[Quantidade_11],"-")</f>
        <v>1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2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1920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561</v>
      </c>
      <c r="X43" s="112">
        <f ca="1">_xlfn.XLOOKUP(G43&amp;$X$2,BS_CONTROLE[CHAVE],BS_CONTROLE[Quantidade_11],"-")</f>
        <v>1421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5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Contrato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1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1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2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1920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561</v>
      </c>
      <c r="X63" s="112">
        <f ca="1">_xlfn.XLOOKUP(G63&amp;$X$2,BS_CONTROLE[CHAVE],BS_CONTROLE[Quantidade_11],"-")</f>
        <v>1421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Contrato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300</v>
      </c>
      <c r="X68" s="112">
        <f ca="1">_xlfn.XLOOKUP(G68&amp;$X$2,BS_CONTROLE[CHAVE],BS_CONTROLE[Quantidade_11],"-")</f>
        <v>600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5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1</v>
      </c>
      <c r="W76" s="112">
        <f ca="1">_xlfn.XLOOKUP(G76&amp;$W$2,BS_CONTROLE[CHAVE],BS_CONTROLE[Quantidade_11],"-")</f>
        <v>1</v>
      </c>
      <c r="X76" s="112">
        <f ca="1">_xlfn.XLOOKUP(G76&amp;$X$2,BS_CONTROLE[CHAVE],BS_CONTROLE[Quantidade_11],"-")</f>
        <v>1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2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Contrato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1920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561</v>
      </c>
      <c r="X81" s="112">
        <f ca="1">_xlfn.XLOOKUP(G81&amp;$X$2,BS_CONTROLE[CHAVE],BS_CONTROLE[Quantidade_11],"-")</f>
        <v>1421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Contrato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>
        <f ca="1">_xlfn.XLOOKUP(G84&amp;$W$2,BS_CONTROLE[CHAVE],BS_CONTROLE[Quantidade_11],"-")</f>
        <v>300</v>
      </c>
      <c r="X84" s="112">
        <f ca="1">_xlfn.XLOOKUP(G84&amp;$X$2,BS_CONTROLE[CHAVE],BS_CONTROLE[Quantidade_11],"-")</f>
        <v>600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5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1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2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Contrato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>
        <f ca="1">_xlfn.XLOOKUP(G98&amp;$X$2,BS_CONTROLE[CHAVE],BS_CONTROLE[Quantidade_11],"-")</f>
        <v>1920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561</v>
      </c>
      <c r="X99" s="112">
        <f ca="1">_xlfn.XLOOKUP(G99&amp;$X$2,BS_CONTROLE[CHAVE],BS_CONTROLE[Quantidade_11],"-")</f>
        <v>1421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>
        <f ca="1">_xlfn.XLOOKUP(G100&amp;$W$2,BS_CONTROLE[CHAVE],BS_CONTROLE[Quantidade_11],"-")</f>
        <v>220</v>
      </c>
      <c r="X100" s="112">
        <f ca="1">_xlfn.XLOOKUP(G100&amp;$X$2,BS_CONTROLE[CHAVE],BS_CONTROLE[Quantidade_11],"-")</f>
        <v>3210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300</v>
      </c>
      <c r="X102" s="112">
        <f ca="1">_xlfn.XLOOKUP(G102&amp;$X$2,BS_CONTROLE[CHAVE],BS_CONTROLE[Quantidade_11],"-")</f>
        <v>600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5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Contrato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1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1920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Contrato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1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1920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5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1</v>
      </c>
      <c r="W128" s="112">
        <f ca="1">_xlfn.XLOOKUP(G128&amp;$W$2,BS_CONTROLE[CHAVE],BS_CONTROLE[Quantidade_11],"-")</f>
        <v>1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Contrato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111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Contrato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1920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561</v>
      </c>
      <c r="X134" s="112">
        <f ca="1">_xlfn.XLOOKUP(G134&amp;$X$2,BS_CONTROLE[CHAVE],BS_CONTROLE[Quantidade_11],"-")</f>
        <v>1421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1</v>
      </c>
      <c r="X136" s="112">
        <f ca="1">_xlfn.XLOOKUP(G136&amp;$X$2,BS_CONTROLE[CHAVE],BS_CONTROLE[Quantidade_11],"-")</f>
        <v>1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3</v>
      </c>
      <c r="W137" s="112">
        <f ca="1">_xlfn.XLOOKUP(G137&amp;$W$2,BS_CONTROLE[CHAVE],BS_CONTROLE[Quantidade_11],"-")</f>
        <v>5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1</v>
      </c>
      <c r="X141" s="112">
        <f ca="1">_xlfn.XLOOKUP(G141&amp;$X$2,BS_CONTROLE[CHAVE],BS_CONTROLE[Quantidade_11],"-")</f>
        <v>1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Contrato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0</v>
      </c>
      <c r="W142" s="112">
        <f ca="1">_xlfn.XLOOKUP(G142&amp;$W$2,BS_CONTROLE[CHAVE],BS_CONTROLE[Quantidade_11],"-")</f>
        <v>0</v>
      </c>
      <c r="X142" s="112">
        <f ca="1">_xlfn.XLOOKUP(G142&amp;$X$2,BS_CONTROLE[CHAVE],BS_CONTROLE[Quantidade_11],"-")</f>
        <v>111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1920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561</v>
      </c>
      <c r="X146" s="112">
        <f ca="1">_xlfn.XLOOKUP(G146&amp;$X$2,BS_CONTROLE[CHAVE],BS_CONTROLE[Quantidade_11],"-")</f>
        <v>1421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Sombra de bloco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 t="str">
        <f ca="1">_xlfn.XLOOKUP(G147&amp;$V$2,BS_CONTROLE[CHAVE],BS_CONTROLE[Quantidade_11],"-")</f>
        <v>-</v>
      </c>
      <c r="W147" s="112">
        <f ca="1">_xlfn.XLOOKUP(G147&amp;$W$2,BS_CONTROLE[CHAVE],BS_CONTROLE[Quantidade_11],"-")</f>
        <v>220</v>
      </c>
      <c r="X147" s="112">
        <f ca="1">_xlfn.XLOOKUP(G147&amp;$X$2,BS_CONTROLE[CHAVE],BS_CONTROLE[Quantidade_11],"-")</f>
        <v>3210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1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3</v>
      </c>
      <c r="W150" s="112">
        <f ca="1">_xlfn.XLOOKUP(G150&amp;$W$2,BS_CONTROLE[CHAVE],BS_CONTROLE[Quantidade_11],"-")</f>
        <v>5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1</v>
      </c>
      <c r="W156" s="112">
        <f ca="1">_xlfn.XLOOKUP(G156&amp;$W$2,BS_CONTROLE[CHAVE],BS_CONTROLE[Quantidade_11],"-")</f>
        <v>1</v>
      </c>
      <c r="X156" s="112">
        <f ca="1">_xlfn.XLOOKUP(G156&amp;$X$2,BS_CONTROLE[CHAVE],BS_CONTROLE[Quantidade_11],"-")</f>
        <v>1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1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561</v>
      </c>
      <c r="X159" s="112">
        <f ca="1">_xlfn.XLOOKUP(G159&amp;$X$2,BS_CONTROLE[CHAVE],BS_CONTROLE[Quantidade_11],"-")</f>
        <v>1421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>
        <f ca="1">_xlfn.XLOOKUP(G160&amp;$W$2,BS_CONTROLE[CHAVE],BS_CONTROLE[Quantidade_11],"-")</f>
        <v>1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220</v>
      </c>
      <c r="X161" s="112">
        <f ca="1">_xlfn.XLOOKUP(G161&amp;$X$2,BS_CONTROLE[CHAVE],BS_CONTROLE[Quantidade_11],"-")</f>
        <v>3210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1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3</v>
      </c>
      <c r="W164" s="112">
        <f ca="1">_xlfn.XLOOKUP(G164&amp;$W$2,BS_CONTROLE[CHAVE],BS_CONTROLE[Quantidade_11],"-")</f>
        <v>5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1</v>
      </c>
      <c r="W170" s="112">
        <f ca="1">_xlfn.XLOOKUP(G170&amp;$W$2,BS_CONTROLE[CHAVE],BS_CONTROLE[Quantidade_11],"-")</f>
        <v>1</v>
      </c>
      <c r="X170" s="112">
        <f ca="1">_xlfn.XLOOKUP(G170&amp;$X$2,BS_CONTROLE[CHAVE],BS_CONTROLE[Quantidade_11],"-")</f>
        <v>1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561</v>
      </c>
      <c r="X174" s="112">
        <f ca="1">_xlfn.XLOOKUP(G174&amp;$X$2,BS_CONTROLE[CHAVE],BS_CONTROLE[Quantidade_11],"-")</f>
        <v>1421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111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1</v>
      </c>
      <c r="X177" s="112">
        <f ca="1">_xlfn.XLOOKUP(G177&amp;$X$2,BS_CONTROLE[CHAVE],BS_CONTROLE[Quantidade_11],"-")</f>
        <v>1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3</v>
      </c>
      <c r="W178" s="112">
        <f ca="1">_xlfn.XLOOKUP(G178&amp;$W$2,BS_CONTROLE[CHAVE],BS_CONTROLE[Quantidade_11],"-")</f>
        <v>5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>
        <f ca="1">_xlfn.XLOOKUP(G184&amp;$X$2,BS_CONTROLE[CHAVE],BS_CONTROLE[Quantidade_11],"-")</f>
        <v>2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2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561</v>
      </c>
      <c r="X189" s="112">
        <f ca="1">_xlfn.XLOOKUP(G189&amp;$X$2,BS_CONTROLE[CHAVE],BS_CONTROLE[Quantidade_11],"-")</f>
        <v>1421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>
        <f ca="1">_xlfn.XLOOKUP(G190&amp;$W$2,BS_CONTROLE[CHAVE],BS_CONTROLE[Quantidade_11],"-")</f>
        <v>1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Sombra de bloco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 t="str">
        <f ca="1">_xlfn.XLOOKUP(G191&amp;$V$2,BS_CONTROLE[CHAVE],BS_CONTROLE[Quantidade_11],"-")</f>
        <v>-</v>
      </c>
      <c r="W191" s="112">
        <f ca="1">_xlfn.XLOOKUP(G191&amp;$W$2,BS_CONTROLE[CHAVE],BS_CONTROLE[Quantidade_11],"-")</f>
        <v>220</v>
      </c>
      <c r="X191" s="112">
        <f ca="1">_xlfn.XLOOKUP(G191&amp;$X$2,BS_CONTROLE[CHAVE],BS_CONTROLE[Quantidade_11],"-")</f>
        <v>3210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1</v>
      </c>
      <c r="X192" s="112">
        <f ca="1">_xlfn.XLOOKUP(G192&amp;$X$2,BS_CONTROLE[CHAVE],BS_CONTROLE[Quantidade_11],"-")</f>
        <v>1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312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0</v>
      </c>
      <c r="X194" s="112">
        <f ca="1">_xlfn.XLOOKUP(G194&amp;$X$2,BS_CONTROLE[CHAVE],BS_CONTROLE[Quantidade_11],"-")</f>
        <v>111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>
        <f ca="1">_xlfn.XLOOKUP(G200&amp;$W$2,BS_CONTROLE[CHAVE],BS_CONTROLE[Quantidade_11],"-")</f>
        <v>1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>
        <f ca="1">_xlfn.XLOOKUP(G201&amp;$W$2,BS_CONTROLE[CHAVE],BS_CONTROLE[Quantidade_11],"-")</f>
        <v>1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220</v>
      </c>
      <c r="X202" s="112">
        <f ca="1">_xlfn.XLOOKUP(G202&amp;$X$2,BS_CONTROLE[CHAVE],BS_CONTROLE[Quantidade_11],"-")</f>
        <v>3210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220</v>
      </c>
      <c r="X205" s="112">
        <f ca="1">_xlfn.XLOOKUP(G205&amp;$X$2,BS_CONTROLE[CHAVE],BS_CONTROLE[Quantidade_11],"-")</f>
        <v>3210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1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111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>
        <f ca="1">_xlfn.XLOOKUP(G213&amp;$W$2,BS_CONTROLE[CHAVE],BS_CONTROLE[Quantidade_11],"-")</f>
        <v>561</v>
      </c>
      <c r="X213" s="112">
        <f ca="1">_xlfn.XLOOKUP(G213&amp;$X$2,BS_CONTROLE[CHAVE],BS_CONTROLE[Quantidade_11],"-")</f>
        <v>1421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 t="str">
        <f ca="1">_xlfn.XLOOKUP(G214&amp;$V$2,BS_CONTROLE[CHAVE],BS_CONTROLE[Quantidade_11],"-")</f>
        <v>-</v>
      </c>
      <c r="W214" s="112">
        <f ca="1">_xlfn.XLOOKUP(G214&amp;$W$2,BS_CONTROLE[CHAVE],BS_CONTROLE[Quantidade_11],"-")</f>
        <v>220</v>
      </c>
      <c r="X214" s="112">
        <f ca="1">_xlfn.XLOOKUP(G214&amp;$X$2,BS_CONTROLE[CHAVE],BS_CONTROLE[Quantidade_11],"-")</f>
        <v>3210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>
        <f ca="1">_xlfn.XLOOKUP(G215&amp;$W$2,BS_CONTROLE[CHAVE],BS_CONTROLE[Quantidade_11],"-")</f>
        <v>1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300</v>
      </c>
      <c r="X216" s="112">
        <f ca="1">_xlfn.XLOOKUP(G216&amp;$X$2,BS_CONTROLE[CHAVE],BS_CONTROLE[Quantidade_11],"-")</f>
        <v>600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1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1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1</v>
      </c>
      <c r="W221" s="112">
        <f ca="1">_xlfn.XLOOKUP(G221&amp;$W$2,BS_CONTROLE[CHAVE],BS_CONTROLE[Quantidade_11],"-")</f>
        <v>1</v>
      </c>
      <c r="X221" s="112">
        <f ca="1">_xlfn.XLOOKUP(G221&amp;$X$2,BS_CONTROLE[CHAVE],BS_CONTROLE[Quantidade_11],"-")</f>
        <v>1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>
        <f ca="1">_xlfn.XLOOKUP(G223&amp;$X$2,BS_CONTROLE[CHAVE],BS_CONTROLE[Quantidade_11],"-")</f>
        <v>1920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561</v>
      </c>
      <c r="X227" s="112">
        <f ca="1">_xlfn.XLOOKUP(G227&amp;$X$2,BS_CONTROLE[CHAVE],BS_CONTROLE[Quantidade_11],"-")</f>
        <v>1421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Sombra de bloco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220</v>
      </c>
      <c r="X228" s="112">
        <f ca="1">_xlfn.XLOOKUP(G228&amp;$X$2,BS_CONTROLE[CHAVE],BS_CONTROLE[Quantidade_11],"-")</f>
        <v>3210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0</v>
      </c>
      <c r="X230" s="112">
        <f ca="1">_xlfn.XLOOKUP(G230&amp;$X$2,BS_CONTROLE[CHAVE],BS_CONTROLE[Quantidade_11],"-")</f>
        <v>312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Oportunidade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0</v>
      </c>
      <c r="X233" s="112">
        <f ca="1">_xlfn.XLOOKUP(G233&amp;$X$2,BS_CONTROLE[CHAVE],BS_CONTROLE[Quantidade_11],"-")</f>
        <v>111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3</v>
      </c>
      <c r="W234" s="112">
        <f ca="1">_xlfn.XLOOKUP(G234&amp;$W$2,BS_CONTROLE[CHAVE],BS_CONTROLE[Quantidade_11],"-")</f>
        <v>5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1</v>
      </c>
      <c r="W239" s="112">
        <f ca="1">_xlfn.XLOOKUP(G239&amp;$W$2,BS_CONTROLE[CHAVE],BS_CONTROLE[Quantidade_11],"-")</f>
        <v>1</v>
      </c>
      <c r="X239" s="112">
        <f ca="1">_xlfn.XLOOKUP(G239&amp;$X$2,BS_CONTROLE[CHAVE],BS_CONTROLE[Quantidade_11],"-")</f>
        <v>1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0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1920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0</v>
      </c>
      <c r="W243" s="112">
        <f ca="1">_xlfn.XLOOKUP(G243&amp;$W$2,BS_CONTROLE[CHAVE],BS_CONTROLE[Quantidade_11],"-")</f>
        <v>0</v>
      </c>
      <c r="X243" s="112">
        <f ca="1">_xlfn.XLOOKUP(G243&amp;$X$2,BS_CONTROLE[CHAVE],BS_CONTROLE[Quantidade_11],"-")</f>
        <v>111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220</v>
      </c>
      <c r="X244" s="112">
        <f ca="1">_xlfn.XLOOKUP(G244&amp;$X$2,BS_CONTROLE[CHAVE],BS_CONTROLE[Quantidade_11],"-")</f>
        <v>3210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>
        <f ca="1">_xlfn.XLOOKUP(G248&amp;$W$2,BS_CONTROLE[CHAVE],BS_CONTROLE[Quantidade_11],"-")</f>
        <v>0</v>
      </c>
      <c r="X248" s="112">
        <f ca="1">_xlfn.XLOOKUP(G248&amp;$X$2,BS_CONTROLE[CHAVE],BS_CONTROLE[Quantidade_11],"-")</f>
        <v>312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3</v>
      </c>
      <c r="W249" s="112">
        <f ca="1">_xlfn.XLOOKUP(G249&amp;$W$2,BS_CONTROLE[CHAVE],BS_CONTROLE[Quantidade_11],"-")</f>
        <v>5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>
        <f ca="1">_xlfn.XLOOKUP(G251&amp;$V$2,BS_CONTROLE[CHAVE],BS_CONTROLE[Quantidade_11],"-")</f>
        <v>1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0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111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1920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220</v>
      </c>
      <c r="X264" s="112">
        <f ca="1">_xlfn.XLOOKUP(G264&amp;$X$2,BS_CONTROLE[CHAVE],BS_CONTROLE[Quantidade_11],"-")</f>
        <v>3210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>
        <f ca="1">_xlfn.XLOOKUP(G266&amp;$W$2,BS_CONTROLE[CHAVE],BS_CONTROLE[Quantidade_11],"-")</f>
        <v>1</v>
      </c>
      <c r="X266" s="112">
        <f ca="1">_xlfn.XLOOKUP(G266&amp;$X$2,BS_CONTROLE[CHAVE],BS_CONTROLE[Quantidade_11],"-")</f>
        <v>2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3</v>
      </c>
      <c r="W268" s="112">
        <f ca="1">_xlfn.XLOOKUP(G268&amp;$W$2,BS_CONTROLE[CHAVE],BS_CONTROLE[Quantidade_11],"-")</f>
        <v>5</v>
      </c>
      <c r="X268" s="112">
        <f ca="1">_xlfn.XLOOKUP(G268&amp;$X$2,BS_CONTROLE[CHAVE],BS_CONTROLE[Quantidade_11],"-")</f>
        <v>6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>
        <f ca="1">_xlfn.XLOOKUP(G270&amp;$V$2,BS_CONTROLE[CHAVE],BS_CONTROLE[Quantidade_11],"-")</f>
        <v>1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1</v>
      </c>
      <c r="W275" s="112">
        <f ca="1">_xlfn.XLOOKUP(G275&amp;$W$2,BS_CONTROLE[CHAVE],BS_CONTROLE[Quantidade_11],"-")</f>
        <v>1</v>
      </c>
      <c r="X275" s="112">
        <f ca="1">_xlfn.XLOOKUP(G275&amp;$X$2,BS_CONTROLE[CHAVE],BS_CONTROLE[Quantidade_11],"-")</f>
        <v>1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>
        <f ca="1">_xlfn.XLOOKUP(G278&amp;$X$2,BS_CONTROLE[CHAVE],BS_CONTROLE[Quantidade_11],"-")</f>
        <v>1920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>
        <f ca="1">_xlfn.XLOOKUP(G280&amp;$W$2,BS_CONTROLE[CHAVE],BS_CONTROLE[Quantidade_11],"-")</f>
        <v>1</v>
      </c>
      <c r="X280" s="112">
        <f ca="1">_xlfn.XLOOKUP(G280&amp;$X$2,BS_CONTROLE[CHAVE],BS_CONTROLE[Quantidade_11],"-")</f>
        <v>1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561</v>
      </c>
      <c r="X281" s="112">
        <f ca="1">_xlfn.XLOOKUP(G281&amp;$X$2,BS_CONTROLE[CHAVE],BS_CONTROLE[Quantidade_11],"-")</f>
        <v>1421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220</v>
      </c>
      <c r="X283" s="112">
        <f ca="1">_xlfn.XLOOKUP(G283&amp;$X$2,BS_CONTROLE[CHAVE],BS_CONTROLE[Quantidade_11],"-")</f>
        <v>3210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1</v>
      </c>
      <c r="X285" s="112">
        <f ca="1">_xlfn.XLOOKUP(G285&amp;$X$2,BS_CONTROLE[CHAVE],BS_CONTROLE[Quantidade_11],"-")</f>
        <v>2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3</v>
      </c>
      <c r="W286" s="112">
        <f ca="1">_xlfn.XLOOKUP(G286&amp;$W$2,BS_CONTROLE[CHAVE],BS_CONTROLE[Quantidade_11],"-")</f>
        <v>5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>
        <f ca="1">_xlfn.XLOOKUP(G288&amp;$V$2,BS_CONTROLE[CHAVE],BS_CONTROLE[Quantidade_11],"-")</f>
        <v>1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0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40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105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>PDM - SOLDA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Nº DE SOLDA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1</v>
      </c>
      <c r="W293" s="112">
        <f ca="1">_xlfn.XLOOKUP(G293&amp;$W$2,BS_CONTROLE[CHAVE],BS_CONTROLE[Quantidade_11],"-")</f>
        <v>1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1920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>
        <f ca="1">_xlfn.XLOOKUP(G295&amp;$W$2,BS_CONTROLE[CHAVE],BS_CONTROLE[Quantidade_11],"-")</f>
        <v>1</v>
      </c>
      <c r="X295" s="112">
        <f ca="1">_xlfn.XLOOKUP(G295&amp;$X$2,BS_CONTROLE[CHAVE],BS_CONTROLE[Quantidade_11],"-")</f>
        <v>1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561</v>
      </c>
      <c r="X296" s="112">
        <f ca="1">_xlfn.XLOOKUP(G296&amp;$X$2,BS_CONTROLE[CHAVE],BS_CONTROLE[Quantidade_11],"-")</f>
        <v>1421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Sombra de bloco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 t="str">
        <f ca="1">_xlfn.XLOOKUP(G298&amp;$V$2,BS_CONTROLE[CHAVE],BS_CONTROLE[Quantidade_11],"-")</f>
        <v>-</v>
      </c>
      <c r="W298" s="112">
        <f ca="1">_xlfn.XLOOKUP(G298&amp;$W$2,BS_CONTROLE[CHAVE],BS_CONTROLE[Quantidade_11],"-")</f>
        <v>220</v>
      </c>
      <c r="X298" s="112">
        <f ca="1">_xlfn.XLOOKUP(G298&amp;$X$2,BS_CONTROLE[CHAVE],BS_CONTROLE[Quantidade_11],"-")</f>
        <v>3210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>
        <f ca="1">_xlfn.XLOOKUP(G300&amp;$W$2,BS_CONTROLE[CHAVE],BS_CONTROLE[Quantidade_11],"-")</f>
        <v>1</v>
      </c>
      <c r="X300" s="112">
        <f ca="1">_xlfn.XLOOKUP(G300&amp;$X$2,BS_CONTROLE[CHAVE],BS_CONTROLE[Quantidade_11],"-")</f>
        <v>2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>
        <f ca="1">_xlfn.XLOOKUP(G301&amp;$X$2,BS_CONTROLE[CHAVE],BS_CONTROLE[Quantidade_11],"-")</f>
        <v>2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3</v>
      </c>
      <c r="W302" s="112">
        <f ca="1">_xlfn.XLOOKUP(G302&amp;$W$2,BS_CONTROLE[CHAVE],BS_CONTROLE[Quantidade_11],"-")</f>
        <v>5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>
        <f ca="1">_xlfn.XLOOKUP(G304&amp;$X$2,BS_CONTROLE[CHAVE],BS_CONTROLE[Quantidade_11],"-")</f>
        <v>0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3</v>
      </c>
      <c r="W306" s="112">
        <f ca="1">_xlfn.XLOOKUP(G306&amp;$W$2,BS_CONTROLE[CHAVE],BS_CONTROLE[Quantidade_11],"-")</f>
        <v>5</v>
      </c>
      <c r="X306" s="112">
        <f ca="1">_xlfn.XLOOKUP(G306&amp;$X$2,BS_CONTROLE[CHAVE],BS_CONTROLE[Quantidade_11],"-")</f>
        <v>6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>
        <f ca="1">_xlfn.XLOOKUP(G307&amp;$X$2,BS_CONTROLE[CHAVE],BS_CONTROLE[Quantidade_11],"-")</f>
        <v>1920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 t="str">
        <f ca="1">_xlfn.XLOOKUP(G308&amp;$V$2,BS_CONTROLE[CHAVE],BS_CONTROLE[Quantidade_11],"-")</f>
        <v>-</v>
      </c>
      <c r="W308" s="112">
        <f ca="1">_xlfn.XLOOKUP(G308&amp;$W$2,BS_CONTROLE[CHAVE],BS_CONTROLE[Quantidade_11],"-")</f>
        <v>220</v>
      </c>
      <c r="X308" s="112">
        <f ca="1">_xlfn.XLOOKUP(G308&amp;$X$2,BS_CONTROLE[CHAVE],BS_CONTROLE[Quantidade_11],"-")</f>
        <v>3210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1</v>
      </c>
      <c r="W310" s="112">
        <f ca="1">_xlfn.XLOOKUP(G310&amp;$W$2,BS_CONTROLE[CHAVE],BS_CONTROLE[Quantidade_11],"-")</f>
        <v>1</v>
      </c>
      <c r="X310" s="112">
        <f ca="1">_xlfn.XLOOKUP(G310&amp;$X$2,BS_CONTROLE[CHAVE],BS_CONTROLE[Quantidade_11],"-")</f>
        <v>1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1920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Oportunidade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0</v>
      </c>
      <c r="W314" s="112">
        <f ca="1">_xlfn.XLOOKUP(G314&amp;$W$2,BS_CONTROLE[CHAVE],BS_CONTROLE[Quantidade_11],"-")</f>
        <v>0</v>
      </c>
      <c r="X314" s="112">
        <f ca="1">_xlfn.XLOOKUP(G314&amp;$X$2,BS_CONTROLE[CHAVE],BS_CONTROLE[Quantidade_11],"-")</f>
        <v>111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220</v>
      </c>
      <c r="X315" s="112">
        <f ca="1">_xlfn.XLOOKUP(G315&amp;$X$2,BS_CONTROLE[CHAVE],BS_CONTROLE[Quantidade_11],"-")</f>
        <v>3210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2</v>
      </c>
      <c r="W318" s="112">
        <f ca="1">_xlfn.XLOOKUP(G318&amp;$W$2,BS_CONTROLE[CHAVE],BS_CONTROLE[Quantidade_11],"-")</f>
        <v>1</v>
      </c>
      <c r="X318" s="112">
        <f ca="1">_xlfn.XLOOKUP(G318&amp;$X$2,BS_CONTROLE[CHAVE],BS_CONTROLE[Quantidade_11],"-")</f>
        <v>2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2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3</v>
      </c>
      <c r="W320" s="112">
        <f ca="1">_xlfn.XLOOKUP(G320&amp;$W$2,BS_CONTROLE[CHAVE],BS_CONTROLE[Quantidade_11],"-")</f>
        <v>5</v>
      </c>
      <c r="X320" s="112">
        <f ca="1">_xlfn.XLOOKUP(G320&amp;$X$2,BS_CONTROLE[CHAVE],BS_CONTROLE[Quantidade_11],"-")</f>
        <v>6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>
        <f ca="1">_xlfn.XLOOKUP(G322&amp;$V$2,BS_CONTROLE[CHAVE],BS_CONTROLE[Quantidade_11],"-")</f>
        <v>40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105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2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0</v>
      </c>
      <c r="W326" s="112">
        <f ca="1">_xlfn.XLOOKUP(G326&amp;$W$2,BS_CONTROLE[CHAVE],BS_CONTROLE[Quantidade_11],"-")</f>
        <v>0</v>
      </c>
      <c r="X326" s="112">
        <f ca="1">_xlfn.XLOOKUP(G326&amp;$X$2,BS_CONTROLE[CHAVE],BS_CONTROLE[Quantidade_11],"-")</f>
        <v>0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1</v>
      </c>
      <c r="W327" s="112">
        <f ca="1">_xlfn.XLOOKUP(G327&amp;$W$2,BS_CONTROLE[CHAVE],BS_CONTROLE[Quantidade_11],"-")</f>
        <v>1</v>
      </c>
      <c r="X327" s="112">
        <f ca="1">_xlfn.XLOOKUP(G327&amp;$X$2,BS_CONTROLE[CHAVE],BS_CONTROLE[Quantidade_11],"-")</f>
        <v>1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>
        <f ca="1">_xlfn.XLOOKUP(G328&amp;$X$2,BS_CONTROLE[CHAVE],BS_CONTROLE[Quantidade_11],"-")</f>
        <v>1920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 t="str">
        <f ca="1">_xlfn.XLOOKUP(G329&amp;$V$2,BS_CONTROLE[CHAVE],BS_CONTROLE[Quantidade_11],"-")</f>
        <v>-</v>
      </c>
      <c r="W329" s="112">
        <f ca="1">_xlfn.XLOOKUP(G329&amp;$W$2,BS_CONTROLE[CHAVE],BS_CONTROLE[Quantidade_11],"-")</f>
        <v>300</v>
      </c>
      <c r="X329" s="112">
        <f ca="1">_xlfn.XLOOKUP(G329&amp;$X$2,BS_CONTROLE[CHAVE],BS_CONTROLE[Quantidade_11],"-")</f>
        <v>600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 t="str">
        <f ca="1">_xlfn.XLOOKUP(G330&amp;$V$2,BS_CONTROLE[CHAVE],BS_CONTROLE[Quantidade_11],"-")</f>
        <v>-</v>
      </c>
      <c r="W330" s="112">
        <f ca="1">_xlfn.XLOOKUP(G330&amp;$W$2,BS_CONTROLE[CHAVE],BS_CONTROLE[Quantidade_11],"-")</f>
        <v>1</v>
      </c>
      <c r="X330" s="112">
        <f ca="1">_xlfn.XLOOKUP(G330&amp;$X$2,BS_CONTROLE[CHAVE],BS_CONTROLE[Quantidade_11],"-")</f>
        <v>1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 t="str">
        <f ca="1">_xlfn.XLOOKUP(G331&amp;$V$2,BS_CONTROLE[CHAVE],BS_CONTROLE[Quantidade_11],"-")</f>
        <v>-</v>
      </c>
      <c r="W331" s="112">
        <f ca="1">_xlfn.XLOOKUP(G331&amp;$W$2,BS_CONTROLE[CHAVE],BS_CONTROLE[Quantidade_11],"-")</f>
        <v>561</v>
      </c>
      <c r="X331" s="112">
        <f ca="1">_xlfn.XLOOKUP(G331&amp;$X$2,BS_CONTROLE[CHAVE],BS_CONTROLE[Quantidade_11],"-")</f>
        <v>1421</v>
      </c>
    </row>
    <row r="332" spans="1:24" s="113" customFormat="1" hidden="1">
      <c r="A332" s="109" t="str">
        <f>IF(FN_MC!Y335="","*",FN_MC!Y335)</f>
        <v>OPORTUNIDADE</v>
      </c>
      <c r="B332" s="109" t="str">
        <f>IF(FN_MC!X335="","*",FN_MC!X335)</f>
        <v>Sombra de bloco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 t="str">
        <f ca="1">_xlfn.XLOOKUP(G332&amp;$V$2,BS_CONTROLE[CHAVE],BS_CONTROLE[Quantidade_11],"-")</f>
        <v>-</v>
      </c>
      <c r="W332" s="112">
        <f ca="1">_xlfn.XLOOKUP(G332&amp;$W$2,BS_CONTROLE[CHAVE],BS_CONTROLE[Quantidade_11],"-")</f>
        <v>220</v>
      </c>
      <c r="X332" s="112">
        <f ca="1">_xlfn.XLOOKUP(G332&amp;$X$2,BS_CONTROLE[CHAVE],BS_CONTROLE[Quantidade_11],"-")</f>
        <v>3210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0</v>
      </c>
      <c r="W333" s="112">
        <f ca="1">_xlfn.XLOOKUP(G333&amp;$W$2,BS_CONTROLE[CHAVE],BS_CONTROLE[Quantidade_11],"-")</f>
        <v>1</v>
      </c>
      <c r="X333" s="112">
        <f ca="1">_xlfn.XLOOKUP(G333&amp;$X$2,BS_CONTROLE[CHAVE],BS_CONTROLE[Quantidade_11],"-")</f>
        <v>1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 t="str">
        <f ca="1">_xlfn.XLOOKUP(G334&amp;$V$2,BS_CONTROLE[CHAVE],BS_CONTROLE[Quantidade_11],"-")</f>
        <v>-</v>
      </c>
      <c r="W334" s="112">
        <f ca="1">_xlfn.XLOOKUP(G334&amp;$W$2,BS_CONTROLE[CHAVE],BS_CONTROLE[Quantidade_11],"-")</f>
        <v>0</v>
      </c>
      <c r="X334" s="112">
        <f ca="1">_xlfn.XLOOKUP(G334&amp;$X$2,BS_CONTROLE[CHAVE],BS_CONTROLE[Quantidade_11],"-")</f>
        <v>312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2</v>
      </c>
      <c r="W335" s="112">
        <f ca="1">_xlfn.XLOOKUP(G335&amp;$W$2,BS_CONTROLE[CHAVE],BS_CONTROLE[Quantidade_11],"-")</f>
        <v>1</v>
      </c>
      <c r="X335" s="112">
        <f ca="1">_xlfn.XLOOKUP(G335&amp;$X$2,BS_CONTROLE[CHAVE],BS_CONTROLE[Quantidade_11],"-")</f>
        <v>2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0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111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3</v>
      </c>
      <c r="W337" s="112">
        <f ca="1">_xlfn.XLOOKUP(G337&amp;$W$2,BS_CONTROLE[CHAVE],BS_CONTROLE[Quantidade_11],"-")</f>
        <v>5</v>
      </c>
      <c r="X337" s="112">
        <f ca="1">_xlfn.XLOOKUP(G337&amp;$X$2,BS_CONTROLE[CHAVE],BS_CONTROLE[Quantidade_11],"-")</f>
        <v>6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>
        <f ca="1">_xlfn.XLOOKUP(G339&amp;$V$2,BS_CONTROLE[CHAVE],BS_CONTROLE[Quantidade_11],"-")</f>
        <v>40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105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>
        <f ca="1">_xlfn.XLOOKUP(G340&amp;$X$2,BS_CONTROLE[CHAVE],BS_CONTROLE[Quantidade_11],"-")</f>
        <v>2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>
        <f ca="1">_xlfn.XLOOKUP(G341&amp;$X$2,BS_CONTROLE[CHAVE],BS_CONTROLE[Quantidade_11],"-")</f>
        <v>2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>
        <f ca="1">_xlfn.XLOOKUP(G342&amp;$X$2,BS_CONTROLE[CHAVE],BS_CONTROLE[Quantidade_11],"-")</f>
        <v>2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0</v>
      </c>
      <c r="W344" s="112">
        <f ca="1">_xlfn.XLOOKUP(G344&amp;$W$2,BS_CONTROLE[CHAVE],BS_CONTROLE[Quantidade_11],"-")</f>
        <v>0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1</v>
      </c>
      <c r="W345" s="112">
        <f ca="1">_xlfn.XLOOKUP(G345&amp;$W$2,BS_CONTROLE[CHAVE],BS_CONTROLE[Quantidade_11],"-")</f>
        <v>1</v>
      </c>
      <c r="X345" s="112">
        <f ca="1">_xlfn.XLOOKUP(G345&amp;$X$2,BS_CONTROLE[CHAVE],BS_CONTROLE[Quantidade_11],"-")</f>
        <v>1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 t="str">
        <f ca="1">_xlfn.XLOOKUP(G346&amp;$V$2,BS_CONTROLE[CHAVE],BS_CONTROLE[Quantidade_11],"-")</f>
        <v>-</v>
      </c>
      <c r="W346" s="112">
        <f ca="1">_xlfn.XLOOKUP(G346&amp;$W$2,BS_CONTROLE[CHAVE],BS_CONTROLE[Quantidade_11],"-")</f>
        <v>300</v>
      </c>
      <c r="X346" s="112">
        <f ca="1">_xlfn.XLOOKUP(G346&amp;$X$2,BS_CONTROLE[CHAVE],BS_CONTROLE[Quantidade_11],"-")</f>
        <v>600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111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4.1666666666666664E-2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1</v>
      </c>
      <c r="X348" s="112">
        <f ca="1">_xlfn.XLOOKUP(G348&amp;$X$2,BS_CONTROLE[CHAVE],BS_CONTROLE[Quantidade_11],"-")</f>
        <v>1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 t="str">
        <f ca="1">_xlfn.XLOOKUP(G349&amp;$V$2,BS_CONTROLE[CHAVE],BS_CONTROLE[Quantidade_11],"-")</f>
        <v>-</v>
      </c>
      <c r="W349" s="112">
        <f ca="1">_xlfn.XLOOKUP(G349&amp;$W$2,BS_CONTROLE[CHAVE],BS_CONTROLE[Quantidade_11],"-")</f>
        <v>561</v>
      </c>
      <c r="X349" s="112">
        <f ca="1">_xlfn.XLOOKUP(G349&amp;$X$2,BS_CONTROLE[CHAVE],BS_CONTROLE[Quantidade_11],"-")</f>
        <v>1421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220</v>
      </c>
      <c r="X350" s="112">
        <f ca="1">_xlfn.XLOOKUP(G350&amp;$X$2,BS_CONTROLE[CHAVE],BS_CONTROLE[Quantidade_11],"-")</f>
        <v>3210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 t="str">
        <f ca="1">_xlfn.XLOOKUP(G351&amp;$V$2,BS_CONTROLE[CHAVE],BS_CONTROLE[Quantidade_11],"-")</f>
        <v>-</v>
      </c>
      <c r="W351" s="112">
        <f ca="1">_xlfn.XLOOKUP(G351&amp;$W$2,BS_CONTROLE[CHAVE],BS_CONTROLE[Quantidade_11],"-")</f>
        <v>0</v>
      </c>
      <c r="X351" s="112">
        <f ca="1">_xlfn.XLOOKUP(G351&amp;$X$2,BS_CONTROLE[CHAVE],BS_CONTROLE[Quantidade_11],"-")</f>
        <v>312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1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2</v>
      </c>
      <c r="W352" s="112">
        <f ca="1">_xlfn.XLOOKUP(G352&amp;$W$2,BS_CONTROLE[CHAVE],BS_CONTROLE[Quantidade_11],"-")</f>
        <v>1</v>
      </c>
      <c r="X352" s="112">
        <f ca="1">_xlfn.XLOOKUP(G352&amp;$X$2,BS_CONTROLE[CHAVE],BS_CONTROLE[Quantidade_11],"-")</f>
        <v>2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1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0</v>
      </c>
      <c r="W353" s="112">
        <f ca="1">_xlfn.XLOOKUP(G353&amp;$W$2,BS_CONTROLE[CHAVE],BS_CONTROLE[Quantidade_11],"-")</f>
        <v>1</v>
      </c>
      <c r="X353" s="112">
        <f ca="1">_xlfn.XLOOKUP(G353&amp;$X$2,BS_CONTROLE[CHAVE],BS_CONTROLE[Quantidade_11],"-")</f>
        <v>1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>
        <f ca="1">_xlfn.XLOOKUP(G354&amp;$V$2,BS_CONTROLE[CHAVE],BS_CONTROLE[Quantidade_11],"-")</f>
        <v>3</v>
      </c>
      <c r="W354" s="112">
        <f ca="1">_xlfn.XLOOKUP(G354&amp;$W$2,BS_CONTROLE[CHAVE],BS_CONTROLE[Quantidade_11],"-")</f>
        <v>5</v>
      </c>
      <c r="X354" s="112">
        <f ca="1">_xlfn.XLOOKUP(G354&amp;$X$2,BS_CONTROLE[CHAVE],BS_CONTROLE[Quantidade_11],"-")</f>
        <v>6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OPORTUNIDADE</v>
      </c>
      <c r="B356" s="109" t="str">
        <f>IF(FN_MC!X359="","*",FN_MC!X359)</f>
        <v>Oportunidade</v>
      </c>
      <c r="C356" s="109" t="str">
        <f>IF(FN_MC!Z359="","*",FN_MC!Z359)</f>
        <v>P0</v>
      </c>
      <c r="D356" s="110" t="str">
        <f>IF(FN_MC!S359="","*",FN_MC!S359)</f>
        <v>FERRONORTE</v>
      </c>
      <c r="E356" s="110" t="str">
        <f>IF(FN_MC!T359="","*",FN_MC!T359)</f>
        <v>TGR-TRO</v>
      </c>
      <c r="F356" s="110">
        <f>IF(FN_MC!B359="","*",FN_MC!B359)</f>
        <v>45988</v>
      </c>
      <c r="G356" s="110" t="str">
        <f>IF(FN_MC!D359="","*",FN_MC!D359)</f>
        <v>W70</v>
      </c>
      <c r="H356" s="110" t="str">
        <f>IF(FN_MC!F359="","*",FN_MC!F359)</f>
        <v>DESLOCAMENTO</v>
      </c>
      <c r="I356" s="110" t="str">
        <f>IF(FN_MC!H359="","*",FN_MC!H359)</f>
        <v>TIQ2</v>
      </c>
      <c r="J356" s="110" t="str">
        <f>IF(FN_MC!I359="","*",FN_MC!I359)</f>
        <v>TAG2</v>
      </c>
      <c r="K356" s="110" t="str">
        <f>IF(FN_MC!M359="","*",FN_MC!M359)</f>
        <v>TIQ-TGR</v>
      </c>
      <c r="L356" s="110" t="str">
        <f>IF(FN_MC!N359="","*",FN_MC!N359)</f>
        <v>TIQTGR</v>
      </c>
      <c r="M356" s="111">
        <f>IF(FN_MC!J359="","*",FN_MC!J359)</f>
        <v>98</v>
      </c>
      <c r="N356" s="290">
        <f>IF(FN_MC!K359="","*",FN_MC!K359)</f>
        <v>617</v>
      </c>
      <c r="O356" s="290" t="str">
        <f>IF(FN_MC!L359="","*",FN_MC!L359)</f>
        <v>-</v>
      </c>
      <c r="P356" s="111"/>
      <c r="Q356" s="128">
        <f>IF(FN_MC!O359="","*",FN_MC!O359)</f>
        <v>0.4375</v>
      </c>
      <c r="R356" s="128">
        <f>IF(FN_MC!P359="","*",FN_MC!P359)</f>
        <v>4.1666666666666664E-2</v>
      </c>
      <c r="S356" s="110" t="str">
        <f>IF(FN_MC!Q359="","*",CONCATENATE(FN_MC!Q359," ",FN_MC!R359))</f>
        <v>1 BINÁRIO</v>
      </c>
      <c r="T356" s="110" t="str">
        <f>IF(FN_MC!V359="","*",FN_MC!V359)</f>
        <v>Carlos Eduardo</v>
      </c>
      <c r="U356" s="110" t="str">
        <f>IF(FN_MC!W359="","*",FN_MC!W359)</f>
        <v>Deslocamento lastro com os 15 gôndolas para carregamento em TAG</v>
      </c>
      <c r="V356" s="112">
        <f ca="1">_xlfn.XLOOKUP(G356&amp;$V$2,BS_CONTROLE[CHAVE],BS_CONTROLE[Quantidade_11],"-")</f>
        <v>0</v>
      </c>
      <c r="W356" s="112">
        <f ca="1">_xlfn.XLOOKUP(G356&amp;$W$2,BS_CONTROLE[CHAVE],BS_CONTROLE[Quantidade_11],"-")</f>
        <v>0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IF(FN_MC!Y360="","*",FN_MC!Y360)</f>
        <v>OPORTUNIDADE</v>
      </c>
      <c r="B357" s="109" t="str">
        <f>IF(FN_MC!X360="","*",FN_MC!X360)</f>
        <v>Oportunidade</v>
      </c>
      <c r="C357" s="109" t="str">
        <f>IF(FN_MC!Z360="","*",FN_MC!Z360)</f>
        <v>P1</v>
      </c>
      <c r="D357" s="110" t="str">
        <f>IF(FN_MC!S360="","*",FN_MC!S360)</f>
        <v>FERRONORTE</v>
      </c>
      <c r="E357" s="110" t="str">
        <f>IF(FN_MC!T360="","*",FN_MC!T360)</f>
        <v>TGR-TRO</v>
      </c>
      <c r="F357" s="110">
        <f>IF(FN_MC!B360="","*",FN_MC!B360)</f>
        <v>45988</v>
      </c>
      <c r="G357" s="110" t="str">
        <f>IF(FN_MC!D360="","*",FN_MC!D360)</f>
        <v>FRANCISCO (TF-670)</v>
      </c>
      <c r="H357" s="110" t="str">
        <f>IF(FN_MC!F360="","*",FN_MC!F360)</f>
        <v>PDM - SOLDA</v>
      </c>
      <c r="I357" s="110" t="str">
        <f>IF(FN_MC!H360="","*",FN_MC!H360)</f>
        <v>TEPN</v>
      </c>
      <c r="J357" s="110" t="str">
        <f>IF(FN_MC!I360="","*",FN_MC!I360)</f>
        <v>-</v>
      </c>
      <c r="K357" s="110" t="str">
        <f>IF(FN_MC!M360="","*",FN_MC!M360)</f>
        <v>TEP</v>
      </c>
      <c r="L357" s="110" t="str">
        <f>IF(FN_MC!N360="","*",FN_MC!N360)</f>
        <v>TEPN</v>
      </c>
      <c r="M357" s="111">
        <f>IF(FN_MC!J360="","*",FN_MC!J360)</f>
        <v>98</v>
      </c>
      <c r="N357" s="290">
        <f>IF(FN_MC!K360="","*",FN_MC!K360)</f>
        <v>565</v>
      </c>
      <c r="O357" s="290" t="str">
        <f>IF(FN_MC!L360="","*",FN_MC!L360)</f>
        <v>-</v>
      </c>
      <c r="P357" s="111"/>
      <c r="Q357" s="128">
        <f>IF(FN_MC!O360="","*",FN_MC!O360)</f>
        <v>0.375</v>
      </c>
      <c r="R357" s="128">
        <f>IF(FN_MC!P360="","*",FN_MC!P360)</f>
        <v>6.25E-2</v>
      </c>
      <c r="S357" s="110" t="str">
        <f>IF(FN_MC!Q360="","*",CONCATENATE(FN_MC!Q360," ",FN_MC!R360))</f>
        <v>1 Nº DE SOLDA</v>
      </c>
      <c r="T357" s="110" t="str">
        <f>IF(FN_MC!V360="","*",FN_MC!V360)</f>
        <v>Carlos</v>
      </c>
      <c r="U357" s="110" t="str">
        <f>IF(FN_MC!W360="","*",FN_MC!W360)</f>
        <v>Execução de solda (AMV NORTE)</v>
      </c>
      <c r="V357" s="112">
        <f ca="1">_xlfn.XLOOKUP(G357&amp;$V$2,BS_CONTROLE[CHAVE],BS_CONTROLE[Quantidade_11],"-")</f>
        <v>0</v>
      </c>
      <c r="W357" s="112">
        <f ca="1">_xlfn.XLOOKUP(G357&amp;$W$2,BS_CONTROLE[CHAVE],BS_CONTROLE[Quantidade_11],"-")</f>
        <v>1</v>
      </c>
      <c r="X357" s="112">
        <f ca="1">_xlfn.XLOOKUP(G357&amp;$X$2,BS_CONTROLE[CHAVE],BS_CONTROLE[Quantidade_11],"-")</f>
        <v>1</v>
      </c>
    </row>
    <row r="358" spans="1:24" s="113" customFormat="1" hidden="1">
      <c r="A358" s="109" t="str">
        <f>IF(FN_MC!Y361="","*",FN_MC!Y361)</f>
        <v>OPORTUNIDADE</v>
      </c>
      <c r="B358" s="109" t="str">
        <f>IF(FN_MC!X361="","*",FN_MC!X361)</f>
        <v>Oportunidade</v>
      </c>
      <c r="C358" s="109" t="str">
        <f>IF(FN_MC!Z361="","*",FN_MC!Z361)</f>
        <v>P0</v>
      </c>
      <c r="D358" s="110" t="str">
        <f>IF(FN_MC!S361="","*",FN_MC!S361)</f>
        <v>FERRONORTE</v>
      </c>
      <c r="E358" s="110" t="str">
        <f>IF(FN_MC!T361="","*",FN_MC!T361)</f>
        <v>TCS-TGR</v>
      </c>
      <c r="F358" s="110">
        <f>IF(FN_MC!B361="","*",FN_MC!B361)</f>
        <v>45988</v>
      </c>
      <c r="G358" s="110" t="str">
        <f>IF(FN_MC!D361="","*",FN_MC!D361)</f>
        <v>BRUNO (TF-525)</v>
      </c>
      <c r="H358" s="110" t="str">
        <f>IF(FN_MC!F361="","*",FN_MC!F361)</f>
        <v>PDM - SOLDA</v>
      </c>
      <c r="I358" s="110" t="str">
        <f>IF(FN_MC!H361="","*",FN_MC!H361)</f>
        <v>TPC1</v>
      </c>
      <c r="J358" s="110" t="str">
        <f>IF(FN_MC!I361="","*",FN_MC!I361)</f>
        <v>-</v>
      </c>
      <c r="K358" s="110" t="str">
        <f>IF(FN_MC!M361="","*",FN_MC!M361)</f>
        <v>TPC</v>
      </c>
      <c r="L358" s="110" t="str">
        <f>IF(FN_MC!N361="","*",FN_MC!N361)</f>
        <v>TPC1</v>
      </c>
      <c r="M358" s="111">
        <f>IF(FN_MC!J361="","*",FN_MC!J361)</f>
        <v>74</v>
      </c>
      <c r="N358" s="290">
        <f>IF(FN_MC!K361="","*",FN_MC!K361)</f>
        <v>428</v>
      </c>
      <c r="O358" s="290" t="str">
        <f>IF(FN_MC!L361="","*",FN_MC!L361)</f>
        <v>-</v>
      </c>
      <c r="P358" s="111"/>
      <c r="Q358" s="128">
        <f>IF(FN_MC!O361="","*",FN_MC!O361)</f>
        <v>0.375</v>
      </c>
      <c r="R358" s="128">
        <f>IF(FN_MC!P361="","*",FN_MC!P361)</f>
        <v>6.25E-2</v>
      </c>
      <c r="S358" s="110" t="str">
        <f>IF(FN_MC!Q361="","*",CONCATENATE(FN_MC!Q361," ",FN_MC!R361))</f>
        <v>1 Nº DE SOLDA</v>
      </c>
      <c r="T358" s="110" t="str">
        <f>IF(FN_MC!V361="","*",FN_MC!V361)</f>
        <v>ELSON</v>
      </c>
      <c r="U358" s="110" t="str">
        <f>IF(FN_MC!W361="","*",FN_MC!W361)</f>
        <v xml:space="preserve">Execução de solda </v>
      </c>
      <c r="V358" s="112">
        <f ca="1">_xlfn.XLOOKUP(G358&amp;$V$2,BS_CONTROLE[CHAVE],BS_CONTROLE[Quantidade_11],"-")</f>
        <v>1</v>
      </c>
      <c r="W358" s="112">
        <f ca="1">_xlfn.XLOOKUP(G358&amp;$W$2,BS_CONTROLE[CHAVE],BS_CONTROLE[Quantidade_11],"-")</f>
        <v>1</v>
      </c>
      <c r="X358" s="112">
        <f ca="1">_xlfn.XLOOKUP(G358&amp;$X$2,BS_CONTROLE[CHAVE],BS_CONTROLE[Quantidade_11],"-")</f>
        <v>1</v>
      </c>
    </row>
    <row r="359" spans="1:24" s="113" customFormat="1" hidden="1">
      <c r="A359" s="109" t="str">
        <f>IF(FN_MC!Y362="","*",FN_MC!Y362)</f>
        <v>OPORTUNIDADE</v>
      </c>
      <c r="B359" s="109" t="str">
        <f>IF(FN_MC!X362="","*",FN_MC!X362)</f>
        <v>Oportunidade</v>
      </c>
      <c r="C359" s="109" t="str">
        <f>IF(FN_MC!Z362="","*",FN_MC!Z362)</f>
        <v>P1</v>
      </c>
      <c r="D359" s="110" t="str">
        <f>IF(FN_MC!S362="","*",FN_MC!S362)</f>
        <v>FERRONORTE</v>
      </c>
      <c r="E359" s="110" t="str">
        <f>IF(FN_MC!T362="","*",FN_MC!T362)</f>
        <v>TCS-TGR</v>
      </c>
      <c r="F359" s="110" t="str">
        <f>IF(FN_MC!B362="","*",FN_MC!B362)</f>
        <v>*</v>
      </c>
      <c r="G359" s="110" t="str">
        <f>IF(FN_MC!D362="","*",FN_MC!D362)</f>
        <v>ADENILSON (TP-512)</v>
      </c>
      <c r="H359" s="110" t="str">
        <f>IF(FN_MC!F362="","*",FN_MC!F362)</f>
        <v>PDM - ALÍVIO DE TENSÃO</v>
      </c>
      <c r="I359" s="110" t="str">
        <f>IF(FN_MC!H362="","*",FN_MC!H362)</f>
        <v>TMR326</v>
      </c>
      <c r="J359" s="110" t="str">
        <f>IF(FN_MC!I362="","*",FN_MC!I362)</f>
        <v>-</v>
      </c>
      <c r="K359" s="110" t="str">
        <f>IF(FN_MC!M362="","*",FN_MC!M362)</f>
        <v>TMR-TLA</v>
      </c>
      <c r="L359" s="110" t="str">
        <f>IF(FN_MC!N362="","*",FN_MC!N362)</f>
        <v>TMR326</v>
      </c>
      <c r="M359" s="111">
        <f>IF(FN_MC!J362="","*",FN_MC!J362)</f>
        <v>74</v>
      </c>
      <c r="N359" s="290">
        <f>IF(FN_MC!K362="","*",FN_MC!K362)</f>
        <v>321</v>
      </c>
      <c r="O359" s="290" t="str">
        <f>IF(FN_MC!L362="","*",FN_MC!L362)</f>
        <v>-</v>
      </c>
      <c r="P359" s="111"/>
      <c r="Q359" s="128">
        <f>IF(FN_MC!O362="","*",FN_MC!O362)</f>
        <v>0.375</v>
      </c>
      <c r="R359" s="128">
        <f>IF(FN_MC!P362="","*",FN_MC!P362)</f>
        <v>6.25E-2</v>
      </c>
      <c r="S359" s="110" t="str">
        <f>IF(FN_MC!Q362="","*",CONCATENATE(FN_MC!Q362," ",FN_MC!R362))</f>
        <v>300 M</v>
      </c>
      <c r="T359" s="110" t="str">
        <f>IF(FN_MC!V362="","*",FN_MC!V362)</f>
        <v>Adenilson</v>
      </c>
      <c r="U359" s="110" t="str">
        <f>IF(FN_MC!W362="","*",FN_MC!W362)</f>
        <v>Alívio de tensão - Condicionado à temperatura</v>
      </c>
      <c r="V359" s="112" t="str">
        <f ca="1">_xlfn.XLOOKUP(G359&amp;$V$2,BS_CONTROLE[CHAVE],BS_CONTROLE[Quantidade_11],"-")</f>
        <v>-</v>
      </c>
      <c r="W359" s="112">
        <f ca="1">_xlfn.XLOOKUP(G359&amp;$W$2,BS_CONTROLE[CHAVE],BS_CONTROLE[Quantidade_11],"-")</f>
        <v>300</v>
      </c>
      <c r="X359" s="112">
        <f ca="1">_xlfn.XLOOKUP(G359&amp;$X$2,BS_CONTROLE[CHAVE],BS_CONTROLE[Quantidade_11],"-")</f>
        <v>600</v>
      </c>
    </row>
    <row r="360" spans="1:24" s="113" customFormat="1" hidden="1">
      <c r="A360" s="109" t="str">
        <f>IF(FN_MC!Y363="","*",FN_MC!Y363)</f>
        <v>OPORTUNIDADE</v>
      </c>
      <c r="B360" s="109" t="str">
        <f>IF(FN_MC!X363="","*",FN_MC!X363)</f>
        <v>Oportunidade</v>
      </c>
      <c r="C360" s="109" t="str">
        <f>IF(FN_MC!Z363="","*",FN_MC!Z363)</f>
        <v>P1</v>
      </c>
      <c r="D360" s="110" t="str">
        <f>IF(FN_MC!S363="","*",FN_MC!S363)</f>
        <v>FERRONORTE</v>
      </c>
      <c r="E360" s="110" t="str">
        <f>IF(FN_MC!T363="","*",FN_MC!T363)</f>
        <v>TMI-TCS</v>
      </c>
      <c r="F360" s="110">
        <f>IF(FN_MC!B363="","*",FN_MC!B363)</f>
        <v>45988</v>
      </c>
      <c r="G360" s="110" t="str">
        <f>IF(FN_MC!D363="","*",FN_MC!D363)</f>
        <v>A15</v>
      </c>
      <c r="H360" s="110" t="str">
        <f>IF(FN_MC!F363="","*",FN_MC!F363)</f>
        <v>INSPEÇÃO AUTO DE LINHA</v>
      </c>
      <c r="I360" s="110" t="str">
        <f>IF(FN_MC!H363="","*",FN_MC!H363)</f>
        <v>TCS291</v>
      </c>
      <c r="J360" s="110" t="str">
        <f>IF(FN_MC!I363="","*",FN_MC!I363)</f>
        <v>TAG</v>
      </c>
      <c r="K360" s="110" t="str">
        <f>IF(FN_MC!M363="","*",FN_MC!M363)</f>
        <v>TCS-TAG</v>
      </c>
      <c r="L360" s="110" t="str">
        <f>IF(FN_MC!N363="","*",FN_MC!N363)</f>
        <v>TCSTAG</v>
      </c>
      <c r="M360" s="111">
        <f>IF(FN_MC!J363="","*",FN_MC!J363)</f>
        <v>74</v>
      </c>
      <c r="N360" s="290">
        <f>IF(FN_MC!K363="","*",FN_MC!K363)</f>
        <v>290</v>
      </c>
      <c r="O360" s="290" t="str">
        <f>IF(FN_MC!L363="","*",FN_MC!L363)</f>
        <v>-</v>
      </c>
      <c r="P360" s="111"/>
      <c r="Q360" s="128">
        <f>IF(FN_MC!O363="","*",FN_MC!O363)</f>
        <v>0.375</v>
      </c>
      <c r="R360" s="128">
        <f>IF(FN_MC!P363="","*",FN_MC!P363)</f>
        <v>4.1666666666666664E-2</v>
      </c>
      <c r="S360" s="110" t="str">
        <f>IF(FN_MC!Q363="","*",CONCATENATE(FN_MC!Q363," ",FN_MC!R363))</f>
        <v>1 BINÁRIO</v>
      </c>
      <c r="T360" s="110" t="str">
        <f>IF(FN_MC!V363="","*",FN_MC!V363)</f>
        <v>ELTON</v>
      </c>
      <c r="U360" s="110" t="str">
        <f>IF(FN_MC!W363="","*",FN_MC!W363)</f>
        <v>Inspeção alto de linha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OPORTUNIDADE</v>
      </c>
      <c r="B361" s="109" t="str">
        <f>IF(FN_MC!X364="","*",FN_MC!X364)</f>
        <v>Oportunidade</v>
      </c>
      <c r="C361" s="109" t="str">
        <f>IF(FN_MC!Z364="","*",FN_MC!Z364)</f>
        <v>P0</v>
      </c>
      <c r="D361" s="110" t="str">
        <f>IF(FN_MC!S364="","*",FN_MC!S364)</f>
        <v>FERRONORTE</v>
      </c>
      <c r="E361" s="110" t="str">
        <f>IF(FN_MC!T364="","*",FN_MC!T364)</f>
        <v>TMI-TCS</v>
      </c>
      <c r="F361" s="110">
        <f>IF(FN_MC!B364="","*",FN_MC!B364)</f>
        <v>45988</v>
      </c>
      <c r="G361" s="110" t="str">
        <f>IF(FN_MC!D364="","*",FN_MC!D364)</f>
        <v>V86</v>
      </c>
      <c r="H361" s="110" t="str">
        <f>IF(FN_MC!F364="","*",FN_MC!F364)</f>
        <v>MECANIZAÇÃO - SOCADORA</v>
      </c>
      <c r="I361" s="110" t="str">
        <f>IF(FN_MC!H364="","*",FN_MC!H364)</f>
        <v>TID2</v>
      </c>
      <c r="J361" s="110" t="str">
        <f>IF(FN_MC!I364="","*",FN_MC!I364)</f>
        <v>TID2</v>
      </c>
      <c r="K361" s="110" t="str">
        <f>IF(FN_MC!M364="","*",FN_MC!M364)</f>
        <v>TID-TVI</v>
      </c>
      <c r="L361" s="110" t="str">
        <f>IF(FN_MC!N364="","*",FN_MC!N364)</f>
        <v>TID201</v>
      </c>
      <c r="M361" s="111">
        <f>IF(FN_MC!J364="","*",FN_MC!J364)</f>
        <v>74</v>
      </c>
      <c r="N361" s="290">
        <f>IF(FN_MC!K364="","*",FN_MC!K364)</f>
        <v>198</v>
      </c>
      <c r="O361" s="290">
        <f>IF(FN_MC!L364="","*",FN_MC!L364)</f>
        <v>197</v>
      </c>
      <c r="P361" s="111"/>
      <c r="Q361" s="128">
        <f>IF(FN_MC!O364="","*",FN_MC!O364)</f>
        <v>0.39583333333333331</v>
      </c>
      <c r="R361" s="128">
        <f>IF(FN_MC!P364="","*",FN_MC!P364)</f>
        <v>4.1666666666666664E-2</v>
      </c>
      <c r="S361" s="110" t="str">
        <f>IF(FN_MC!Q364="","*",CONCATENATE(FN_MC!Q364," ",FN_MC!R364))</f>
        <v>840 M</v>
      </c>
      <c r="T361" s="110" t="str">
        <f>IF(FN_MC!V364="","*",FN_MC!V364)</f>
        <v>Saulo</v>
      </c>
      <c r="U361" s="110" t="str">
        <f>IF(FN_MC!W364="","*",FN_MC!W364)</f>
        <v>Socaria mecanizada</v>
      </c>
      <c r="V361" s="112" t="str">
        <f ca="1">_xlfn.XLOOKUP(G361&amp;$V$2,BS_CONTROLE[CHAVE],BS_CONTROLE[Quantidade_11],"-")</f>
        <v>-</v>
      </c>
      <c r="W361" s="112">
        <f ca="1">_xlfn.XLOOKUP(G361&amp;$W$2,BS_CONTROLE[CHAVE],BS_CONTROLE[Quantidade_11],"-")</f>
        <v>220</v>
      </c>
      <c r="X361" s="112">
        <f ca="1">_xlfn.XLOOKUP(G361&amp;$X$2,BS_CONTROLE[CHAVE],BS_CONTROLE[Quantidade_11],"-")</f>
        <v>3210</v>
      </c>
    </row>
    <row r="362" spans="1:24" s="113" customFormat="1" hidden="1">
      <c r="A362" s="109" t="str">
        <f>IF(FN_MC!Y365="","*",FN_MC!Y365)</f>
        <v>OPORTUNIDADE</v>
      </c>
      <c r="B362" s="109" t="str">
        <f>IF(FN_MC!X365="","*",FN_MC!X365)</f>
        <v>Oportunidade</v>
      </c>
      <c r="C362" s="109" t="str">
        <f>IF(FN_MC!Z365="","*",FN_MC!Z365)</f>
        <v>P1</v>
      </c>
      <c r="D362" s="110" t="str">
        <f>IF(FN_MC!S365="","*",FN_MC!S365)</f>
        <v>FERRONORTE</v>
      </c>
      <c r="E362" s="110" t="str">
        <f>IF(FN_MC!T365="","*",FN_MC!T365)</f>
        <v>TMI-TCS</v>
      </c>
      <c r="F362" s="110">
        <f>IF(FN_MC!B365="","*",FN_MC!B365)</f>
        <v>45988</v>
      </c>
      <c r="G362" s="110" t="str">
        <f>IF(FN_MC!D365="","*",FN_MC!D365)</f>
        <v>ANISIO (TF-514)</v>
      </c>
      <c r="H362" s="110" t="str">
        <f>IF(FN_MC!F365="","*",FN_MC!F365)</f>
        <v>PDM - SUBSTITUIÇÃO - TRILHO</v>
      </c>
      <c r="I362" s="110" t="str">
        <f>IF(FN_MC!H365="","*",FN_MC!H365)</f>
        <v>TQIK73</v>
      </c>
      <c r="J362" s="110" t="str">
        <f>IF(FN_MC!I365="","*",FN_MC!I365)</f>
        <v>-</v>
      </c>
      <c r="K362" s="110" t="str">
        <f>IF(FN_MC!M365="","*",FN_MC!M365)</f>
        <v>TQI-TSP</v>
      </c>
      <c r="L362" s="110" t="str">
        <f>IF(FN_MC!N365="","*",FN_MC!N365)</f>
        <v>TQIK73</v>
      </c>
      <c r="M362" s="111">
        <f>IF(FN_MC!J365="","*",FN_MC!J365)</f>
        <v>74</v>
      </c>
      <c r="N362" s="290">
        <f>IF(FN_MC!K365="","*",FN_MC!K365)</f>
        <v>64.563999999999993</v>
      </c>
      <c r="O362" s="290">
        <f>IF(FN_MC!L365="","*",FN_MC!L365)</f>
        <v>63.738999999999997</v>
      </c>
      <c r="P362" s="111"/>
      <c r="Q362" s="128">
        <f>IF(FN_MC!O365="","*",FN_MC!O365)</f>
        <v>0.375</v>
      </c>
      <c r="R362" s="128">
        <f>IF(FN_MC!P365="","*",FN_MC!P365)</f>
        <v>8.3333333333333329E-2</v>
      </c>
      <c r="S362" s="110" t="str">
        <f>IF(FN_MC!Q365="","*",CONCATENATE(FN_MC!Q365," ",FN_MC!R365))</f>
        <v>312 M</v>
      </c>
      <c r="T362" s="110" t="str">
        <f>IF(FN_MC!V365="","*",FN_MC!V365)</f>
        <v>Anísio</v>
      </c>
      <c r="U362" s="110" t="str">
        <f>IF(FN_MC!W365="","*",FN_MC!W365)</f>
        <v>Substituição de trilho</v>
      </c>
      <c r="V362" s="112" t="str">
        <f ca="1">_xlfn.XLOOKUP(G362&amp;$V$2,BS_CONTROLE[CHAVE],BS_CONTROLE[Quantidade_11],"-")</f>
        <v>-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312</v>
      </c>
    </row>
    <row r="363" spans="1:24" s="113" customFormat="1" hidden="1">
      <c r="A363" s="109" t="str">
        <f>IF(FN_MC!Y366="","*",FN_MC!Y366)</f>
        <v>OPORTUNIDADE</v>
      </c>
      <c r="B363" s="109" t="str">
        <f>IF(FN_MC!X366="","*",FN_MC!X366)</f>
        <v>Oportunidade</v>
      </c>
      <c r="C363" s="109" t="str">
        <f>IF(FN_MC!Z366="","*",FN_MC!Z366)</f>
        <v>P3</v>
      </c>
      <c r="D363" s="110" t="str">
        <f>IF(FN_MC!S366="","*",FN_MC!S366)</f>
        <v>FERRONORTE</v>
      </c>
      <c r="E363" s="110" t="str">
        <f>IF(FN_MC!T366="","*",FN_MC!T366)</f>
        <v>TMI-TCS</v>
      </c>
      <c r="F363" s="110">
        <f>IF(FN_MC!B366="","*",FN_MC!B366)</f>
        <v>45988</v>
      </c>
      <c r="G363" s="110" t="str">
        <f>IF(FN_MC!D366="","*",FN_MC!D366)</f>
        <v>ELSON (TF-526)</v>
      </c>
      <c r="H363" s="110" t="str">
        <f>IF(FN_MC!F366="","*",FN_MC!F366)</f>
        <v>PDM - SOLDA</v>
      </c>
      <c r="I363" s="110" t="str">
        <f>IF(FN_MC!H366="","*",FN_MC!H366)</f>
        <v>TQIK73</v>
      </c>
      <c r="J363" s="110" t="str">
        <f>IF(FN_MC!I366="","*",FN_MC!I366)</f>
        <v>-</v>
      </c>
      <c r="K363" s="110" t="str">
        <f>IF(FN_MC!M366="","*",FN_MC!M366)</f>
        <v>TQI-TSP</v>
      </c>
      <c r="L363" s="110" t="str">
        <f>IF(FN_MC!N366="","*",FN_MC!N366)</f>
        <v>TQIK73</v>
      </c>
      <c r="M363" s="111">
        <f>IF(FN_MC!J366="","*",FN_MC!J366)</f>
        <v>74</v>
      </c>
      <c r="N363" s="290">
        <f>IF(FN_MC!K366="","*",FN_MC!K366)</f>
        <v>63.5</v>
      </c>
      <c r="O363" s="290" t="str">
        <f>IF(FN_MC!L366="","*",FN_MC!L366)</f>
        <v>-</v>
      </c>
      <c r="P363" s="111"/>
      <c r="Q363" s="128">
        <f>IF(FN_MC!O366="","*",FN_MC!O366)</f>
        <v>0.375</v>
      </c>
      <c r="R363" s="128">
        <f>IF(FN_MC!P366="","*",FN_MC!P366)</f>
        <v>8.3333333333333329E-2</v>
      </c>
      <c r="S363" s="110" t="str">
        <f>IF(FN_MC!Q366="","*",CONCATENATE(FN_MC!Q366," ",FN_MC!R366))</f>
        <v>2 Nº DE SOLDA</v>
      </c>
      <c r="T363" s="110" t="str">
        <f>IF(FN_MC!V366="","*",FN_MC!V366)</f>
        <v>Elson</v>
      </c>
      <c r="U363" s="110" t="str">
        <f>IF(FN_MC!W366="","*",FN_MC!W366)</f>
        <v xml:space="preserve">Execução de solda </v>
      </c>
      <c r="V363" s="112">
        <f ca="1">_xlfn.XLOOKUP(G363&amp;$V$2,BS_CONTROLE[CHAVE],BS_CONTROLE[Quantidade_11],"-")</f>
        <v>2</v>
      </c>
      <c r="W363" s="112">
        <f ca="1">_xlfn.XLOOKUP(G363&amp;$W$2,BS_CONTROLE[CHAVE],BS_CONTROLE[Quantidade_11],"-")</f>
        <v>1</v>
      </c>
      <c r="X363" s="112">
        <f ca="1">_xlfn.XLOOKUP(G363&amp;$X$2,BS_CONTROLE[CHAVE],BS_CONTROLE[Quantidade_11],"-")</f>
        <v>2</v>
      </c>
    </row>
    <row r="364" spans="1:24" s="113" customFormat="1" hidden="1">
      <c r="A364" s="109" t="str">
        <f>IF(FN_MC!Y367="","*",FN_MC!Y367)</f>
        <v>OPORTUNIDADE</v>
      </c>
      <c r="B364" s="109" t="str">
        <f>IF(FN_MC!X367="","*",FN_MC!X367)</f>
        <v>Oportunidade</v>
      </c>
      <c r="C364" s="109" t="str">
        <f>IF(FN_MC!Z367="","*",FN_MC!Z367)</f>
        <v>P2</v>
      </c>
      <c r="D364" s="110" t="str">
        <f>IF(FN_MC!S367="","*",FN_MC!S367)</f>
        <v>FERRONORTE</v>
      </c>
      <c r="E364" s="110" t="str">
        <f>IF(FN_MC!T367="","*",FN_MC!T367)</f>
        <v>TMI-TCS</v>
      </c>
      <c r="F364" s="110">
        <f>IF(FN_MC!B367="","*",FN_MC!B367)</f>
        <v>45988</v>
      </c>
      <c r="G364" s="110" t="str">
        <f>IF(FN_MC!D367="","*",FN_MC!D367)</f>
        <v>FRANCISCO (TF-670)</v>
      </c>
      <c r="H364" s="110" t="str">
        <f>IF(FN_MC!F367="","*",FN_MC!F367)</f>
        <v>PDM - SOLDA</v>
      </c>
      <c r="I364" s="110" t="str">
        <f>IF(FN_MC!H367="","*",FN_MC!H367)</f>
        <v>TAP2</v>
      </c>
      <c r="J364" s="110" t="str">
        <f>IF(FN_MC!I367="","*",FN_MC!I367)</f>
        <v>-</v>
      </c>
      <c r="K364" s="110" t="str">
        <f>IF(FN_MC!M367="","*",FN_MC!M367)</f>
        <v>TAP</v>
      </c>
      <c r="L364" s="110" t="str">
        <f>IF(FN_MC!N367="","*",FN_MC!N367)</f>
        <v>TAP2</v>
      </c>
      <c r="M364" s="111">
        <f>IF(FN_MC!J367="","*",FN_MC!J367)</f>
        <v>74</v>
      </c>
      <c r="N364" s="290">
        <f>IF(FN_MC!K367="","*",FN_MC!K367)</f>
        <v>23.47</v>
      </c>
      <c r="O364" s="290" t="str">
        <f>IF(FN_MC!L367="","*",FN_MC!L367)</f>
        <v>-</v>
      </c>
      <c r="P364" s="111"/>
      <c r="Q364" s="128">
        <f>IF(FN_MC!O367="","*",FN_MC!O367)</f>
        <v>0.375</v>
      </c>
      <c r="R364" s="128">
        <f>IF(FN_MC!P367="","*",FN_MC!P367)</f>
        <v>8.3333333333333329E-2</v>
      </c>
      <c r="S364" s="110" t="str">
        <f>IF(FN_MC!Q367="","*",CONCATENATE(FN_MC!Q367," ",FN_MC!R367))</f>
        <v>2 Nº DE SOLDA</v>
      </c>
      <c r="T364" s="110" t="str">
        <f>IF(FN_MC!V367="","*",FN_MC!V367)</f>
        <v>Heleno</v>
      </c>
      <c r="U364" s="110" t="str">
        <f>IF(FN_MC!W367="","*",FN_MC!W367)</f>
        <v xml:space="preserve">Execução de solda - 10 metros de trilho 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1</v>
      </c>
      <c r="X364" s="112">
        <f ca="1">_xlfn.XLOOKUP(G364&amp;$X$2,BS_CONTROLE[CHAVE],BS_CONTROLE[Quantidade_11],"-")</f>
        <v>1</v>
      </c>
    </row>
    <row r="365" spans="1:24" s="113" customFormat="1" hidden="1">
      <c r="A365" s="109" t="str">
        <f>IF(FN_MC!Y368="","*",FN_MC!Y368)</f>
        <v>OPORTUNIDADE</v>
      </c>
      <c r="B365" s="109" t="str">
        <f>IF(FN_MC!X368="","*",FN_MC!X368)</f>
        <v>Oportunidade</v>
      </c>
      <c r="C365" s="109" t="str">
        <f>IF(FN_MC!Z368="","*",FN_MC!Z368)</f>
        <v>P0</v>
      </c>
      <c r="D365" s="110" t="str">
        <f>IF(FN_MC!S368="","*",FN_MC!S368)</f>
        <v>MALHA CENTRAL</v>
      </c>
      <c r="E365" s="110" t="str">
        <f>IF(FN_MC!T368="","*",FN_MC!T368)</f>
        <v>RAMAL</v>
      </c>
      <c r="F365" s="110">
        <f>IF(FN_MC!B368="","*",FN_MC!B368)</f>
        <v>45988</v>
      </c>
      <c r="G365" s="110" t="str">
        <f>IF(FN_MC!D368="","*",FN_MC!D368)</f>
        <v>E17</v>
      </c>
      <c r="H365" s="110" t="str">
        <f>IF(FN_MC!F368="","*",FN_MC!F368)</f>
        <v>CAMINHÃO DE SOLDA</v>
      </c>
      <c r="I365" s="110" t="str">
        <f>IF(FN_MC!H368="","*",FN_MC!H368)</f>
        <v>ZDK1</v>
      </c>
      <c r="J365" s="110" t="str">
        <f>IF(FN_MC!I368="","*",FN_MC!I368)</f>
        <v>ZDK1</v>
      </c>
      <c r="K365" s="110" t="str">
        <f>IF(FN_MC!M368="","*",FN_MC!M368)</f>
        <v>ZDK-ZVT</v>
      </c>
      <c r="L365" s="110" t="str">
        <f>IF(FN_MC!N368="","*",FN_MC!N368)</f>
        <v>ZDK1/ZDKZVT</v>
      </c>
      <c r="M365" s="111">
        <f>IF(FN_MC!J368="","*",FN_MC!J368)</f>
        <v>78</v>
      </c>
      <c r="N365" s="290">
        <f>IF(FN_MC!K368="","*",FN_MC!K368)</f>
        <v>251</v>
      </c>
      <c r="O365" s="290">
        <f>IF(FN_MC!L368="","*",FN_MC!L368)</f>
        <v>244</v>
      </c>
      <c r="P365" s="111"/>
      <c r="Q365" s="128">
        <f>IF(FN_MC!O368="","*",FN_MC!O368)</f>
        <v>0.375</v>
      </c>
      <c r="R365" s="128">
        <f>IF(FN_MC!P368="","*",FN_MC!P368)</f>
        <v>0.125</v>
      </c>
      <c r="S365" s="110" t="str">
        <f>IF(FN_MC!Q368="","*",CONCATENATE(FN_MC!Q368," ",FN_MC!R368))</f>
        <v>3 Nº DE SOLDA</v>
      </c>
      <c r="T365" s="110" t="str">
        <f>IF(FN_MC!V368="","*",FN_MC!V368)</f>
        <v>Higor</v>
      </c>
      <c r="U365" s="110" t="str">
        <f>IF(FN_MC!W368="","*",FN_MC!W368)</f>
        <v xml:space="preserve">Caminhão de solda </v>
      </c>
      <c r="V365" s="112">
        <f ca="1">_xlfn.XLOOKUP(G365&amp;$V$2,BS_CONTROLE[CHAVE],BS_CONTROLE[Quantidade_11],"-")</f>
        <v>3</v>
      </c>
      <c r="W365" s="112">
        <f ca="1">_xlfn.XLOOKUP(G365&amp;$W$2,BS_CONTROLE[CHAVE],BS_CONTROLE[Quantidade_11],"-")</f>
        <v>5</v>
      </c>
      <c r="X365" s="112">
        <f ca="1">_xlfn.XLOOKUP(G365&amp;$X$2,BS_CONTROLE[CHAVE],BS_CONTROLE[Quantidade_11],"-")</f>
        <v>6</v>
      </c>
    </row>
    <row r="366" spans="1:24" s="113" customFormat="1" hidden="1">
      <c r="A366" s="109" t="str">
        <f>IF(FN_MC!Y369="","*",FN_MC!Y369)</f>
        <v>OPORTUNIDADE</v>
      </c>
      <c r="B366" s="109" t="str">
        <f>IF(FN_MC!X369="","*",FN_MC!X369)</f>
        <v>Oportunidade</v>
      </c>
      <c r="C366" s="109" t="str">
        <f>IF(FN_MC!Z369="","*",FN_MC!Z369)</f>
        <v>P0</v>
      </c>
      <c r="D366" s="110" t="str">
        <f>IF(FN_MC!S369="","*",FN_MC!S369)</f>
        <v>MALHA CENTRAL</v>
      </c>
      <c r="E366" s="110" t="str">
        <f>IF(FN_MC!T369="","*",FN_MC!T369)</f>
        <v>PRV-POV</v>
      </c>
      <c r="F366" s="110">
        <f>IF(FN_MC!B369="","*",FN_MC!B369)</f>
        <v>45988</v>
      </c>
      <c r="G366" s="110" t="str">
        <f>IF(FN_MC!D369="","*",FN_MC!D369)</f>
        <v>W94</v>
      </c>
      <c r="H366" s="110" t="str">
        <f>IF(FN_MC!F369="","*",FN_MC!F369)</f>
        <v>OUTRAS ATIVIDADES</v>
      </c>
      <c r="I366" s="110" t="str">
        <f>IF(FN_MC!H369="","*",FN_MC!H369)</f>
        <v>PPR</v>
      </c>
      <c r="J366" s="110" t="str">
        <f>IF(FN_MC!I369="","*",FN_MC!I369)</f>
        <v>PSG</v>
      </c>
      <c r="K366" s="110" t="str">
        <f>IF(FN_MC!M369="","*",FN_MC!M369)</f>
        <v>PPR-PSG</v>
      </c>
      <c r="L366" s="110" t="str">
        <f>IF(FN_MC!N369="","*",FN_MC!N369)</f>
        <v>PPRPSG</v>
      </c>
      <c r="M366" s="111">
        <f>IF(FN_MC!J369="","*",FN_MC!J369)</f>
        <v>103</v>
      </c>
      <c r="N366" s="290">
        <f>IF(FN_MC!K369="","*",FN_MC!K369)</f>
        <v>1983</v>
      </c>
      <c r="O366" s="290" t="str">
        <f>IF(FN_MC!L369="","*",FN_MC!L369)</f>
        <v>-</v>
      </c>
      <c r="P366" s="111"/>
      <c r="Q366" s="128">
        <f>IF(FN_MC!O369="","*",FN_MC!O369)</f>
        <v>0.375</v>
      </c>
      <c r="R366" s="128">
        <f>IF(FN_MC!P369="","*",FN_MC!P369)</f>
        <v>4.1666666666666664E-2</v>
      </c>
      <c r="S366" s="110" t="str">
        <f>IF(FN_MC!Q369="","*",CONCATENATE(FN_MC!Q369," ",FN_MC!R369))</f>
        <v>1 BINÁRIO</v>
      </c>
      <c r="T366" s="110" t="str">
        <f>IF(FN_MC!V369="","*",FN_MC!V369)</f>
        <v xml:space="preserve">Lucas </v>
      </c>
      <c r="U366" s="110" t="str">
        <f>IF(FN_MC!W369="","*",FN_MC!W369)</f>
        <v xml:space="preserve">Carga de material </v>
      </c>
      <c r="V366" s="112">
        <f ca="1">_xlfn.XLOOKUP(G366&amp;$V$2,BS_CONTROLE[CHAVE],BS_CONTROLE[Quantidade_11],"-")</f>
        <v>1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OPORTUNIDADE</v>
      </c>
      <c r="B367" s="109" t="str">
        <f>IF(FN_MC!X370="","*",FN_MC!X370)</f>
        <v>Oportunidade</v>
      </c>
      <c r="C367" s="109" t="str">
        <f>IF(FN_MC!Z370="","*",FN_MC!Z370)</f>
        <v>P0</v>
      </c>
      <c r="D367" s="110" t="str">
        <f>IF(FN_MC!S370="","*",FN_MC!S370)</f>
        <v>MALHA CENTRAL</v>
      </c>
      <c r="E367" s="110" t="str">
        <f>IF(FN_MC!T370="","*",FN_MC!T370)</f>
        <v>PPN-POV</v>
      </c>
      <c r="F367" s="110">
        <f>IF(FN_MC!B370="","*",FN_MC!B370)</f>
        <v>45988</v>
      </c>
      <c r="G367" s="110" t="str">
        <f>IF(FN_MC!D370="","*",FN_MC!D370)</f>
        <v>A01</v>
      </c>
      <c r="H367" s="110" t="str">
        <f>IF(FN_MC!F370="","*",FN_MC!F370)</f>
        <v>DETECÇÃO - RONDA 7 DIAS</v>
      </c>
      <c r="I367" s="110" t="str">
        <f>IF(FN_MC!H370="","*",FN_MC!H370)</f>
        <v>PPP</v>
      </c>
      <c r="J367" s="110" t="str">
        <f>IF(FN_MC!I370="","*",FN_MC!I370)</f>
        <v>PGU</v>
      </c>
      <c r="K367" s="110" t="str">
        <f>IF(FN_MC!M370="","*",FN_MC!M370)</f>
        <v>PPP-PGU</v>
      </c>
      <c r="L367" s="110" t="str">
        <f>IF(FN_MC!N370="","*",FN_MC!N370)</f>
        <v>PPPPGU</v>
      </c>
      <c r="M367" s="111">
        <f>IF(FN_MC!J370="","*",FN_MC!J370)</f>
        <v>101</v>
      </c>
      <c r="N367" s="290">
        <f>IF(FN_MC!K370="","*",FN_MC!K370)</f>
        <v>1142</v>
      </c>
      <c r="O367" s="290">
        <f>IF(FN_MC!L370="","*",FN_MC!L370)</f>
        <v>938</v>
      </c>
      <c r="P367" s="111"/>
      <c r="Q367" s="128">
        <f>IF(FN_MC!O370="","*",FN_MC!O370)</f>
        <v>0.33333333333333331</v>
      </c>
      <c r="R367" s="128">
        <f>IF(FN_MC!P370="","*",FN_MC!P370)</f>
        <v>4.1666666666666664E-2</v>
      </c>
      <c r="S367" s="110" t="str">
        <f>IF(FN_MC!Q370="","*",CONCATENATE(FN_MC!Q370," ",FN_MC!R370))</f>
        <v>40 KM</v>
      </c>
      <c r="T367" s="110" t="str">
        <f>IF(FN_MC!V370="","*",FN_MC!V370)</f>
        <v>Francyslaine</v>
      </c>
      <c r="U367" s="110" t="str">
        <f>IF(FN_MC!W370="","*",FN_MC!W370)</f>
        <v xml:space="preserve">Ronda 7 dias </v>
      </c>
      <c r="V367" s="112">
        <f ca="1">_xlfn.XLOOKUP(G367&amp;$V$2,BS_CONTROLE[CHAVE],BS_CONTROLE[Quantidade_11],"-")</f>
        <v>40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105</v>
      </c>
    </row>
    <row r="368" spans="1:24" s="113" customFormat="1" hidden="1">
      <c r="A368" s="109" t="str">
        <f>IF(FN_MC!Y371="","*",FN_MC!Y371)</f>
        <v>OPORTUNIDADE</v>
      </c>
      <c r="B368" s="109" t="str">
        <f>IF(FN_MC!X371="","*",FN_MC!X371)</f>
        <v>Contrato</v>
      </c>
      <c r="C368" s="109" t="str">
        <f>IF(FN_MC!Z371="","*",FN_MC!Z371)</f>
        <v>P0</v>
      </c>
      <c r="D368" s="110" t="str">
        <f>IF(FN_MC!S371="","*",FN_MC!S371)</f>
        <v>FERRONORTE</v>
      </c>
      <c r="E368" s="110" t="str">
        <f>IF(FN_MC!T371="","*",FN_MC!T371)</f>
        <v>TMI-TCS</v>
      </c>
      <c r="F368" s="110">
        <f>IF(FN_MC!B371="","*",FN_MC!B371)</f>
        <v>45988</v>
      </c>
      <c r="G368" s="110" t="str">
        <f>IF(FN_MC!D371="","*",FN_MC!D371)</f>
        <v>A60</v>
      </c>
      <c r="H368" s="110" t="str">
        <f>IF(FN_MC!F371="","*",FN_MC!F371)</f>
        <v>DETECÇÃO - RONDA 7 DIAS</v>
      </c>
      <c r="I368" s="110" t="str">
        <f>IF(FN_MC!H371="","*",FN_MC!H371)</f>
        <v>TCS291</v>
      </c>
      <c r="J368" s="110" t="str">
        <f>IF(FN_MC!I371="","*",FN_MC!I371)</f>
        <v>TAG</v>
      </c>
      <c r="K368" s="110" t="str">
        <f>IF(FN_MC!M371="","*",FN_MC!M371)</f>
        <v>TCS-TAG</v>
      </c>
      <c r="L368" s="110" t="str">
        <f>IF(FN_MC!N371="","*",FN_MC!N371)</f>
        <v>TCSTAG</v>
      </c>
      <c r="M368" s="111">
        <f>IF(FN_MC!J371="","*",FN_MC!J371)</f>
        <v>74</v>
      </c>
      <c r="N368" s="290">
        <f>IF(FN_MC!K371="","*",FN_MC!K371)</f>
        <v>290</v>
      </c>
      <c r="O368" s="290" t="str">
        <f>IF(FN_MC!L371="","*",FN_MC!L371)</f>
        <v>-</v>
      </c>
      <c r="P368" s="111"/>
      <c r="Q368" s="128">
        <f>IF(FN_MC!O371="","*",FN_MC!O371)</f>
        <v>0.375</v>
      </c>
      <c r="R368" s="128">
        <f>IF(FN_MC!P371="","*",FN_MC!P371)</f>
        <v>4.1666666666666664E-2</v>
      </c>
      <c r="S368" s="110" t="str">
        <f>IF(FN_MC!Q371="","*",CONCATENATE(FN_MC!Q371," ",FN_MC!R371))</f>
        <v>211 KM</v>
      </c>
      <c r="T368" s="110" t="str">
        <f>IF(FN_MC!V371="","*",FN_MC!V371)</f>
        <v>Miguel</v>
      </c>
      <c r="U368" s="110" t="str">
        <f>IF(FN_MC!W371="","*",FN_MC!W371)</f>
        <v>Inspeção R7D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>
        <f ca="1">_xlfn.XLOOKUP(G368&amp;$X$2,BS_CONTROLE[CHAVE],BS_CONTROLE[Quantidade_11],"-")</f>
        <v>111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OPORTUNIDADE</v>
      </c>
      <c r="B370" s="109" t="str">
        <f>IF(FN_MC!X373="","*",FN_MC!X373)</f>
        <v>Oportunidade</v>
      </c>
      <c r="C370" s="109" t="str">
        <f>IF(FN_MC!Z373="","*",FN_MC!Z373)</f>
        <v>P0</v>
      </c>
      <c r="D370" s="110" t="str">
        <f>IF(FN_MC!S373="","*",FN_MC!S373)</f>
        <v>FERRONORTE</v>
      </c>
      <c r="E370" s="110" t="str">
        <f>IF(FN_MC!T373="","*",FN_MC!T373)</f>
        <v>-</v>
      </c>
      <c r="F370" s="110">
        <f>IF(FN_MC!B373="","*",FN_MC!B373)</f>
        <v>45989</v>
      </c>
      <c r="G370" s="110" t="str">
        <f>IF(FN_MC!D373="","*",FN_MC!D373)</f>
        <v>W70</v>
      </c>
      <c r="H370" s="110" t="str">
        <f>IF(FN_MC!F373="","*",FN_MC!F373)</f>
        <v>DESLOCAMENTO</v>
      </c>
      <c r="I370" s="110" t="str">
        <f>IF(FN_MC!H373="","*",FN_MC!H373)</f>
        <v>TIQ2</v>
      </c>
      <c r="J370" s="110" t="str">
        <f>IF(FN_MC!I373="","*",FN_MC!I373)</f>
        <v>TAG2</v>
      </c>
      <c r="K370" s="110" t="str">
        <f>IF(FN_MC!M373="","*",FN_MC!M373)</f>
        <v>TIQ-TGR</v>
      </c>
      <c r="L370" s="110" t="str">
        <f>IF(FN_MC!N373="","*",FN_MC!N373)</f>
        <v>TIQTGR</v>
      </c>
      <c r="M370" s="111">
        <f>IF(FN_MC!J373="","*",FN_MC!J373)</f>
        <v>98</v>
      </c>
      <c r="N370" s="290">
        <f>IF(FN_MC!K373="","*",FN_MC!K373)</f>
        <v>617</v>
      </c>
      <c r="O370" s="290" t="str">
        <f>IF(FN_MC!L373="","*",FN_MC!L373)</f>
        <v>-</v>
      </c>
      <c r="P370" s="111"/>
      <c r="Q370" s="128">
        <f>IF(FN_MC!O373="","*",FN_MC!O373)</f>
        <v>0.4375</v>
      </c>
      <c r="R370" s="128">
        <f>IF(FN_MC!P373="","*",FN_MC!P373)</f>
        <v>4.1666666666666664E-2</v>
      </c>
      <c r="S370" s="110" t="str">
        <f>IF(FN_MC!Q373="","*",CONCATENATE(FN_MC!Q373," ",FN_MC!R373))</f>
        <v>1 BINÁRIO</v>
      </c>
      <c r="T370" s="110" t="str">
        <f>IF(FN_MC!V373="","*",FN_MC!V373)</f>
        <v>Carlos Eduardo</v>
      </c>
      <c r="U370" s="110" t="str">
        <f>IF(FN_MC!W373="","*",FN_MC!W373)</f>
        <v>Deslocamento lastro com os 15 gôndolas para carregamento em TAG</v>
      </c>
      <c r="V370" s="112">
        <f ca="1">_xlfn.XLOOKUP(G370&amp;$V$2,BS_CONTROLE[CHAVE],BS_CONTROLE[Quantidade_11],"-")</f>
        <v>0</v>
      </c>
      <c r="W370" s="112">
        <f ca="1">_xlfn.XLOOKUP(G370&amp;$W$2,BS_CONTROLE[CHAVE],BS_CONTROLE[Quantidade_11],"-")</f>
        <v>0</v>
      </c>
      <c r="X370" s="112">
        <f ca="1">_xlfn.XLOOKUP(G370&amp;$X$2,BS_CONTROLE[CHAVE],BS_CONTROLE[Quantidade_11],"-")</f>
        <v>0</v>
      </c>
    </row>
    <row r="371" spans="1:24" s="113" customFormat="1" hidden="1">
      <c r="A371" s="109" t="str">
        <f>IF(FN_MC!Y374="","*",FN_MC!Y374)</f>
        <v>SIM</v>
      </c>
      <c r="B371" s="109" t="str">
        <f>IF(FN_MC!X374="","*",FN_MC!X374)</f>
        <v>Contrato</v>
      </c>
      <c r="C371" s="109" t="str">
        <f>IF(FN_MC!Z374="","*",FN_MC!Z374)</f>
        <v>P0</v>
      </c>
      <c r="D371" s="110" t="str">
        <f>IF(FN_MC!S374="","*",FN_MC!S374)</f>
        <v>FERRONORTE</v>
      </c>
      <c r="E371" s="110" t="str">
        <f>IF(FN_MC!T374="","*",FN_MC!T374)</f>
        <v>TGR-TRO</v>
      </c>
      <c r="F371" s="110">
        <f>IF(FN_MC!B374="","*",FN_MC!B374)</f>
        <v>45989</v>
      </c>
      <c r="G371" s="110" t="str">
        <f>IF(FN_MC!D374="","*",FN_MC!D374)</f>
        <v>BRUNO (TF-525)</v>
      </c>
      <c r="H371" s="110" t="str">
        <f>IF(FN_MC!F374="","*",FN_MC!F374)</f>
        <v>PDM - SOLDA</v>
      </c>
      <c r="I371" s="110" t="str">
        <f>IF(FN_MC!H374="","*",FN_MC!H374)</f>
        <v>TAL699</v>
      </c>
      <c r="J371" s="110" t="str">
        <f>IF(FN_MC!I374="","*",FN_MC!I374)</f>
        <v>-</v>
      </c>
      <c r="K371" s="110" t="str">
        <f>IF(FN_MC!M374="","*",FN_MC!M374)</f>
        <v>TAL-TSF</v>
      </c>
      <c r="L371" s="110" t="str">
        <f>IF(FN_MC!N374="","*",FN_MC!N374)</f>
        <v>TAL699</v>
      </c>
      <c r="M371" s="111">
        <f>IF(FN_MC!J374="","*",FN_MC!J374)</f>
        <v>98</v>
      </c>
      <c r="N371" s="290">
        <f>IF(FN_MC!K374="","*",FN_MC!K374)</f>
        <v>692</v>
      </c>
      <c r="O371" s="290" t="str">
        <f>IF(FN_MC!L374="","*",FN_MC!L374)</f>
        <v>-</v>
      </c>
      <c r="P371" s="111"/>
      <c r="Q371" s="128">
        <f>IF(FN_MC!O374="","*",FN_MC!O374)</f>
        <v>0.375</v>
      </c>
      <c r="R371" s="128">
        <f>IF(FN_MC!P374="","*",FN_MC!P374)</f>
        <v>0.125</v>
      </c>
      <c r="S371" s="110" t="str">
        <f>IF(FN_MC!Q374="","*",CONCATENATE(FN_MC!Q374," ",FN_MC!R374))</f>
        <v>2 Nº DE SOLDA</v>
      </c>
      <c r="T371" s="110" t="str">
        <f>IF(FN_MC!V374="","*",FN_MC!V374)</f>
        <v>ELSON</v>
      </c>
      <c r="U371" s="110" t="str">
        <f>IF(FN_MC!W374="","*",FN_MC!W374)</f>
        <v xml:space="preserve">Execução de solda </v>
      </c>
      <c r="V371" s="112">
        <f ca="1">_xlfn.XLOOKUP(G371&amp;$V$2,BS_CONTROLE[CHAVE],BS_CONTROLE[Quantidade_11],"-")</f>
        <v>1</v>
      </c>
      <c r="W371" s="112">
        <f ca="1">_xlfn.XLOOKUP(G371&amp;$W$2,BS_CONTROLE[CHAVE],BS_CONTROLE[Quantidade_11],"-")</f>
        <v>1</v>
      </c>
      <c r="X371" s="112">
        <f ca="1">_xlfn.XLOOKUP(G371&amp;$X$2,BS_CONTROLE[CHAVE],BS_CONTROLE[Quantidade_11],"-")</f>
        <v>1</v>
      </c>
    </row>
    <row r="372" spans="1:24" s="113" customFormat="1" hidden="1">
      <c r="A372" s="109" t="str">
        <f>IF(FN_MC!Y375="","*",FN_MC!Y375)</f>
        <v>OPORTUNIDADE</v>
      </c>
      <c r="B372" s="109" t="str">
        <f>IF(FN_MC!X375="","*",FN_MC!X375)</f>
        <v>Oportunidade</v>
      </c>
      <c r="C372" s="109" t="str">
        <f>IF(FN_MC!Z375="","*",FN_MC!Z375)</f>
        <v>P2</v>
      </c>
      <c r="D372" s="110" t="str">
        <f>IF(FN_MC!S375="","*",FN_MC!S375)</f>
        <v>FERRONORTE</v>
      </c>
      <c r="E372" s="110" t="str">
        <f>IF(FN_MC!T375="","*",FN_MC!T375)</f>
        <v>TGR-TRO</v>
      </c>
      <c r="F372" s="110">
        <f>IF(FN_MC!B375="","*",FN_MC!B375)</f>
        <v>45989</v>
      </c>
      <c r="G372" s="110" t="str">
        <f>IF(FN_MC!D375="","*",FN_MC!D375)</f>
        <v xml:space="preserve">TURMA FIXA VIA </v>
      </c>
      <c r="H372" s="110" t="str">
        <f>IF(FN_MC!F375="","*",FN_MC!F375)</f>
        <v>PDM - AMV - JACARÉ</v>
      </c>
      <c r="I372" s="110" t="str">
        <f>IF(FN_MC!H375="","*",FN_MC!H375)</f>
        <v>TCTTIQ1</v>
      </c>
      <c r="J372" s="110" t="str">
        <f>IF(FN_MC!I375="","*",FN_MC!I375)</f>
        <v>-</v>
      </c>
      <c r="K372" s="110" t="str">
        <f>IF(FN_MC!M375="","*",FN_MC!M375)</f>
        <v>TCT-TIQ</v>
      </c>
      <c r="L372" s="110" t="str">
        <f>IF(FN_MC!N375="","*",FN_MC!N375)</f>
        <v>TCTTIQ1</v>
      </c>
      <c r="M372" s="111">
        <f>IF(FN_MC!J375="","*",FN_MC!J375)</f>
        <v>98</v>
      </c>
      <c r="N372" s="290">
        <f>IF(FN_MC!K375="","*",FN_MC!K375)</f>
        <v>615</v>
      </c>
      <c r="O372" s="290" t="str">
        <f>IF(FN_MC!L375="","*",FN_MC!L375)</f>
        <v>-</v>
      </c>
      <c r="P372" s="111"/>
      <c r="Q372" s="128">
        <f>IF(FN_MC!O375="","*",FN_MC!O375)</f>
        <v>0.375</v>
      </c>
      <c r="R372" s="128">
        <f>IF(FN_MC!P375="","*",FN_MC!P375)</f>
        <v>6.25E-2</v>
      </c>
      <c r="S372" s="110" t="str">
        <f>IF(FN_MC!Q375="","*",CONCATENATE(FN_MC!Q375," ",FN_MC!R375))</f>
        <v>1 Nº DE PEÇAS</v>
      </c>
      <c r="T372" s="110" t="str">
        <f>IF(FN_MC!V375="","*",FN_MC!V375)</f>
        <v>Carlos Eduardo</v>
      </c>
      <c r="U372" s="110" t="str">
        <f>IF(FN_MC!W375="","*",FN_MC!W375)</f>
        <v xml:space="preserve">Troca de jacare 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>
        <f ca="1">_xlfn.XLOOKUP(G372&amp;$X$2,BS_CONTROLE[CHAVE],BS_CONTROLE[Quantidade_11],"-")</f>
        <v>2</v>
      </c>
    </row>
    <row r="373" spans="1:24" s="113" customFormat="1" hidden="1">
      <c r="A373" s="109" t="str">
        <f>IF(FN_MC!Y376="","*",FN_MC!Y376)</f>
        <v>OPORTUNIDADE</v>
      </c>
      <c r="B373" s="109" t="str">
        <f>IF(FN_MC!X376="","*",FN_MC!X376)</f>
        <v>Oportunidade</v>
      </c>
      <c r="C373" s="109" t="str">
        <f>IF(FN_MC!Z376="","*",FN_MC!Z376)</f>
        <v>P1</v>
      </c>
      <c r="D373" s="110" t="str">
        <f>IF(FN_MC!S376="","*",FN_MC!S376)</f>
        <v>FERRONORTE</v>
      </c>
      <c r="E373" s="110" t="str">
        <f>IF(FN_MC!T376="","*",FN_MC!T376)</f>
        <v>TGR-TRO</v>
      </c>
      <c r="F373" s="110">
        <f>IF(FN_MC!B376="","*",FN_MC!B376)</f>
        <v>45989</v>
      </c>
      <c r="G373" s="110" t="str">
        <f>IF(FN_MC!D376="","*",FN_MC!D376)</f>
        <v>A80</v>
      </c>
      <c r="H373" s="110" t="str">
        <f>IF(FN_MC!F376="","*",FN_MC!F376)</f>
        <v>DETECÇÃO - RONDA 7 DIAS</v>
      </c>
      <c r="I373" s="110" t="str">
        <f>IF(FN_MC!H376="","*",FN_MC!H376)</f>
        <v>TAG</v>
      </c>
      <c r="J373" s="110" t="str">
        <f>IF(FN_MC!I376="","*",FN_MC!I376)</f>
        <v>TRO</v>
      </c>
      <c r="K373" s="110" t="str">
        <f>IF(FN_MC!M376="","*",FN_MC!M376)</f>
        <v>TAG-TRO</v>
      </c>
      <c r="L373" s="110" t="str">
        <f>IF(FN_MC!N376="","*",FN_MC!N376)</f>
        <v>TAGTRO</v>
      </c>
      <c r="M373" s="111">
        <f>IF(FN_MC!J376="","*",FN_MC!J376)</f>
        <v>98</v>
      </c>
      <c r="N373" s="290">
        <f>IF(FN_MC!K376="","*",FN_MC!K376)</f>
        <v>501</v>
      </c>
      <c r="O373" s="290" t="str">
        <f>IF(FN_MC!L376="","*",FN_MC!L376)</f>
        <v>-</v>
      </c>
      <c r="P373" s="111"/>
      <c r="Q373" s="128">
        <f>IF(FN_MC!O376="","*",FN_MC!O376)</f>
        <v>0.29166666666666669</v>
      </c>
      <c r="R373" s="128">
        <f>IF(FN_MC!P376="","*",FN_MC!P376)</f>
        <v>4.1666666666666664E-2</v>
      </c>
      <c r="S373" s="110" t="str">
        <f>IF(FN_MC!Q376="","*",CONCATENATE(FN_MC!Q376," ",FN_MC!R376))</f>
        <v>250 KM</v>
      </c>
      <c r="T373" s="110" t="str">
        <f>IF(FN_MC!V376="","*",FN_MC!V376)</f>
        <v>Miguel</v>
      </c>
      <c r="U373" s="110" t="str">
        <f>IF(FN_MC!W376="","*",FN_MC!W376)</f>
        <v>Inspeção R7D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SIM</v>
      </c>
      <c r="B374" s="109" t="str">
        <f>IF(FN_MC!X377="","*",FN_MC!X377)</f>
        <v>Contrato</v>
      </c>
      <c r="C374" s="109" t="str">
        <f>IF(FN_MC!Z377="","*",FN_MC!Z377)</f>
        <v>P1</v>
      </c>
      <c r="D374" s="110" t="str">
        <f>IF(FN_MC!S377="","*",FN_MC!S377)</f>
        <v>FERRONORTE</v>
      </c>
      <c r="E374" s="110" t="str">
        <f>IF(FN_MC!T377="","*",FN_MC!T377)</f>
        <v>TCS-TGR</v>
      </c>
      <c r="F374" s="110">
        <f>IF(FN_MC!B377="","*",FN_MC!B377)</f>
        <v>45989</v>
      </c>
      <c r="G374" s="110" t="str">
        <f>IF(FN_MC!D377="","*",FN_MC!D377)</f>
        <v>ADENILSON (TP-512)</v>
      </c>
      <c r="H374" s="110" t="str">
        <f>IF(FN_MC!F377="","*",FN_MC!F377)</f>
        <v>PDM - ALÍVIO DE TENSÃO</v>
      </c>
      <c r="I374" s="110" t="str">
        <f>IF(FN_MC!H377="","*",FN_MC!H377)</f>
        <v>TMR326</v>
      </c>
      <c r="J374" s="110" t="str">
        <f>IF(FN_MC!I377="","*",FN_MC!I377)</f>
        <v>-</v>
      </c>
      <c r="K374" s="110" t="str">
        <f>IF(FN_MC!M377="","*",FN_MC!M377)</f>
        <v>TMR-TLA</v>
      </c>
      <c r="L374" s="110" t="str">
        <f>IF(FN_MC!N377="","*",FN_MC!N377)</f>
        <v>TMR326</v>
      </c>
      <c r="M374" s="111">
        <f>IF(FN_MC!J377="","*",FN_MC!J377)</f>
        <v>74</v>
      </c>
      <c r="N374" s="290">
        <f>IF(FN_MC!K377="","*",FN_MC!K377)</f>
        <v>321</v>
      </c>
      <c r="O374" s="290" t="str">
        <f>IF(FN_MC!L377="","*",FN_MC!L377)</f>
        <v>-</v>
      </c>
      <c r="P374" s="111"/>
      <c r="Q374" s="128">
        <f>IF(FN_MC!O377="","*",FN_MC!O377)</f>
        <v>0.375</v>
      </c>
      <c r="R374" s="128">
        <f>IF(FN_MC!P377="","*",FN_MC!P377)</f>
        <v>8.3333333333333329E-2</v>
      </c>
      <c r="S374" s="110" t="str">
        <f>IF(FN_MC!Q377="","*",CONCATENATE(FN_MC!Q377," ",FN_MC!R377))</f>
        <v>300 M</v>
      </c>
      <c r="T374" s="110" t="str">
        <f>IF(FN_MC!V377="","*",FN_MC!V377)</f>
        <v>Adenilson</v>
      </c>
      <c r="U374" s="110" t="str">
        <f>IF(FN_MC!W377="","*",FN_MC!W377)</f>
        <v>Alívio de tensão - Condicionado à temperatura</v>
      </c>
      <c r="V374" s="112" t="str">
        <f ca="1">_xlfn.XLOOKUP(G374&amp;$V$2,BS_CONTROLE[CHAVE],BS_CONTROLE[Quantidade_11],"-")</f>
        <v>-</v>
      </c>
      <c r="W374" s="112">
        <f ca="1">_xlfn.XLOOKUP(G374&amp;$W$2,BS_CONTROLE[CHAVE],BS_CONTROLE[Quantidade_11],"-")</f>
        <v>300</v>
      </c>
      <c r="X374" s="112">
        <f ca="1">_xlfn.XLOOKUP(G374&amp;$X$2,BS_CONTROLE[CHAVE],BS_CONTROLE[Quantidade_11],"-")</f>
        <v>600</v>
      </c>
    </row>
    <row r="375" spans="1:24" s="113" customFormat="1" hidden="1">
      <c r="A375" s="109" t="str">
        <f>IF(FN_MC!Y378="","*",FN_MC!Y378)</f>
        <v>SIM</v>
      </c>
      <c r="B375" s="109" t="str">
        <f>IF(FN_MC!X378="","*",FN_MC!X378)</f>
        <v>Contrato</v>
      </c>
      <c r="C375" s="109" t="str">
        <f>IF(FN_MC!Z378="","*",FN_MC!Z378)</f>
        <v>P0</v>
      </c>
      <c r="D375" s="110" t="str">
        <f>IF(FN_MC!S378="","*",FN_MC!S378)</f>
        <v>FERRONORTE</v>
      </c>
      <c r="E375" s="110" t="str">
        <f>IF(FN_MC!T378="","*",FN_MC!T378)</f>
        <v>TMI-TCS</v>
      </c>
      <c r="F375" s="110">
        <f>IF(FN_MC!B378="","*",FN_MC!B378)</f>
        <v>45989</v>
      </c>
      <c r="G375" s="110" t="str">
        <f>IF(FN_MC!D378="","*",FN_MC!D378)</f>
        <v>MOD FN</v>
      </c>
      <c r="H375" s="110" t="str">
        <f>IF(FN_MC!F378="","*",FN_MC!F378)</f>
        <v>BLOCO</v>
      </c>
      <c r="I375" s="110" t="str">
        <f>IF(FN_MC!H378="","*",FN_MC!H378)</f>
        <v>-</v>
      </c>
      <c r="J375" s="110" t="str">
        <f>IF(FN_MC!I378="","*",FN_MC!I378)</f>
        <v>-</v>
      </c>
      <c r="K375" s="110" t="str">
        <f>IF(FN_MC!M378="","*",FN_MC!M378)</f>
        <v>TCS-TVI</v>
      </c>
      <c r="L375" s="110" t="str">
        <f>IF(FN_MC!N378="","*",FN_MC!N378)</f>
        <v>TVI239</v>
      </c>
      <c r="M375" s="111">
        <f>IF(FN_MC!J378="","*",FN_MC!J378)</f>
        <v>74</v>
      </c>
      <c r="N375" s="290">
        <f>IF(FN_MC!K378="","*",FN_MC!K378)</f>
        <v>230.6</v>
      </c>
      <c r="O375" s="290">
        <f>IF(FN_MC!L378="","*",FN_MC!L378)</f>
        <v>222</v>
      </c>
      <c r="P375" s="111"/>
      <c r="Q375" s="128">
        <f>IF(FN_MC!O378="","*",FN_MC!O378)</f>
        <v>0.375</v>
      </c>
      <c r="R375" s="128">
        <f>IF(FN_MC!P378="","*",FN_MC!P378)</f>
        <v>0.125</v>
      </c>
      <c r="S375" s="110" t="str">
        <f>IF(FN_MC!Q378="","*",CONCATENATE(FN_MC!Q378," ",FN_MC!R378))</f>
        <v>1 BINÁRIO</v>
      </c>
      <c r="T375" s="110" t="str">
        <f>IF(FN_MC!V378="","*",FN_MC!V378)</f>
        <v>Efrain</v>
      </c>
      <c r="U375" s="110" t="str">
        <f>IF(FN_MC!W378="","*",FN_MC!W378)</f>
        <v xml:space="preserve">Intervalo modernização </v>
      </c>
      <c r="V375" s="112" t="str">
        <f ca="1">_xlfn.XLOOKUP(G375&amp;$V$2,BS_CONTROLE[CHAVE],BS_CONTROLE[Quantidade_11],"-")</f>
        <v>-</v>
      </c>
      <c r="W375" s="112">
        <f ca="1">_xlfn.XLOOKUP(G375&amp;$W$2,BS_CONTROLE[CHAVE],BS_CONTROLE[Quantidade_11],"-")</f>
        <v>1</v>
      </c>
      <c r="X375" s="112">
        <f ca="1">_xlfn.XLOOKUP(G375&amp;$X$2,BS_CONTROLE[CHAVE],BS_CONTROLE[Quantidade_11],"-")</f>
        <v>1</v>
      </c>
    </row>
    <row r="376" spans="1:24" s="113" customFormat="1" hidden="1">
      <c r="A376" s="109" t="str">
        <f>IF(FN_MC!Y379="","*",FN_MC!Y379)</f>
        <v>SIM</v>
      </c>
      <c r="B376" s="109" t="str">
        <f>IF(FN_MC!X379="","*",FN_MC!X379)</f>
        <v>Contrato</v>
      </c>
      <c r="C376" s="109" t="str">
        <f>IF(FN_MC!Z379="","*",FN_MC!Z379)</f>
        <v>P0</v>
      </c>
      <c r="D376" s="110" t="str">
        <f>IF(FN_MC!S379="","*",FN_MC!S379)</f>
        <v>FERRONORTE</v>
      </c>
      <c r="E376" s="110" t="str">
        <f>IF(FN_MC!T379="","*",FN_MC!T379)</f>
        <v>TMI-TCS</v>
      </c>
      <c r="F376" s="110">
        <f>IF(FN_MC!B379="","*",FN_MC!B379)</f>
        <v>45989</v>
      </c>
      <c r="G376" s="110" t="str">
        <f>IF(FN_MC!D379="","*",FN_MC!D379)</f>
        <v>W50</v>
      </c>
      <c r="H376" s="110" t="str">
        <f>IF(FN_MC!F379="","*",FN_MC!F379)</f>
        <v>MODERNIZAÇÃO - DORMENTE - DESCARGA</v>
      </c>
      <c r="I376" s="110" t="str">
        <f>IF(FN_MC!H379="","*",FN_MC!H379)</f>
        <v>TCS2</v>
      </c>
      <c r="J376" s="110" t="str">
        <f>IF(FN_MC!I379="","*",FN_MC!I379)</f>
        <v>TCS2</v>
      </c>
      <c r="K376" s="110" t="str">
        <f>IF(FN_MC!M379="","*",FN_MC!M379)</f>
        <v>TCS-TVI</v>
      </c>
      <c r="L376" s="110" t="str">
        <f>IF(FN_MC!N379="","*",FN_MC!N379)</f>
        <v>TVI239</v>
      </c>
      <c r="M376" s="111">
        <f>IF(FN_MC!J379="","*",FN_MC!J379)</f>
        <v>74</v>
      </c>
      <c r="N376" s="290">
        <f>IF(FN_MC!K379="","*",FN_MC!K379)</f>
        <v>230.6</v>
      </c>
      <c r="O376" s="290">
        <f>IF(FN_MC!L379="","*",FN_MC!L379)</f>
        <v>222</v>
      </c>
      <c r="P376" s="111"/>
      <c r="Q376" s="128">
        <f>IF(FN_MC!O379="","*",FN_MC!O379)</f>
        <v>0.33333333333333331</v>
      </c>
      <c r="R376" s="128">
        <f>IF(FN_MC!P379="","*",FN_MC!P379)</f>
        <v>6.9444444444444447E-4</v>
      </c>
      <c r="S376" s="110" t="str">
        <f>IF(FN_MC!Q379="","*",CONCATENATE(FN_MC!Q379," ",FN_MC!R379))</f>
        <v>1400 Nº DE DORMENTES</v>
      </c>
      <c r="T376" s="110" t="str">
        <f>IF(FN_MC!V379="","*",FN_MC!V379)</f>
        <v>Efrain</v>
      </c>
      <c r="U376" s="110" t="str">
        <f>IF(FN_MC!W379="","*",FN_MC!W379)</f>
        <v xml:space="preserve">Descarga de dormentes </v>
      </c>
      <c r="V376" s="112" t="str">
        <f ca="1">_xlfn.XLOOKUP(G376&amp;$V$2,BS_CONTROLE[CHAVE],BS_CONTROLE[Quantidade_11],"-")</f>
        <v>-</v>
      </c>
      <c r="W376" s="112">
        <f ca="1">_xlfn.XLOOKUP(G376&amp;$W$2,BS_CONTROLE[CHAVE],BS_CONTROLE[Quantidade_11],"-")</f>
        <v>561</v>
      </c>
      <c r="X376" s="112">
        <f ca="1">_xlfn.XLOOKUP(G376&amp;$X$2,BS_CONTROLE[CHAVE],BS_CONTROLE[Quantidade_11],"-")</f>
        <v>1421</v>
      </c>
    </row>
    <row r="377" spans="1:24" s="113" customFormat="1">
      <c r="A377" s="109" t="str">
        <f>IF(FN_MC!Y380="","*",FN_MC!Y380)</f>
        <v>OPORTUNIDADE</v>
      </c>
      <c r="B377" s="109" t="str">
        <f>IF(FN_MC!X380="","*",FN_MC!X380)</f>
        <v>Sombra de bloco</v>
      </c>
      <c r="C377" s="109" t="str">
        <f>IF(FN_MC!Z380="","*",FN_MC!Z380)</f>
        <v>P0</v>
      </c>
      <c r="D377" s="110" t="str">
        <f>IF(FN_MC!S380="","*",FN_MC!S380)</f>
        <v>FERRONORTE</v>
      </c>
      <c r="E377" s="110" t="str">
        <f>IF(FN_MC!T380="","*",FN_MC!T380)</f>
        <v>TMI-TCS</v>
      </c>
      <c r="F377" s="110">
        <f>IF(FN_MC!B380="","*",FN_MC!B380)</f>
        <v>45989</v>
      </c>
      <c r="G377" s="110" t="str">
        <f>IF(FN_MC!D380="","*",FN_MC!D380)</f>
        <v>V86</v>
      </c>
      <c r="H377" s="110" t="str">
        <f>IF(FN_MC!F380="","*",FN_MC!F380)</f>
        <v>MECANIZAÇÃO - SOCADORA</v>
      </c>
      <c r="I377" s="110" t="str">
        <f>IF(FN_MC!H380="","*",FN_MC!H380)</f>
        <v>TID2</v>
      </c>
      <c r="J377" s="110" t="str">
        <f>IF(FN_MC!I380="","*",FN_MC!I380)</f>
        <v>TID2</v>
      </c>
      <c r="K377" s="110" t="str">
        <f>IF(FN_MC!M380="","*",FN_MC!M380)</f>
        <v>TID-TVI</v>
      </c>
      <c r="L377" s="110" t="str">
        <f>IF(FN_MC!N380="","*",FN_MC!N380)</f>
        <v>TID201</v>
      </c>
      <c r="M377" s="111">
        <f>IF(FN_MC!J380="","*",FN_MC!J380)</f>
        <v>74</v>
      </c>
      <c r="N377" s="290">
        <f>IF(FN_MC!K380="","*",FN_MC!K380)</f>
        <v>198</v>
      </c>
      <c r="O377" s="290">
        <f>IF(FN_MC!L380="","*",FN_MC!L380)</f>
        <v>197</v>
      </c>
      <c r="P377" s="111"/>
      <c r="Q377" s="128">
        <f>IF(FN_MC!O380="","*",FN_MC!O380)</f>
        <v>0.39583333333333331</v>
      </c>
      <c r="R377" s="128">
        <f>IF(FN_MC!P380="","*",FN_MC!P380)</f>
        <v>6.25E-2</v>
      </c>
      <c r="S377" s="110" t="str">
        <f>IF(FN_MC!Q380="","*",CONCATENATE(FN_MC!Q380," ",FN_MC!R380))</f>
        <v>840 M</v>
      </c>
      <c r="T377" s="110" t="str">
        <f>IF(FN_MC!V380="","*",FN_MC!V380)</f>
        <v>Saulo</v>
      </c>
      <c r="U377" s="110" t="str">
        <f>IF(FN_MC!W380="","*",FN_MC!W380)</f>
        <v>Socaria mecanizada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220</v>
      </c>
      <c r="X377" s="112">
        <f ca="1">_xlfn.XLOOKUP(G377&amp;$X$2,BS_CONTROLE[CHAVE],BS_CONTROLE[Quantidade_11],"-")</f>
        <v>3210</v>
      </c>
    </row>
    <row r="378" spans="1:24" s="113" customFormat="1" hidden="1">
      <c r="A378" s="109" t="str">
        <f>IF(FN_MC!Y381="","*",FN_MC!Y381)</f>
        <v>OPORTUNIDADE</v>
      </c>
      <c r="B378" s="109" t="str">
        <f>IF(FN_MC!X381="","*",FN_MC!X381)</f>
        <v>Oportunidade</v>
      </c>
      <c r="C378" s="109" t="str">
        <f>IF(FN_MC!Z381="","*",FN_MC!Z381)</f>
        <v>P1</v>
      </c>
      <c r="D378" s="110" t="str">
        <f>IF(FN_MC!S381="","*",FN_MC!S381)</f>
        <v>FERRONORTE</v>
      </c>
      <c r="E378" s="110" t="str">
        <f>IF(FN_MC!T381="","*",FN_MC!T381)</f>
        <v>TMI-TCS</v>
      </c>
      <c r="F378" s="110">
        <f>IF(FN_MC!B381="","*",FN_MC!B381)</f>
        <v>45989</v>
      </c>
      <c r="G378" s="110" t="str">
        <f>IF(FN_MC!D381="","*",FN_MC!D381)</f>
        <v>ANISIO (TF-514)</v>
      </c>
      <c r="H378" s="110" t="str">
        <f>IF(FN_MC!F381="","*",FN_MC!F381)</f>
        <v>PDM - SUBSTITUIÇÃO - TRILHO</v>
      </c>
      <c r="I378" s="110" t="str">
        <f>IF(FN_MC!H381="","*",FN_MC!H381)</f>
        <v>TQIK73</v>
      </c>
      <c r="J378" s="110" t="str">
        <f>IF(FN_MC!I381="","*",FN_MC!I381)</f>
        <v>-</v>
      </c>
      <c r="K378" s="110" t="str">
        <f>IF(FN_MC!M381="","*",FN_MC!M381)</f>
        <v>TQI-TSP</v>
      </c>
      <c r="L378" s="110" t="str">
        <f>IF(FN_MC!N381="","*",FN_MC!N381)</f>
        <v>TQIK73</v>
      </c>
      <c r="M378" s="111">
        <f>IF(FN_MC!J381="","*",FN_MC!J381)</f>
        <v>74</v>
      </c>
      <c r="N378" s="290">
        <f>IF(FN_MC!K381="","*",FN_MC!K381)</f>
        <v>64.563999999999993</v>
      </c>
      <c r="O378" s="290">
        <f>IF(FN_MC!L381="","*",FN_MC!L381)</f>
        <v>63.738999999999997</v>
      </c>
      <c r="P378" s="111"/>
      <c r="Q378" s="128">
        <f>IF(FN_MC!O381="","*",FN_MC!O381)</f>
        <v>0.375</v>
      </c>
      <c r="R378" s="128">
        <f>IF(FN_MC!P381="","*",FN_MC!P381)</f>
        <v>8.3333333333333329E-2</v>
      </c>
      <c r="S378" s="110" t="str">
        <f>IF(FN_MC!Q381="","*",CONCATENATE(FN_MC!Q381," ",FN_MC!R381))</f>
        <v>312 M</v>
      </c>
      <c r="T378" s="110" t="str">
        <f>IF(FN_MC!V381="","*",FN_MC!V381)</f>
        <v>Anísio</v>
      </c>
      <c r="U378" s="110" t="str">
        <f>IF(FN_MC!W381="","*",FN_MC!W381)</f>
        <v>Substituição de trilho</v>
      </c>
      <c r="V378" s="112" t="str">
        <f ca="1">_xlfn.XLOOKUP(G378&amp;$V$2,BS_CONTROLE[CHAVE],BS_CONTROLE[Quantidade_11],"-")</f>
        <v>-</v>
      </c>
      <c r="W378" s="112">
        <f ca="1">_xlfn.XLOOKUP(G378&amp;$W$2,BS_CONTROLE[CHAVE],BS_CONTROLE[Quantidade_11],"-")</f>
        <v>0</v>
      </c>
      <c r="X378" s="112">
        <f ca="1">_xlfn.XLOOKUP(G378&amp;$X$2,BS_CONTROLE[CHAVE],BS_CONTROLE[Quantidade_11],"-")</f>
        <v>312</v>
      </c>
    </row>
    <row r="379" spans="1:24" s="113" customFormat="1" hidden="1">
      <c r="A379" s="109" t="str">
        <f>IF(FN_MC!Y382="","*",FN_MC!Y382)</f>
        <v>OPORTUNIDADE</v>
      </c>
      <c r="B379" s="109" t="str">
        <f>IF(FN_MC!X382="","*",FN_MC!X382)</f>
        <v>Oportunidade</v>
      </c>
      <c r="C379" s="109" t="str">
        <f>IF(FN_MC!Z382="","*",FN_MC!Z382)</f>
        <v>P1</v>
      </c>
      <c r="D379" s="110" t="str">
        <f>IF(FN_MC!S382="","*",FN_MC!S382)</f>
        <v>FERRONORTE</v>
      </c>
      <c r="E379" s="110" t="str">
        <f>IF(FN_MC!T382="","*",FN_MC!T382)</f>
        <v>TMI-TCS</v>
      </c>
      <c r="F379" s="110">
        <f>IF(FN_MC!B382="","*",FN_MC!B382)</f>
        <v>45989</v>
      </c>
      <c r="G379" s="110" t="str">
        <f>IF(FN_MC!D382="","*",FN_MC!D382)</f>
        <v>ELSON (TF-526)</v>
      </c>
      <c r="H379" s="110" t="str">
        <f>IF(FN_MC!F382="","*",FN_MC!F382)</f>
        <v>PDM - SOLDA</v>
      </c>
      <c r="I379" s="110" t="str">
        <f>IF(FN_MC!H382="","*",FN_MC!H382)</f>
        <v>TQIK73</v>
      </c>
      <c r="J379" s="110" t="str">
        <f>IF(FN_MC!I382="","*",FN_MC!I382)</f>
        <v>-</v>
      </c>
      <c r="K379" s="110" t="str">
        <f>IF(FN_MC!M382="","*",FN_MC!M382)</f>
        <v>TQI-TSP</v>
      </c>
      <c r="L379" s="110" t="str">
        <f>IF(FN_MC!N382="","*",FN_MC!N382)</f>
        <v>TQIK73</v>
      </c>
      <c r="M379" s="111">
        <f>IF(FN_MC!J382="","*",FN_MC!J382)</f>
        <v>74</v>
      </c>
      <c r="N379" s="290">
        <f>IF(FN_MC!K382="","*",FN_MC!K382)</f>
        <v>64.563999999999993</v>
      </c>
      <c r="O379" s="290">
        <f>IF(FN_MC!L382="","*",FN_MC!L382)</f>
        <v>63.738999999999997</v>
      </c>
      <c r="P379" s="111"/>
      <c r="Q379" s="128">
        <f>IF(FN_MC!O382="","*",FN_MC!O382)</f>
        <v>0.375</v>
      </c>
      <c r="R379" s="128">
        <f>IF(FN_MC!P382="","*",FN_MC!P382)</f>
        <v>8.3333333333333329E-2</v>
      </c>
      <c r="S379" s="110" t="str">
        <f>IF(FN_MC!Q382="","*",CONCATENATE(FN_MC!Q382," ",FN_MC!R382))</f>
        <v>2 Nº DE SOLDA</v>
      </c>
      <c r="T379" s="110" t="str">
        <f>IF(FN_MC!V382="","*",FN_MC!V382)</f>
        <v>Elson</v>
      </c>
      <c r="U379" s="110" t="str">
        <f>IF(FN_MC!W382="","*",FN_MC!W382)</f>
        <v xml:space="preserve">Execução de solda </v>
      </c>
      <c r="V379" s="112">
        <f ca="1">_xlfn.XLOOKUP(G379&amp;$V$2,BS_CONTROLE[CHAVE],BS_CONTROLE[Quantidade_11],"-")</f>
        <v>2</v>
      </c>
      <c r="W379" s="112">
        <f ca="1">_xlfn.XLOOKUP(G379&amp;$W$2,BS_CONTROLE[CHAVE],BS_CONTROLE[Quantidade_11],"-")</f>
        <v>1</v>
      </c>
      <c r="X379" s="112">
        <f ca="1">_xlfn.XLOOKUP(G379&amp;$X$2,BS_CONTROLE[CHAVE],BS_CONTROLE[Quantidade_11],"-")</f>
        <v>2</v>
      </c>
    </row>
    <row r="380" spans="1:24" s="113" customFormat="1" hidden="1">
      <c r="A380" s="109" t="str">
        <f>IF(FN_MC!Y383="","*",FN_MC!Y383)</f>
        <v>OPORTUNIDADE</v>
      </c>
      <c r="B380" s="109" t="str">
        <f>IF(FN_MC!X383="","*",FN_MC!X383)</f>
        <v>Oportunidade</v>
      </c>
      <c r="C380" s="109" t="str">
        <f>IF(FN_MC!Z383="","*",FN_MC!Z383)</f>
        <v>P1</v>
      </c>
      <c r="D380" s="110" t="str">
        <f>IF(FN_MC!S383="","*",FN_MC!S383)</f>
        <v>FERRONORTE</v>
      </c>
      <c r="E380" s="110" t="str">
        <f>IF(FN_MC!T383="","*",FN_MC!T383)</f>
        <v>TMI-TCS</v>
      </c>
      <c r="F380" s="110">
        <f>IF(FN_MC!B383="","*",FN_MC!B383)</f>
        <v>45989</v>
      </c>
      <c r="G380" s="110" t="str">
        <f>IF(FN_MC!D383="","*",FN_MC!D383)</f>
        <v>FRANCISCO (TF-670)</v>
      </c>
      <c r="H380" s="110" t="str">
        <f>IF(FN_MC!F383="","*",FN_MC!F383)</f>
        <v>PDM - SOLDA</v>
      </c>
      <c r="I380" s="110" t="str">
        <f>IF(FN_MC!H383="","*",FN_MC!H383)</f>
        <v>TAP2</v>
      </c>
      <c r="J380" s="110" t="str">
        <f>IF(FN_MC!I383="","*",FN_MC!I383)</f>
        <v>-</v>
      </c>
      <c r="K380" s="110" t="str">
        <f>IF(FN_MC!M383="","*",FN_MC!M383)</f>
        <v>TAP</v>
      </c>
      <c r="L380" s="110" t="str">
        <f>IF(FN_MC!N383="","*",FN_MC!N383)</f>
        <v>TAP2</v>
      </c>
      <c r="M380" s="111">
        <f>IF(FN_MC!J383="","*",FN_MC!J383)</f>
        <v>74</v>
      </c>
      <c r="N380" s="290">
        <f>IF(FN_MC!K383="","*",FN_MC!K383)</f>
        <v>23.47</v>
      </c>
      <c r="O380" s="290" t="str">
        <f>IF(FN_MC!L383="","*",FN_MC!L383)</f>
        <v>-</v>
      </c>
      <c r="P380" s="111"/>
      <c r="Q380" s="128">
        <f>IF(FN_MC!O383="","*",FN_MC!O383)</f>
        <v>0.375</v>
      </c>
      <c r="R380" s="128">
        <f>IF(FN_MC!P383="","*",FN_MC!P383)</f>
        <v>6.25E-2</v>
      </c>
      <c r="S380" s="110" t="str">
        <f>IF(FN_MC!Q383="","*",CONCATENATE(FN_MC!Q383," ",FN_MC!R383))</f>
        <v>1 Nº DE SOLDA</v>
      </c>
      <c r="T380" s="110" t="str">
        <f>IF(FN_MC!V383="","*",FN_MC!V383)</f>
        <v>Heleno</v>
      </c>
      <c r="U380" s="110" t="str">
        <f>IF(FN_MC!W383="","*",FN_MC!W383)</f>
        <v xml:space="preserve">Execução de solda - 10 metros de trilho </v>
      </c>
      <c r="V380" s="112">
        <f ca="1">_xlfn.XLOOKUP(G380&amp;$V$2,BS_CONTROLE[CHAVE],BS_CONTROLE[Quantidade_11],"-")</f>
        <v>0</v>
      </c>
      <c r="W380" s="112">
        <f ca="1">_xlfn.XLOOKUP(G380&amp;$W$2,BS_CONTROLE[CHAVE],BS_CONTROLE[Quantidade_11],"-")</f>
        <v>1</v>
      </c>
      <c r="X380" s="112">
        <f ca="1">_xlfn.XLOOKUP(G380&amp;$X$2,BS_CONTROLE[CHAVE],BS_CONTROLE[Quantidade_11],"-")</f>
        <v>1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IF(FN_MC!Y393="","*",FN_MC!Y393)</f>
        <v>*</v>
      </c>
      <c r="B390" s="109" t="str">
        <f>IF(FN_MC!X393="","*",FN_MC!X393)</f>
        <v>*</v>
      </c>
      <c r="C390" s="109" t="str">
        <f>IF(FN_MC!Z393="","*",FN_MC!Z393)</f>
        <v>*</v>
      </c>
      <c r="D390" s="110" t="str">
        <f>IF(FN_MC!S393="","*",FN_MC!S393)</f>
        <v>-</v>
      </c>
      <c r="E390" s="110" t="str">
        <f>IF(FN_MC!T393="","*",FN_MC!T393)</f>
        <v>-</v>
      </c>
      <c r="F390" s="110" t="str">
        <f>IF(FN_MC!B393="","*",FN_MC!B393)</f>
        <v>*</v>
      </c>
      <c r="G390" s="110" t="str">
        <f>IF(FN_MC!D393="","*",FN_MC!D393)</f>
        <v>*</v>
      </c>
      <c r="H390" s="110" t="str">
        <f>IF(FN_MC!F393="","*",FN_MC!F393)</f>
        <v>*</v>
      </c>
      <c r="I390" s="110" t="str">
        <f>IF(FN_MC!H393="","*",FN_MC!H393)</f>
        <v>*</v>
      </c>
      <c r="J390" s="110" t="str">
        <f>IF(FN_MC!I393="","*",FN_MC!I393)</f>
        <v>*</v>
      </c>
      <c r="K390" s="110" t="str">
        <f>IF(FN_MC!M393="","*",FN_MC!M393)</f>
        <v>-</v>
      </c>
      <c r="L390" s="110" t="str">
        <f>IF(FN_MC!N393="","*",FN_MC!N393)</f>
        <v>-</v>
      </c>
      <c r="M390" s="111" t="str">
        <f>IF(FN_MC!J393="","*",FN_MC!J393)</f>
        <v>*</v>
      </c>
      <c r="N390" s="290" t="str">
        <f>IF(FN_MC!K393="","*",FN_MC!K393)</f>
        <v>*</v>
      </c>
      <c r="O390" s="290" t="str">
        <f>IF(FN_MC!L393="","*",FN_MC!L393)</f>
        <v>-</v>
      </c>
      <c r="P390" s="111"/>
      <c r="Q390" s="128" t="str">
        <f>IF(FN_MC!O393="","*",FN_MC!O393)</f>
        <v>*</v>
      </c>
      <c r="R390" s="128" t="str">
        <f>IF(FN_MC!P393="","*",FN_MC!P393)</f>
        <v>*</v>
      </c>
      <c r="S390" s="110" t="str">
        <f>IF(FN_MC!Q393="","*",CONCATENATE(FN_MC!Q393," ",FN_MC!R393))</f>
        <v>*</v>
      </c>
      <c r="T390" s="110" t="str">
        <f>IF(FN_MC!V393="","*",FN_MC!V393)</f>
        <v>*</v>
      </c>
      <c r="U390" s="110" t="str">
        <f>IF(FN_MC!W393="","*",FN_MC!W393)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IF(FN_MC!Y398="","*",FN_MC!Y398)</f>
        <v>*</v>
      </c>
      <c r="B395" s="109" t="str">
        <f>IF(FN_MC!X398="","*",FN_MC!X398)</f>
        <v>*</v>
      </c>
      <c r="C395" s="109" t="str">
        <f>IF(FN_MC!Z398="","*",FN_MC!Z398)</f>
        <v>*</v>
      </c>
      <c r="D395" s="110" t="str">
        <f>IF(FN_MC!S398="","*",FN_MC!S398)</f>
        <v>-</v>
      </c>
      <c r="E395" s="110" t="str">
        <f>IF(FN_MC!T398="","*",FN_MC!T398)</f>
        <v>-</v>
      </c>
      <c r="F395" s="110" t="str">
        <f>IF(FN_MC!B398="","*",FN_MC!B398)</f>
        <v>*</v>
      </c>
      <c r="G395" s="110" t="str">
        <f>IF(FN_MC!D398="","*",FN_MC!D398)</f>
        <v>*</v>
      </c>
      <c r="H395" s="110" t="str">
        <f>IF(FN_MC!F398="","*",FN_MC!F398)</f>
        <v>*</v>
      </c>
      <c r="I395" s="110" t="str">
        <f>IF(FN_MC!H398="","*",FN_MC!H398)</f>
        <v>*</v>
      </c>
      <c r="J395" s="110" t="str">
        <f>IF(FN_MC!I398="","*",FN_MC!I398)</f>
        <v>*</v>
      </c>
      <c r="K395" s="110" t="str">
        <f>IF(FN_MC!M398="","*",FN_MC!M398)</f>
        <v>-</v>
      </c>
      <c r="L395" s="110" t="str">
        <f>IF(FN_MC!N398="","*",FN_MC!N398)</f>
        <v>-</v>
      </c>
      <c r="M395" s="111" t="str">
        <f>IF(FN_MC!J398="","*",FN_MC!J398)</f>
        <v>*</v>
      </c>
      <c r="N395" s="290" t="str">
        <f>IF(FN_MC!K398="","*",FN_MC!K398)</f>
        <v>*</v>
      </c>
      <c r="O395" s="290" t="str">
        <f>IF(FN_MC!L398="","*",FN_MC!L398)</f>
        <v>-</v>
      </c>
      <c r="P395" s="111"/>
      <c r="Q395" s="128" t="str">
        <f>IF(FN_MC!O398="","*",FN_MC!O398)</f>
        <v>*</v>
      </c>
      <c r="R395" s="128" t="str">
        <f>IF(FN_MC!P398="","*",FN_MC!P398)</f>
        <v>*</v>
      </c>
      <c r="S395" s="110" t="str">
        <f>IF(FN_MC!Q398="","*",CONCATENATE(FN_MC!Q398," ",FN_MC!R398))</f>
        <v>*</v>
      </c>
      <c r="T395" s="110" t="str">
        <f>IF(FN_MC!V398="","*",FN_MC!V398)</f>
        <v>*</v>
      </c>
      <c r="U395" s="110" t="str">
        <f>IF(FN_MC!W398="","*",FN_MC!W398)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IF(FN_MC!Y399="","*",FN_MC!Y399)</f>
        <v>*</v>
      </c>
      <c r="B396" s="109" t="str">
        <f>IF(FN_MC!X399="","*",FN_MC!X399)</f>
        <v>*</v>
      </c>
      <c r="C396" s="109" t="str">
        <f>IF(FN_MC!Z399="","*",FN_MC!Z399)</f>
        <v>*</v>
      </c>
      <c r="D396" s="110" t="str">
        <f>IF(FN_MC!S399="","*",FN_MC!S399)</f>
        <v>-</v>
      </c>
      <c r="E396" s="110" t="str">
        <f>IF(FN_MC!T399="","*",FN_MC!T399)</f>
        <v>-</v>
      </c>
      <c r="F396" s="110" t="str">
        <f>IF(FN_MC!B399="","*",FN_MC!B399)</f>
        <v>*</v>
      </c>
      <c r="G396" s="110" t="str">
        <f>IF(FN_MC!D399="","*",FN_MC!D399)</f>
        <v>*</v>
      </c>
      <c r="H396" s="110" t="str">
        <f>IF(FN_MC!F399="","*",FN_MC!F399)</f>
        <v>*</v>
      </c>
      <c r="I396" s="110" t="str">
        <f>IF(FN_MC!H399="","*",FN_MC!H399)</f>
        <v>*</v>
      </c>
      <c r="J396" s="110" t="str">
        <f>IF(FN_MC!I399="","*",FN_MC!I399)</f>
        <v>*</v>
      </c>
      <c r="K396" s="110" t="str">
        <f>IF(FN_MC!M399="","*",FN_MC!M399)</f>
        <v>-</v>
      </c>
      <c r="L396" s="110" t="str">
        <f>IF(FN_MC!N399="","*",FN_MC!N399)</f>
        <v>-</v>
      </c>
      <c r="M396" s="111" t="str">
        <f>IF(FN_MC!J399="","*",FN_MC!J399)</f>
        <v>*</v>
      </c>
      <c r="N396" s="290" t="str">
        <f>IF(FN_MC!K399="","*",FN_MC!K399)</f>
        <v>*</v>
      </c>
      <c r="O396" s="290" t="str">
        <f>IF(FN_MC!L399="","*",FN_MC!L399)</f>
        <v>-</v>
      </c>
      <c r="P396" s="111"/>
      <c r="Q396" s="128" t="str">
        <f>IF(FN_MC!O399="","*",FN_MC!O399)</f>
        <v>*</v>
      </c>
      <c r="R396" s="128" t="str">
        <f>IF(FN_MC!P399="","*",FN_MC!P399)</f>
        <v>*</v>
      </c>
      <c r="S396" s="110" t="str">
        <f>IF(FN_MC!Q399="","*",CONCATENATE(FN_MC!Q399," ",FN_MC!R399))</f>
        <v>*</v>
      </c>
      <c r="T396" s="110" t="str">
        <f>IF(FN_MC!V399="","*",FN_MC!V399)</f>
        <v>*</v>
      </c>
      <c r="U396" s="110" t="str">
        <f>IF(FN_MC!W399="","*",FN_MC!W399)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-</v>
      </c>
      <c r="E401" s="110" t="str">
        <f>IF(FN_MC!T404="","*",FN_MC!T404)</f>
        <v>-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-</v>
      </c>
      <c r="L401" s="110" t="str">
        <f>IF(FN_MC!N404="","*",FN_MC!N404)</f>
        <v>-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-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-</v>
      </c>
      <c r="E402" s="110" t="str">
        <f>IF(FN_MC!T405="","*",FN_MC!T405)</f>
        <v>-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-</v>
      </c>
      <c r="L402" s="110" t="str">
        <f>IF(FN_MC!N405="","*",FN_MC!N405)</f>
        <v>-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-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-</v>
      </c>
      <c r="E403" s="110" t="str">
        <f>IF(FN_MC!T406="","*",FN_MC!T406)</f>
        <v>-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-</v>
      </c>
      <c r="L403" s="110" t="str">
        <f>IF(FN_MC!N406="","*",FN_MC!N406)</f>
        <v>-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-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-</v>
      </c>
      <c r="E404" s="110" t="str">
        <f>IF(FN_MC!T407="","*",FN_MC!T407)</f>
        <v>-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-</v>
      </c>
      <c r="L404" s="110" t="str">
        <f>IF(FN_MC!N407="","*",FN_MC!N407)</f>
        <v>-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-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-</v>
      </c>
      <c r="E405" s="110" t="str">
        <f>IF(FN_MC!T408="","*",FN_MC!T408)</f>
        <v>-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-</v>
      </c>
      <c r="L405" s="110" t="str">
        <f>IF(FN_MC!N408="","*",FN_MC!N408)</f>
        <v>-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-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-</v>
      </c>
      <c r="E406" s="110" t="str">
        <f>IF(FN_MC!T409="","*",FN_MC!T409)</f>
        <v>-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-</v>
      </c>
      <c r="L406" s="110" t="str">
        <f>IF(FN_MC!N409="","*",FN_MC!N409)</f>
        <v>-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-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-</v>
      </c>
      <c r="E407" s="110" t="str">
        <f>IF(FN_MC!T410="","*",FN_MC!T410)</f>
        <v>-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-</v>
      </c>
      <c r="L407" s="110" t="str">
        <f>IF(FN_MC!N410="","*",FN_MC!N410)</f>
        <v>-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-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8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J1" workbookViewId="0">
      <selection activeCell="A363" sqref="A363:Q37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2067</v>
      </c>
      <c r="D5" s="368"/>
      <c r="E5" s="368"/>
      <c r="F5" s="368"/>
      <c r="G5" s="368"/>
      <c r="H5" s="368"/>
      <c r="I5" s="368"/>
      <c r="J5" s="369"/>
      <c r="K5" s="370" t="s">
        <v>2068</v>
      </c>
      <c r="L5" s="371"/>
      <c r="M5" s="371"/>
      <c r="N5" s="371"/>
      <c r="O5" s="372" t="s">
        <v>2069</v>
      </c>
      <c r="P5" s="373"/>
      <c r="Q5" s="374"/>
    </row>
    <row r="6" spans="1:17" s="93" customFormat="1" ht="15.75" customHeight="1">
      <c r="A6" s="87" t="s">
        <v>2065</v>
      </c>
      <c r="B6" s="94" t="s">
        <v>2064</v>
      </c>
      <c r="C6" s="95" t="s">
        <v>1167</v>
      </c>
      <c r="D6" s="96" t="s">
        <v>1168</v>
      </c>
      <c r="E6" s="95" t="s">
        <v>2070</v>
      </c>
      <c r="F6" s="95" t="s">
        <v>1158</v>
      </c>
      <c r="G6" s="95" t="s">
        <v>1162</v>
      </c>
      <c r="H6" s="153" t="s">
        <v>626</v>
      </c>
      <c r="I6" s="131" t="s">
        <v>1163</v>
      </c>
      <c r="J6" s="131" t="s">
        <v>1164</v>
      </c>
      <c r="K6" s="139" t="s">
        <v>1158</v>
      </c>
      <c r="L6" s="139" t="s">
        <v>2071</v>
      </c>
      <c r="M6" s="139" t="s">
        <v>626</v>
      </c>
      <c r="N6" s="140" t="s">
        <v>1162</v>
      </c>
      <c r="O6" s="246" t="s">
        <v>1205</v>
      </c>
      <c r="P6" s="157"/>
      <c r="Q6" s="193" t="s">
        <v>2072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45964</v>
      </c>
      <c r="B9" s="98" t="str">
        <f>IF(FN_MC!X7="","*",FN_MC!X7)</f>
        <v>Contrato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Contrato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Contrato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Sombra de bloco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Contrato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Contrato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Contrato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Contrato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Contrato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Contrato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Contrato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Sombra de bloco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Sombra de bloco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Sombra de bloco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Oportunidade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 hidden="1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 hidden="1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 hidden="1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 hidden="1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 hidden="1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 hidden="1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>
        <f>IF(FN_MC!B300="","*",FN_MC!B300)</f>
        <v>45983</v>
      </c>
      <c r="B291" s="98" t="str">
        <f>IF(FN_MC!X300="","*",FN_MC!X300)</f>
        <v>Sombra de bloco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 hidden="1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 hidden="1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 hidden="1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 hidden="1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 hidden="1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Oportunidade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Sombra de bloco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Nao deslocou devido um procedente em TIQ estava trancando a saida do W70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 xml:space="preserve">TP pronto as 08:04, realizado o  intervalo execução da solda das 08:06 ate 09:36/ prod 1 solda 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2</v>
      </c>
      <c r="P339" s="90"/>
      <c r="Q339" s="145" t="str">
        <f>IF($A$2=1,IF(FN_MC!BJ349="","*",FN_MC!BJ349),IF(FN_MC!BK349="","*",FN_MC!BK349))</f>
        <v>TP pronta 11:46, em intervalo para alivio tensão 12:54 ate 14:24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4.1666666666666664E-2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2</v>
      </c>
      <c r="P341" s="90"/>
      <c r="Q341" s="145" t="str">
        <f>IF($A$2=1,IF(FN_MC!BJ351="","*",FN_MC!BJ351),IF(FN_MC!BK351="","*",FN_MC!BK351))</f>
        <v>MC1 08:42, realizado a descarga de dormentes no km 231 12:11 ate 12:57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2</v>
      </c>
      <c r="P342" s="90"/>
      <c r="Q342" s="145" t="str">
        <f>IF($A$2=1,IF(FN_MC!BJ352="","*",FN_MC!BJ352),IF(FN_MC!BK352="","*",FN_MC!BK352))</f>
        <v>MC1 08:42, realizado a descarga de dormentes no km 231 12:11 ate 12:57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2</v>
      </c>
      <c r="P343" s="90"/>
      <c r="Q343" s="145" t="str">
        <f>IF($A$2=1,IF(FN_MC!BJ353="","*",FN_MC!BJ353),IF(FN_MC!BK353="","*",FN_MC!BK353))</f>
        <v>Devido o atraso no carregamento dos materiais foi solicitado MC1 10:42, realizado o intervalo da socadora no km 197+120 ao 196+900 das 11:36 ate 12:23 / prod 220 netros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Interjoda em D-1 em atendimento interdição de linha desabilitada equipe trabalhou das 18hrs ate 00hrs, devido a jornada de descanso foi cancelado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</v>
      </c>
      <c r="N345" s="141" t="str">
        <f>IF(FN_MC!AM355="","*",FN_MC!AM355)</f>
        <v>TAP</v>
      </c>
      <c r="O345" s="174">
        <f>FN_MC!BH355</f>
        <v>2</v>
      </c>
      <c r="P345" s="90"/>
      <c r="Q345" s="145" t="str">
        <f>IF($A$2=1,IF(FN_MC!BJ355="","*",FN_MC!BJ355),IF(FN_MC!BK355="","*",FN_MC!BK355))</f>
        <v>TP pronta 09:32, em intervalo execução da solda 12:55 ate 14:55/ prod 1 solda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2</v>
      </c>
      <c r="P346" s="90"/>
      <c r="Q346" s="145" t="str">
        <f>IF($A$2=1,IF(FN_MC!BJ356="","*",FN_MC!BJ356),IF(FN_MC!BK356="","*",FN_MC!BK356))</f>
        <v>TP pronta 09:32, em intervalo execução da solda 12:55 ate 14:55/ prod 1 solda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2</v>
      </c>
      <c r="P347" s="90"/>
      <c r="Q347" s="145" t="str">
        <f>IF($A$2=1,IF(FN_MC!BJ357="","*",FN_MC!BJ357),IF(FN_MC!BK357="","*",FN_MC!BK357))</f>
        <v>MC1 10:18, realizando a execução da solda das 11:25 ate 14:30/ prod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>
        <f>IF(FN_MC!B359="","*",FN_MC!B359)</f>
        <v>45988</v>
      </c>
      <c r="B349" s="98" t="str">
        <f>IF(FN_MC!X359="","*",FN_MC!X359)</f>
        <v>Oportunidade</v>
      </c>
      <c r="C349" s="99" t="str">
        <f>IF(FN_MC!S359="","*",FN_MC!S359)</f>
        <v>FERRONORTE</v>
      </c>
      <c r="D349" s="99" t="str">
        <f>IF(FN_MC!T359="","*",FN_MC!T359)</f>
        <v>TGR-TRO</v>
      </c>
      <c r="E349" s="99" t="str">
        <f>IF(FN_MC!D359="","*",FN_MC!D359)</f>
        <v>W70</v>
      </c>
      <c r="F349" s="99" t="str">
        <f>IF(FN_MC!H359="","*",FN_MC!H359)</f>
        <v>TIQ2</v>
      </c>
      <c r="G349" s="99" t="str">
        <f>IF(FN_MC!M359="","*",FN_MC!M359)</f>
        <v>TIQ-TGR</v>
      </c>
      <c r="H349" s="154">
        <f>IF(FN_MC!K359="","*",FN_MC!K359)</f>
        <v>617</v>
      </c>
      <c r="I349" s="132">
        <f>IF(FN_MC!O359="","*",FN_MC!O359)</f>
        <v>0.4375</v>
      </c>
      <c r="J349" s="132">
        <f>IF(FN_MC!P359="","*",FN_MC!P359)</f>
        <v>4.1666666666666664E-2</v>
      </c>
      <c r="K349" s="141" t="str">
        <f>IF(FN_MC!AK359="","*",FN_MC!AK359)</f>
        <v>TIQ2</v>
      </c>
      <c r="L349" s="141" t="str">
        <f>IF(FN_MC!AM359="","*",FN_MC!AM359)</f>
        <v>TIQ-TGR</v>
      </c>
      <c r="M349" s="141">
        <f>IF(FN_MC!AP359="","*",FN_MC!AP359)</f>
        <v>617</v>
      </c>
      <c r="N349" s="141" t="str">
        <f>IF(FN_MC!AM359="","*",FN_MC!AM359)</f>
        <v>TIQ-TGR</v>
      </c>
      <c r="O349" s="174">
        <f>FN_MC!BH359</f>
        <v>0</v>
      </c>
      <c r="P349" s="90"/>
      <c r="Q349" s="145" t="str">
        <f>IF($A$2=1,IF(FN_MC!BJ359="","*",FN_MC!BJ359),IF(FN_MC!BK360="","*",FN_MC!BK360))</f>
        <v>Não partiu motivo aguardando o procedente I04 em TIQ partir previsão as 17hrs, pois o mesmo estava na frente do W70</v>
      </c>
    </row>
    <row r="350" spans="1:17" hidden="1">
      <c r="A350" s="97">
        <f>IF(FN_MC!B360="","*",FN_MC!B360)</f>
        <v>45988</v>
      </c>
      <c r="B350" s="98" t="str">
        <f>IF(FN_MC!X360="","*",FN_MC!X360)</f>
        <v>Oportunidade</v>
      </c>
      <c r="C350" s="99" t="str">
        <f>IF(FN_MC!S360="","*",FN_MC!S360)</f>
        <v>FERRONORTE</v>
      </c>
      <c r="D350" s="99" t="str">
        <f>IF(FN_MC!T360="","*",FN_MC!T360)</f>
        <v>TGR-TRO</v>
      </c>
      <c r="E350" s="99" t="str">
        <f>IF(FN_MC!D360="","*",FN_MC!D360)</f>
        <v>FRANCISCO (TF-670)</v>
      </c>
      <c r="F350" s="99" t="str">
        <f>IF(FN_MC!H360="","*",FN_MC!H360)</f>
        <v>TEPN</v>
      </c>
      <c r="G350" s="99" t="str">
        <f>IF(FN_MC!M360="","*",FN_MC!M360)</f>
        <v>TEP</v>
      </c>
      <c r="H350" s="154">
        <f>IF(FN_MC!K360="","*",FN_MC!K360)</f>
        <v>565</v>
      </c>
      <c r="I350" s="132">
        <f>IF(FN_MC!O360="","*",FN_MC!O360)</f>
        <v>0.375</v>
      </c>
      <c r="J350" s="132">
        <f>IF(FN_MC!P360="","*",FN_MC!P360)</f>
        <v>6.25E-2</v>
      </c>
      <c r="K350" s="141" t="str">
        <f>IF(FN_MC!AK360="","*",FN_MC!AK360)</f>
        <v>TEPN</v>
      </c>
      <c r="L350" s="141" t="str">
        <f>IF(FN_MC!AM360="","*",FN_MC!AM360)</f>
        <v>TEP</v>
      </c>
      <c r="M350" s="141">
        <f>IF(FN_MC!AP360="","*",FN_MC!AP360)</f>
        <v>565</v>
      </c>
      <c r="N350" s="141" t="str">
        <f>IF(FN_MC!AM360="","*",FN_MC!AM360)</f>
        <v>TEP</v>
      </c>
      <c r="O350" s="174">
        <f>FN_MC!BH360</f>
        <v>0</v>
      </c>
      <c r="P350" s="90"/>
      <c r="Q350" s="145" t="str">
        <f>IF($A$2=1,IF(FN_MC!BJ360="","*",FN_MC!BJ360),IF(FN_MC!#REF!="","*",FN_MC!#REF!))</f>
        <v xml:space="preserve">Não foi solicitado devido dificil acesso ao local </v>
      </c>
    </row>
    <row r="351" spans="1:17" hidden="1">
      <c r="A351" s="97">
        <f>IF(FN_MC!B361="","*",FN_MC!B361)</f>
        <v>45988</v>
      </c>
      <c r="B351" s="98" t="str">
        <f>IF(FN_MC!X361="","*",FN_MC!X361)</f>
        <v>Oportunidade</v>
      </c>
      <c r="C351" s="99" t="str">
        <f>IF(FN_MC!S361="","*",FN_MC!S361)</f>
        <v>FERRONORTE</v>
      </c>
      <c r="D351" s="99" t="str">
        <f>IF(FN_MC!T361="","*",FN_MC!T361)</f>
        <v>TCS-TGR</v>
      </c>
      <c r="E351" s="99" t="str">
        <f>IF(FN_MC!D361="","*",FN_MC!D361)</f>
        <v>BRUNO (TF-525)</v>
      </c>
      <c r="F351" s="99" t="str">
        <f>IF(FN_MC!H361="","*",FN_MC!H361)</f>
        <v>TPC1</v>
      </c>
      <c r="G351" s="99" t="str">
        <f>IF(FN_MC!M361="","*",FN_MC!M361)</f>
        <v>TPC</v>
      </c>
      <c r="H351" s="154">
        <f>IF(FN_MC!K361="","*",FN_MC!K361)</f>
        <v>428</v>
      </c>
      <c r="I351" s="132">
        <f>IF(FN_MC!O361="","*",FN_MC!O361)</f>
        <v>0.375</v>
      </c>
      <c r="J351" s="132">
        <f>IF(FN_MC!P361="","*",FN_MC!P361)</f>
        <v>6.25E-2</v>
      </c>
      <c r="K351" s="141" t="str">
        <f>IF(FN_MC!AK361="","*",FN_MC!AK361)</f>
        <v>TPC1</v>
      </c>
      <c r="L351" s="141" t="str">
        <f>IF(FN_MC!AM361="","*",FN_MC!AM361)</f>
        <v>TPC</v>
      </c>
      <c r="M351" s="141">
        <f>IF(FN_MC!AP361="","*",FN_MC!AP361)</f>
        <v>428</v>
      </c>
      <c r="N351" s="141" t="str">
        <f>IF(FN_MC!AM361="","*",FN_MC!AM361)</f>
        <v>TPC</v>
      </c>
      <c r="O351" s="174">
        <f>FN_MC!BH361</f>
        <v>2</v>
      </c>
      <c r="P351" s="90"/>
      <c r="Q351" s="145" t="str">
        <f>IF($A$2=1,IF(FN_MC!BJ361="","*",FN_MC!BJ361),IF(FN_MC!BK361="","*",FN_MC!BK361))</f>
        <v xml:space="preserve">TP pronta 07:52, em intervalo para execução da solda das 09:05 ate 10:30 km 547+500/prod 1 solda </v>
      </c>
    </row>
    <row r="352" spans="1:17" hidden="1">
      <c r="A352" s="97" t="str">
        <f>IF(FN_MC!B362="","*",FN_MC!B362)</f>
        <v>*</v>
      </c>
      <c r="B352" s="98" t="str">
        <f>IF(FN_MC!X362="","*",FN_MC!X362)</f>
        <v>Oportunidade</v>
      </c>
      <c r="C352" s="99" t="str">
        <f>IF(FN_MC!S362="","*",FN_MC!S362)</f>
        <v>FERRONORTE</v>
      </c>
      <c r="D352" s="99" t="str">
        <f>IF(FN_MC!T362="","*",FN_MC!T362)</f>
        <v>TCS-TGR</v>
      </c>
      <c r="E352" s="99" t="str">
        <f>IF(FN_MC!D362="","*",FN_MC!D362)</f>
        <v>ADENILSON (TP-512)</v>
      </c>
      <c r="F352" s="99" t="str">
        <f>IF(FN_MC!H362="","*",FN_MC!H362)</f>
        <v>TMR326</v>
      </c>
      <c r="G352" s="99" t="str">
        <f>IF(FN_MC!M362="","*",FN_MC!M362)</f>
        <v>TMR-TLA</v>
      </c>
      <c r="H352" s="154">
        <f>IF(FN_MC!K362="","*",FN_MC!K362)</f>
        <v>321</v>
      </c>
      <c r="I352" s="132">
        <f>IF(FN_MC!O362="","*",FN_MC!O362)</f>
        <v>0.375</v>
      </c>
      <c r="J352" s="132">
        <f>IF(FN_MC!P362="","*",FN_MC!P362)</f>
        <v>6.25E-2</v>
      </c>
      <c r="K352" s="141" t="str">
        <f>IF(FN_MC!AK362="","*",FN_MC!AK362)</f>
        <v>TMR326</v>
      </c>
      <c r="L352" s="141" t="str">
        <f>IF(FN_MC!AM362="","*",FN_MC!AM362)</f>
        <v>TMR-TLA</v>
      </c>
      <c r="M352" s="141">
        <f>IF(FN_MC!AP362="","*",FN_MC!AP362)</f>
        <v>321</v>
      </c>
      <c r="N352" s="141" t="str">
        <f>IF(FN_MC!AM362="","*",FN_MC!AM362)</f>
        <v>TMR-TLA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>
        <f>IF(FN_MC!B363="","*",FN_MC!B363)</f>
        <v>45988</v>
      </c>
      <c r="B353" s="98" t="str">
        <f>IF(FN_MC!X363="","*",FN_MC!X363)</f>
        <v>Oportunidade</v>
      </c>
      <c r="C353" s="99" t="str">
        <f>IF(FN_MC!S363="","*",FN_MC!S363)</f>
        <v>FERRONORTE</v>
      </c>
      <c r="D353" s="99" t="str">
        <f>IF(FN_MC!T363="","*",FN_MC!T363)</f>
        <v>TMI-TCS</v>
      </c>
      <c r="E353" s="99" t="str">
        <f>IF(FN_MC!D363="","*",FN_MC!D363)</f>
        <v>A15</v>
      </c>
      <c r="F353" s="99" t="str">
        <f>IF(FN_MC!H363="","*",FN_MC!H363)</f>
        <v>TCS291</v>
      </c>
      <c r="G353" s="99" t="str">
        <f>IF(FN_MC!M363="","*",FN_MC!M363)</f>
        <v>TCS-TAG</v>
      </c>
      <c r="H353" s="154">
        <f>IF(FN_MC!K363="","*",FN_MC!K363)</f>
        <v>290</v>
      </c>
      <c r="I353" s="132">
        <f>IF(FN_MC!O363="","*",FN_MC!O363)</f>
        <v>0.375</v>
      </c>
      <c r="J353" s="132">
        <f>IF(FN_MC!P363="","*",FN_MC!P363)</f>
        <v>4.1666666666666664E-2</v>
      </c>
      <c r="K353" s="141" t="str">
        <f>IF(FN_MC!AK363="","*",FN_MC!AK363)</f>
        <v>TCS291</v>
      </c>
      <c r="L353" s="141" t="str">
        <f>IF(FN_MC!AM363="","*",FN_MC!AM363)</f>
        <v>TCS-TAG</v>
      </c>
      <c r="M353" s="141">
        <f>IF(FN_MC!AP363="","*",FN_MC!AP363)</f>
        <v>290</v>
      </c>
      <c r="N353" s="141" t="str">
        <f>IF(FN_MC!AM363="","*",FN_MC!AM363)</f>
        <v>TCS-TAG</v>
      </c>
      <c r="O353" s="174">
        <f>FN_MC!BH363</f>
        <v>0</v>
      </c>
      <c r="P353" s="90"/>
      <c r="Q353" s="145" t="str">
        <f>IF($A$2=1,IF(FN_MC!BJ363="","*",FN_MC!BJ363),IF(FN_MC!BK363="","*",FN_MC!BK363))</f>
        <v xml:space="preserve">MC1 09:26, sem faixa devido alto fluxo de trens na regiao </v>
      </c>
    </row>
    <row r="354" spans="1:17" hidden="1">
      <c r="A354" s="97">
        <f>IF(FN_MC!B364="","*",FN_MC!B364)</f>
        <v>45988</v>
      </c>
      <c r="B354" s="98" t="str">
        <f>IF(FN_MC!X364="","*",FN_MC!X364)</f>
        <v>Oportunidade</v>
      </c>
      <c r="C354" s="99" t="str">
        <f>IF(FN_MC!S364="","*",FN_MC!S364)</f>
        <v>FERRONORTE</v>
      </c>
      <c r="D354" s="99" t="str">
        <f>IF(FN_MC!T364="","*",FN_MC!T364)</f>
        <v>TMI-TCS</v>
      </c>
      <c r="E354" s="99" t="str">
        <f>IF(FN_MC!D364="","*",FN_MC!D364)</f>
        <v>V86</v>
      </c>
      <c r="F354" s="99" t="str">
        <f>IF(FN_MC!H364="","*",FN_MC!H364)</f>
        <v>TID2</v>
      </c>
      <c r="G354" s="99" t="str">
        <f>IF(FN_MC!M364="","*",FN_MC!M364)</f>
        <v>TID-TVI</v>
      </c>
      <c r="H354" s="154">
        <f>IF(FN_MC!K364="","*",FN_MC!K364)</f>
        <v>198</v>
      </c>
      <c r="I354" s="132">
        <f>IF(FN_MC!O364="","*",FN_MC!O364)</f>
        <v>0.39583333333333331</v>
      </c>
      <c r="J354" s="132">
        <f>IF(FN_MC!P364="","*",FN_MC!P364)</f>
        <v>4.1666666666666664E-2</v>
      </c>
      <c r="K354" s="141" t="str">
        <f>IF(FN_MC!AK364="","*",FN_MC!AK364)</f>
        <v>TID2</v>
      </c>
      <c r="L354" s="141" t="str">
        <f>IF(FN_MC!AM364="","*",FN_MC!AM364)</f>
        <v>TID-TVI</v>
      </c>
      <c r="M354" s="141">
        <f>IF(FN_MC!AP364="","*",FN_MC!AP364)</f>
        <v>198</v>
      </c>
      <c r="N354" s="141" t="str">
        <f>IF(FN_MC!AM364="","*",FN_MC!AM364)</f>
        <v>TID-TVI</v>
      </c>
      <c r="O354" s="174">
        <f>FN_MC!BH364</f>
        <v>2</v>
      </c>
      <c r="P354" s="90"/>
      <c r="Q354" s="145" t="str">
        <f>IF($A$2=1,IF(FN_MC!BJ364="","*",FN_MC!BJ364),IF(FN_MC!BK364="","*",FN_MC!BK364))</f>
        <v xml:space="preserve"> MC1 foi solicitado as 10:30, atraso devido a maquina esta perdendo ar, realizou o intervalo das 11:49 ate 12:57no  km 197/ prod 900 metros </v>
      </c>
    </row>
    <row r="355" spans="1:17" hidden="1">
      <c r="A355" s="97">
        <f>IF(FN_MC!B365="","*",FN_MC!B365)</f>
        <v>45988</v>
      </c>
      <c r="B355" s="98" t="str">
        <f>IF(FN_MC!X365="","*",FN_MC!X365)</f>
        <v>Oportunidade</v>
      </c>
      <c r="C355" s="99" t="str">
        <f>IF(FN_MC!S365="","*",FN_MC!S365)</f>
        <v>FERRONORTE</v>
      </c>
      <c r="D355" s="99" t="str">
        <f>IF(FN_MC!T365="","*",FN_MC!T365)</f>
        <v>TMI-TCS</v>
      </c>
      <c r="E355" s="99" t="str">
        <f>IF(FN_MC!D365="","*",FN_MC!D365)</f>
        <v>ANISIO (TF-514)</v>
      </c>
      <c r="F355" s="99" t="str">
        <f>IF(FN_MC!H365="","*",FN_MC!H365)</f>
        <v>TQIK73</v>
      </c>
      <c r="G355" s="99" t="str">
        <f>IF(FN_MC!M365="","*",FN_MC!M365)</f>
        <v>TQI-TSP</v>
      </c>
      <c r="H355" s="154">
        <f>IF(FN_MC!K365="","*",FN_MC!K365)</f>
        <v>64.563999999999993</v>
      </c>
      <c r="I355" s="132">
        <f>IF(FN_MC!O365="","*",FN_MC!O365)</f>
        <v>0.375</v>
      </c>
      <c r="J355" s="132">
        <f>IF(FN_MC!P365="","*",FN_MC!P365)</f>
        <v>8.3333333333333329E-2</v>
      </c>
      <c r="K355" s="141" t="str">
        <f>IF(FN_MC!AK365="","*",FN_MC!AK365)</f>
        <v>TQIK73</v>
      </c>
      <c r="L355" s="141" t="str">
        <f>IF(FN_MC!AM365="","*",FN_MC!AM365)</f>
        <v>TQI-TSP</v>
      </c>
      <c r="M355" s="141">
        <f>IF(FN_MC!AP365="","*",FN_MC!AP365)</f>
        <v>64.563999999999993</v>
      </c>
      <c r="N355" s="141" t="str">
        <f>IF(FN_MC!AM365="","*",FN_MC!AM365)</f>
        <v>TQI-TSP</v>
      </c>
      <c r="O355" s="174">
        <f>FN_MC!BH365</f>
        <v>2</v>
      </c>
      <c r="P355" s="90"/>
      <c r="Q355" s="145" t="str">
        <f>IF($A$2=1,IF(FN_MC!BJ365="","*",FN_MC!BJ365),IF(FN_MC!BK365="","*",FN_MC!BK365))</f>
        <v xml:space="preserve">TP pronto as 08:34, em intervalo para troca de trilho das 08:54 ate 10:54/ prod 312 metros </v>
      </c>
    </row>
    <row r="356" spans="1:17" hidden="1">
      <c r="A356" s="97">
        <f>IF(FN_MC!B366="","*",FN_MC!B366)</f>
        <v>45988</v>
      </c>
      <c r="B356" s="98" t="str">
        <f>IF(FN_MC!X366="","*",FN_MC!X366)</f>
        <v>Oportunidade</v>
      </c>
      <c r="C356" s="99" t="str">
        <f>IF(FN_MC!S366="","*",FN_MC!S366)</f>
        <v>FERRONORTE</v>
      </c>
      <c r="D356" s="99" t="str">
        <f>IF(FN_MC!T366="","*",FN_MC!T366)</f>
        <v>TMI-TCS</v>
      </c>
      <c r="E356" s="99" t="str">
        <f>IF(FN_MC!D366="","*",FN_MC!D366)</f>
        <v>ELSON (TF-526)</v>
      </c>
      <c r="F356" s="99" t="str">
        <f>IF(FN_MC!H366="","*",FN_MC!H366)</f>
        <v>TQIK73</v>
      </c>
      <c r="G356" s="99" t="str">
        <f>IF(FN_MC!M366="","*",FN_MC!M366)</f>
        <v>TQI-TSP</v>
      </c>
      <c r="H356" s="154">
        <f>IF(FN_MC!K366="","*",FN_MC!K366)</f>
        <v>63.5</v>
      </c>
      <c r="I356" s="132">
        <f>IF(FN_MC!O366="","*",FN_MC!O366)</f>
        <v>0.375</v>
      </c>
      <c r="J356" s="132">
        <f>IF(FN_MC!P366="","*",FN_MC!P366)</f>
        <v>8.3333333333333329E-2</v>
      </c>
      <c r="K356" s="141" t="str">
        <f>IF(FN_MC!AK366="","*",FN_MC!AK366)</f>
        <v>TQIK73</v>
      </c>
      <c r="L356" s="141" t="str">
        <f>IF(FN_MC!AM366="","*",FN_MC!AM366)</f>
        <v>TQI-TSP</v>
      </c>
      <c r="M356" s="141">
        <f>IF(FN_MC!AP366="","*",FN_MC!AP366)</f>
        <v>63.5</v>
      </c>
      <c r="N356" s="141" t="str">
        <f>IF(FN_MC!AM366="","*",FN_MC!AM366)</f>
        <v>TQI-TSP</v>
      </c>
      <c r="O356" s="174">
        <f>FN_MC!BH366</f>
        <v>2</v>
      </c>
      <c r="P356" s="90"/>
      <c r="Q356" s="145" t="str">
        <f>IF($A$2=1,IF(FN_MC!BJ366="","*",FN_MC!BJ366),IF(FN_MC!BK366="","*",FN_MC!BK366))</f>
        <v xml:space="preserve">TP pronto as 08:34, em intervalo para execução da solda das 08:54 ate 10:54/ prod 2 soldas </v>
      </c>
    </row>
    <row r="357" spans="1:17" hidden="1">
      <c r="A357" s="97">
        <f>IF(FN_MC!B367="","*",FN_MC!B367)</f>
        <v>45988</v>
      </c>
      <c r="B357" s="98" t="str">
        <f>IF(FN_MC!X367="","*",FN_MC!X367)</f>
        <v>Oportunidade</v>
      </c>
      <c r="C357" s="99" t="str">
        <f>IF(FN_MC!S367="","*",FN_MC!S367)</f>
        <v>FERRONORTE</v>
      </c>
      <c r="D357" s="99" t="str">
        <f>IF(FN_MC!T367="","*",FN_MC!T367)</f>
        <v>TMI-TCS</v>
      </c>
      <c r="E357" s="99" t="str">
        <f>IF(FN_MC!D367="","*",FN_MC!D367)</f>
        <v>FRANCISCO (TF-670)</v>
      </c>
      <c r="F357" s="99" t="str">
        <f>IF(FN_MC!H367="","*",FN_MC!H367)</f>
        <v>TAP2</v>
      </c>
      <c r="G357" s="99" t="str">
        <f>IF(FN_MC!M367="","*",FN_MC!M367)</f>
        <v>TAP</v>
      </c>
      <c r="H357" s="154">
        <f>IF(FN_MC!K367="","*",FN_MC!K367)</f>
        <v>23.47</v>
      </c>
      <c r="I357" s="132">
        <f>IF(FN_MC!O367="","*",FN_MC!O367)</f>
        <v>0.375</v>
      </c>
      <c r="J357" s="132">
        <f>IF(FN_MC!P367="","*",FN_MC!P367)</f>
        <v>8.3333333333333329E-2</v>
      </c>
      <c r="K357" s="141" t="str">
        <f>IF(FN_MC!AK367="","*",FN_MC!AK367)</f>
        <v>TAP2</v>
      </c>
      <c r="L357" s="141" t="str">
        <f>IF(FN_MC!AM367="","*",FN_MC!AM367)</f>
        <v>TAP</v>
      </c>
      <c r="M357" s="141">
        <f>IF(FN_MC!AP367="","*",FN_MC!AP367)</f>
        <v>23.47</v>
      </c>
      <c r="N357" s="141" t="str">
        <f>IF(FN_MC!AM367="","*",FN_MC!AM367)</f>
        <v>TAP</v>
      </c>
      <c r="O357" s="174">
        <f>FN_MC!BH367</f>
        <v>0</v>
      </c>
      <c r="P357" s="90"/>
      <c r="Q357" s="145" t="str">
        <f>IF($A$2=1,IF(FN_MC!BJ367="","*",FN_MC!BJ367),IF(FN_MC!BK367="","*",FN_MC!BK367))</f>
        <v xml:space="preserve">TP pronta 08:26, sem faixa devido alto fluxo de trens </v>
      </c>
    </row>
    <row r="358" spans="1:17" hidden="1">
      <c r="A358" s="97">
        <f>IF(FN_MC!B368="","*",FN_MC!B368)</f>
        <v>45988</v>
      </c>
      <c r="B358" s="98" t="str">
        <f>IF(FN_MC!X368="","*",FN_MC!X368)</f>
        <v>Oportunidade</v>
      </c>
      <c r="C358" s="99" t="str">
        <f>IF(FN_MC!S368="","*",FN_MC!S368)</f>
        <v>MALHA CENTRAL</v>
      </c>
      <c r="D358" s="99" t="str">
        <f>IF(FN_MC!T368="","*",FN_MC!T368)</f>
        <v>RAMAL</v>
      </c>
      <c r="E358" s="99" t="str">
        <f>IF(FN_MC!D368="","*",FN_MC!D368)</f>
        <v>E17</v>
      </c>
      <c r="F358" s="99" t="str">
        <f>IF(FN_MC!H368="","*",FN_MC!H368)</f>
        <v>ZDK1</v>
      </c>
      <c r="G358" s="99" t="str">
        <f>IF(FN_MC!M368="","*",FN_MC!M368)</f>
        <v>ZDK-ZVT</v>
      </c>
      <c r="H358" s="154">
        <f>IF(FN_MC!K368="","*",FN_MC!K368)</f>
        <v>251</v>
      </c>
      <c r="I358" s="132">
        <f>IF(FN_MC!O368="","*",FN_MC!O368)</f>
        <v>0.375</v>
      </c>
      <c r="J358" s="132">
        <f>IF(FN_MC!P368="","*",FN_MC!P368)</f>
        <v>0.125</v>
      </c>
      <c r="K358" s="141" t="str">
        <f>IF(FN_MC!AK368="","*",FN_MC!AK368)</f>
        <v>ZDK1</v>
      </c>
      <c r="L358" s="141" t="str">
        <f>IF(FN_MC!AM368="","*",FN_MC!AM368)</f>
        <v>ZDK-ZVT</v>
      </c>
      <c r="M358" s="141">
        <f>IF(FN_MC!AP368="","*",FN_MC!AP368)</f>
        <v>251</v>
      </c>
      <c r="N358" s="141" t="str">
        <f>IF(FN_MC!AM368="","*",FN_MC!AM368)</f>
        <v>ZDK-ZVT</v>
      </c>
      <c r="O358" s="174">
        <f>FN_MC!BH368</f>
        <v>2</v>
      </c>
      <c r="P358" s="90"/>
      <c r="Q358" s="145" t="str">
        <f>IF($A$2=1,IF(FN_MC!BJ368="","*",FN_MC!BJ368),IF(FN_MC!BK368="","*",FN_MC!BK368))</f>
        <v xml:space="preserve">MC1 09:37, em intervalo da execução de solda das 10hrs até 13hrs/ prod </v>
      </c>
    </row>
    <row r="359" spans="1:17" hidden="1">
      <c r="A359" s="97">
        <f>IF(FN_MC!B369="","*",FN_MC!B369)</f>
        <v>45988</v>
      </c>
      <c r="B359" s="98" t="str">
        <f>IF(FN_MC!X369="","*",FN_MC!X369)</f>
        <v>Oportunidade</v>
      </c>
      <c r="C359" s="99" t="str">
        <f>IF(FN_MC!S369="","*",FN_MC!S369)</f>
        <v>MALHA CENTRAL</v>
      </c>
      <c r="D359" s="99" t="str">
        <f>IF(FN_MC!T369="","*",FN_MC!T369)</f>
        <v>PRV-POV</v>
      </c>
      <c r="E359" s="99" t="str">
        <f>IF(FN_MC!D369="","*",FN_MC!D369)</f>
        <v>W94</v>
      </c>
      <c r="F359" s="99" t="str">
        <f>IF(FN_MC!H369="","*",FN_MC!H369)</f>
        <v>PPR</v>
      </c>
      <c r="G359" s="99" t="str">
        <f>IF(FN_MC!M369="","*",FN_MC!M369)</f>
        <v>PPR-PSG</v>
      </c>
      <c r="H359" s="154">
        <f>IF(FN_MC!K369="","*",FN_MC!K369)</f>
        <v>1983</v>
      </c>
      <c r="I359" s="132">
        <f>IF(FN_MC!O369="","*",FN_MC!O369)</f>
        <v>0.375</v>
      </c>
      <c r="J359" s="132">
        <f>IF(FN_MC!P369="","*",FN_MC!P369)</f>
        <v>4.1666666666666664E-2</v>
      </c>
      <c r="K359" s="141" t="str">
        <f>IF(FN_MC!AK369="","*",FN_MC!AK369)</f>
        <v>PPR</v>
      </c>
      <c r="L359" s="141" t="str">
        <f>IF(FN_MC!AM369="","*",FN_MC!AM369)</f>
        <v>PPR-PSG</v>
      </c>
      <c r="M359" s="141">
        <f>IF(FN_MC!AP369="","*",FN_MC!AP369)</f>
        <v>1983</v>
      </c>
      <c r="N359" s="141" t="str">
        <f>IF(FN_MC!AM369="","*",FN_MC!AM369)</f>
        <v>PPR-PSG</v>
      </c>
      <c r="O359" s="174">
        <f>FN_MC!BH369</f>
        <v>2</v>
      </c>
      <c r="P359" s="90"/>
      <c r="Q359" s="145" t="str">
        <f>IF($A$2=1,IF(FN_MC!BJ369="","*",FN_MC!BJ369),IF(FN_MC!BK369="","*",FN_MC!BK369))</f>
        <v xml:space="preserve">MC1 08:49, recolhendo materia no trecho </v>
      </c>
    </row>
    <row r="360" spans="1:17" hidden="1">
      <c r="A360" s="97">
        <f>IF(FN_MC!B370="","*",FN_MC!B370)</f>
        <v>45988</v>
      </c>
      <c r="B360" s="98" t="str">
        <f>IF(FN_MC!X370="","*",FN_MC!X370)</f>
        <v>Oportunidade</v>
      </c>
      <c r="C360" s="99" t="str">
        <f>IF(FN_MC!S370="","*",FN_MC!S370)</f>
        <v>MALHA CENTRAL</v>
      </c>
      <c r="D360" s="99" t="str">
        <f>IF(FN_MC!T370="","*",FN_MC!T370)</f>
        <v>PPN-POV</v>
      </c>
      <c r="E360" s="99" t="str">
        <f>IF(FN_MC!D370="","*",FN_MC!D370)</f>
        <v>A01</v>
      </c>
      <c r="F360" s="99" t="str">
        <f>IF(FN_MC!H370="","*",FN_MC!H370)</f>
        <v>PPP</v>
      </c>
      <c r="G360" s="99" t="str">
        <f>IF(FN_MC!M370="","*",FN_MC!M370)</f>
        <v>PPP-PGU</v>
      </c>
      <c r="H360" s="154">
        <f>IF(FN_MC!K370="","*",FN_MC!K370)</f>
        <v>1142</v>
      </c>
      <c r="I360" s="132">
        <f>IF(FN_MC!O370="","*",FN_MC!O370)</f>
        <v>0.33333333333333331</v>
      </c>
      <c r="J360" s="132">
        <f>IF(FN_MC!P370="","*",FN_MC!P370)</f>
        <v>4.1666666666666664E-2</v>
      </c>
      <c r="K360" s="141" t="str">
        <f>IF(FN_MC!AK370="","*",FN_MC!AK370)</f>
        <v>PPP</v>
      </c>
      <c r="L360" s="141" t="str">
        <f>IF(FN_MC!AM370="","*",FN_MC!AM370)</f>
        <v>PPP-PGU</v>
      </c>
      <c r="M360" s="141">
        <f>IF(FN_MC!AP370="","*",FN_MC!AP370)</f>
        <v>1142</v>
      </c>
      <c r="N360" s="141" t="str">
        <f>IF(FN_MC!AM370="","*",FN_MC!AM370)</f>
        <v>PPP-PGU</v>
      </c>
      <c r="O360" s="174">
        <f>FN_MC!BH370</f>
        <v>2</v>
      </c>
      <c r="P360" s="90"/>
      <c r="Q360" s="145" t="str">
        <f>IF($A$2=1,IF(FN_MC!BJ370="","*",FN_MC!BJ370),IF(FN_MC!BK370="","*",FN_MC!BK370))</f>
        <v>MC1 07:49, ronda R7D entre PEN-PPP</v>
      </c>
    </row>
    <row r="361" spans="1:17" hidden="1">
      <c r="A361" s="97">
        <f>IF(FN_MC!B371="","*",FN_MC!B371)</f>
        <v>45988</v>
      </c>
      <c r="B361" s="98" t="str">
        <f>IF(FN_MC!X371="","*",FN_MC!X371)</f>
        <v>Contrato</v>
      </c>
      <c r="C361" s="99" t="str">
        <f>IF(FN_MC!S371="","*",FN_MC!S371)</f>
        <v>FERRONORTE</v>
      </c>
      <c r="D361" s="99" t="str">
        <f>IF(FN_MC!T371="","*",FN_MC!T371)</f>
        <v>TMI-TCS</v>
      </c>
      <c r="E361" s="99" t="str">
        <f>IF(FN_MC!D371="","*",FN_MC!D371)</f>
        <v>A60</v>
      </c>
      <c r="F361" s="99" t="str">
        <f>IF(FN_MC!H371="","*",FN_MC!H371)</f>
        <v>TCS291</v>
      </c>
      <c r="G361" s="99" t="str">
        <f>IF(FN_MC!M371="","*",FN_MC!M371)</f>
        <v>TCS-TAG</v>
      </c>
      <c r="H361" s="154">
        <f>IF(FN_MC!K371="","*",FN_MC!K371)</f>
        <v>290</v>
      </c>
      <c r="I361" s="132">
        <f>IF(FN_MC!O371="","*",FN_MC!O371)</f>
        <v>0.375</v>
      </c>
      <c r="J361" s="132">
        <f>IF(FN_MC!P371="","*",FN_MC!P371)</f>
        <v>4.1666666666666664E-2</v>
      </c>
      <c r="K361" s="141" t="str">
        <f>IF(FN_MC!AK371="","*",FN_MC!AK371)</f>
        <v>TCS291</v>
      </c>
      <c r="L361" s="141" t="str">
        <f>IF(FN_MC!AM371="","*",FN_MC!AM371)</f>
        <v>TCS-TAG</v>
      </c>
      <c r="M361" s="141">
        <f>IF(FN_MC!AP371="","*",FN_MC!AP371)</f>
        <v>290</v>
      </c>
      <c r="N361" s="141" t="str">
        <f>IF(FN_MC!AM371="","*",FN_MC!AM371)</f>
        <v>TCS-TAG</v>
      </c>
      <c r="O361" s="174">
        <f>FN_MC!BH371</f>
        <v>0</v>
      </c>
      <c r="P361" s="90"/>
      <c r="Q361" s="145" t="str">
        <f>IF($A$2=1,IF(FN_MC!BJ371="","*",FN_MC!BJ371),IF(FN_MC!BK371="","*",FN_MC!BK371))</f>
        <v xml:space="preserve">Avariado problema no alternador 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>
      <c r="A363" s="97">
        <f>IF(FN_MC!B373="","*",FN_MC!B373)</f>
        <v>45989</v>
      </c>
      <c r="B363" s="98" t="str">
        <f>IF(FN_MC!X373="","*",FN_MC!X373)</f>
        <v>Oportunidade</v>
      </c>
      <c r="C363" s="99" t="str">
        <f>IF(FN_MC!S373="","*",FN_MC!S373)</f>
        <v>FERRONORTE</v>
      </c>
      <c r="D363" s="99" t="str">
        <f>IF(FN_MC!T373="","*",FN_MC!T373)</f>
        <v>-</v>
      </c>
      <c r="E363" s="99" t="str">
        <f>IF(FN_MC!D373="","*",FN_MC!D373)</f>
        <v>W70</v>
      </c>
      <c r="F363" s="99" t="str">
        <f>IF(FN_MC!H373="","*",FN_MC!H373)</f>
        <v>TIQ2</v>
      </c>
      <c r="G363" s="99" t="str">
        <f>IF(FN_MC!M373="","*",FN_MC!M373)</f>
        <v>TIQ-TGR</v>
      </c>
      <c r="H363" s="154">
        <f>IF(FN_MC!K373="","*",FN_MC!K373)</f>
        <v>617</v>
      </c>
      <c r="I363" s="132">
        <f>IF(FN_MC!O373="","*",FN_MC!O373)</f>
        <v>0.4375</v>
      </c>
      <c r="J363" s="132">
        <f>IF(FN_MC!P373="","*",FN_MC!P373)</f>
        <v>4.1666666666666664E-2</v>
      </c>
      <c r="K363" s="141" t="str">
        <f>IF(FN_MC!AK373="","*",FN_MC!AK373)</f>
        <v>TIQ2</v>
      </c>
      <c r="L363" s="141" t="str">
        <f>IF(FN_MC!AM373="","*",FN_MC!AM373)</f>
        <v>TIQ-TGR</v>
      </c>
      <c r="M363" s="141">
        <f>IF(FN_MC!AP373="","*",FN_MC!AP373)</f>
        <v>617</v>
      </c>
      <c r="N363" s="141" t="str">
        <f>IF(FN_MC!AM373="","*",FN_MC!AM373)</f>
        <v>TIQ-TGR</v>
      </c>
      <c r="O363" s="174">
        <f>FN_MC!BH373</f>
        <v>1</v>
      </c>
      <c r="P363" s="90"/>
      <c r="Q363" s="145" t="str">
        <f>IF($A$2=1,IF(FN_MC!BJ373="","*",FN_MC!BJ373),IF(FN_MC!BK373="","*",FN_MC!BK373))</f>
        <v xml:space="preserve">MC1 09:48, devido o carregamento o travessao ficou trancando aguardando livrar o travessão </v>
      </c>
    </row>
    <row r="364" spans="1:17">
      <c r="A364" s="97">
        <f>IF(FN_MC!B374="","*",FN_MC!B374)</f>
        <v>45989</v>
      </c>
      <c r="B364" s="98" t="str">
        <f>IF(FN_MC!X374="","*",FN_MC!X374)</f>
        <v>Contrato</v>
      </c>
      <c r="C364" s="99" t="str">
        <f>IF(FN_MC!S374="","*",FN_MC!S374)</f>
        <v>FERRONORTE</v>
      </c>
      <c r="D364" s="99" t="str">
        <f>IF(FN_MC!T374="","*",FN_MC!T374)</f>
        <v>TGR-TRO</v>
      </c>
      <c r="E364" s="99" t="str">
        <f>IF(FN_MC!D374="","*",FN_MC!D374)</f>
        <v>BRUNO (TF-525)</v>
      </c>
      <c r="F364" s="99" t="str">
        <f>IF(FN_MC!H374="","*",FN_MC!H374)</f>
        <v>TAL699</v>
      </c>
      <c r="G364" s="99" t="str">
        <f>IF(FN_MC!M374="","*",FN_MC!M374)</f>
        <v>TAL-TSF</v>
      </c>
      <c r="H364" s="154">
        <f>IF(FN_MC!K374="","*",FN_MC!K374)</f>
        <v>692</v>
      </c>
      <c r="I364" s="132">
        <f>IF(FN_MC!O374="","*",FN_MC!O374)</f>
        <v>0.375</v>
      </c>
      <c r="J364" s="132">
        <f>IF(FN_MC!P374="","*",FN_MC!P374)</f>
        <v>0.125</v>
      </c>
      <c r="K364" s="141" t="str">
        <f>IF(FN_MC!AK374="","*",FN_MC!AK374)</f>
        <v>TAL699</v>
      </c>
      <c r="L364" s="141" t="str">
        <f>IF(FN_MC!AM374="","*",FN_MC!AM374)</f>
        <v>TAL-TSF</v>
      </c>
      <c r="M364" s="141">
        <f>IF(FN_MC!AP374="","*",FN_MC!AP374)</f>
        <v>692</v>
      </c>
      <c r="N364" s="141" t="str">
        <f>IF(FN_MC!AM374="","*",FN_MC!AM374)</f>
        <v>TAL-TSF</v>
      </c>
      <c r="O364" s="174">
        <f>FN_MC!BH374</f>
        <v>2</v>
      </c>
      <c r="P364" s="90"/>
      <c r="Q364" s="145" t="str">
        <f>IF($A$2=1,IF(FN_MC!BJ374="","*",FN_MC!BJ374),IF(FN_MC!BK374="","*",FN_MC!BK374))</f>
        <v>TP pronta 07:32, realizado o intervalo execução da solda 08:22 ate 10:02 km 692+300/ prod 2 soldas</v>
      </c>
    </row>
    <row r="365" spans="1:17">
      <c r="A365" s="97">
        <f>IF(FN_MC!B375="","*",FN_MC!B375)</f>
        <v>45989</v>
      </c>
      <c r="B365" s="98" t="str">
        <f>IF(FN_MC!X375="","*",FN_MC!X375)</f>
        <v>Oportunidade</v>
      </c>
      <c r="C365" s="99" t="str">
        <f>IF(FN_MC!S375="","*",FN_MC!S375)</f>
        <v>FERRONORTE</v>
      </c>
      <c r="D365" s="99" t="str">
        <f>IF(FN_MC!T375="","*",FN_MC!T375)</f>
        <v>TGR-TRO</v>
      </c>
      <c r="E365" s="99" t="str">
        <f>IF(FN_MC!D375="","*",FN_MC!D375)</f>
        <v xml:space="preserve">TURMA FIXA VIA </v>
      </c>
      <c r="F365" s="99" t="str">
        <f>IF(FN_MC!H375="","*",FN_MC!H375)</f>
        <v>TCTTIQ1</v>
      </c>
      <c r="G365" s="99" t="str">
        <f>IF(FN_MC!M375="","*",FN_MC!M375)</f>
        <v>TCT-TIQ</v>
      </c>
      <c r="H365" s="154">
        <f>IF(FN_MC!K375="","*",FN_MC!K375)</f>
        <v>615</v>
      </c>
      <c r="I365" s="132">
        <f>IF(FN_MC!O375="","*",FN_MC!O375)</f>
        <v>0.375</v>
      </c>
      <c r="J365" s="132">
        <f>IF(FN_MC!P375="","*",FN_MC!P375)</f>
        <v>6.25E-2</v>
      </c>
      <c r="K365" s="141" t="str">
        <f>IF(FN_MC!AK375="","*",FN_MC!AK375)</f>
        <v>TCTTIQ1</v>
      </c>
      <c r="L365" s="141" t="str">
        <f>IF(FN_MC!AM375="","*",FN_MC!AM375)</f>
        <v>TCT-TIQ</v>
      </c>
      <c r="M365" s="141">
        <f>IF(FN_MC!AP375="","*",FN_MC!AP375)</f>
        <v>615</v>
      </c>
      <c r="N365" s="141" t="str">
        <f>IF(FN_MC!AM375="","*",FN_MC!AM375)</f>
        <v>TCT-TIQ</v>
      </c>
      <c r="O365" s="174">
        <f>FN_MC!BH375</f>
        <v>1</v>
      </c>
      <c r="P365" s="90"/>
      <c r="Q365" s="145" t="str">
        <f>IF($A$2=1,IF(FN_MC!BJ375="","*",FN_MC!BJ375),IF(FN_MC!BK375="","*",FN_MC!BK375))</f>
        <v xml:space="preserve">TP pronta 09:40, previsao apos I98 14hrs </v>
      </c>
    </row>
    <row r="366" spans="1:17">
      <c r="A366" s="97">
        <f>IF(FN_MC!B376="","*",FN_MC!B376)</f>
        <v>45989</v>
      </c>
      <c r="B366" s="98" t="str">
        <f>IF(FN_MC!X376="","*",FN_MC!X376)</f>
        <v>Oportunidade</v>
      </c>
      <c r="C366" s="99" t="str">
        <f>IF(FN_MC!S376="","*",FN_MC!S376)</f>
        <v>FERRONORTE</v>
      </c>
      <c r="D366" s="99" t="str">
        <f>IF(FN_MC!T376="","*",FN_MC!T376)</f>
        <v>TGR-TRO</v>
      </c>
      <c r="E366" s="99" t="str">
        <f>IF(FN_MC!D376="","*",FN_MC!D376)</f>
        <v>A80</v>
      </c>
      <c r="F366" s="99" t="str">
        <f>IF(FN_MC!H376="","*",FN_MC!H376)</f>
        <v>TAG</v>
      </c>
      <c r="G366" s="99" t="str">
        <f>IF(FN_MC!M376="","*",FN_MC!M376)</f>
        <v>TAG-TRO</v>
      </c>
      <c r="H366" s="154">
        <f>IF(FN_MC!K376="","*",FN_MC!K376)</f>
        <v>501</v>
      </c>
      <c r="I366" s="132">
        <f>IF(FN_MC!O376="","*",FN_MC!O376)</f>
        <v>0.29166666666666669</v>
      </c>
      <c r="J366" s="132">
        <f>IF(FN_MC!P376="","*",FN_MC!P376)</f>
        <v>4.1666666666666664E-2</v>
      </c>
      <c r="K366" s="141" t="str">
        <f>IF(FN_MC!AK376="","*",FN_MC!AK376)</f>
        <v>TAG</v>
      </c>
      <c r="L366" s="141" t="str">
        <f>IF(FN_MC!AM376="","*",FN_MC!AM376)</f>
        <v>TAG-TRO</v>
      </c>
      <c r="M366" s="141">
        <f>IF(FN_MC!AP376="","*",FN_MC!AP376)</f>
        <v>501</v>
      </c>
      <c r="N366" s="141" t="str">
        <f>IF(FN_MC!AM376="","*",FN_MC!AM376)</f>
        <v>TAG-TRO</v>
      </c>
      <c r="O366" s="174">
        <f>FN_MC!BH376</f>
        <v>2</v>
      </c>
      <c r="P366" s="90"/>
      <c r="Q366" s="145" t="str">
        <f>IF($A$2=1,IF(FN_MC!BJ376="","*",FN_MC!BJ376),IF(FN_MC!BK376="","*",FN_MC!BK376))</f>
        <v>MC1 06:52, segue inspeção R7D de TAG-TRO</v>
      </c>
    </row>
    <row r="367" spans="1:17">
      <c r="A367" s="97">
        <f>IF(FN_MC!B377="","*",FN_MC!B377)</f>
        <v>45989</v>
      </c>
      <c r="B367" s="98" t="str">
        <f>IF(FN_MC!X377="","*",FN_MC!X377)</f>
        <v>Contrato</v>
      </c>
      <c r="C367" s="99" t="str">
        <f>IF(FN_MC!S377="","*",FN_MC!S377)</f>
        <v>FERRONORTE</v>
      </c>
      <c r="D367" s="99" t="str">
        <f>IF(FN_MC!T377="","*",FN_MC!T377)</f>
        <v>TCS-TGR</v>
      </c>
      <c r="E367" s="99" t="str">
        <f>IF(FN_MC!D377="","*",FN_MC!D377)</f>
        <v>ADENILSON (TP-512)</v>
      </c>
      <c r="F367" s="99" t="str">
        <f>IF(FN_MC!H377="","*",FN_MC!H377)</f>
        <v>TMR326</v>
      </c>
      <c r="G367" s="99" t="str">
        <f>IF(FN_MC!M377="","*",FN_MC!M377)</f>
        <v>TMR-TLA</v>
      </c>
      <c r="H367" s="154">
        <f>IF(FN_MC!K377="","*",FN_MC!K377)</f>
        <v>321</v>
      </c>
      <c r="I367" s="132">
        <f>IF(FN_MC!O377="","*",FN_MC!O377)</f>
        <v>0.375</v>
      </c>
      <c r="J367" s="132">
        <f>IF(FN_MC!P377="","*",FN_MC!P377)</f>
        <v>8.3333333333333329E-2</v>
      </c>
      <c r="K367" s="141" t="str">
        <f>IF(FN_MC!AK377="","*",FN_MC!AK377)</f>
        <v>TMR326</v>
      </c>
      <c r="L367" s="141" t="str">
        <f>IF(FN_MC!AM377="","*",FN_MC!AM377)</f>
        <v>TMR-TLA</v>
      </c>
      <c r="M367" s="141">
        <f>IF(FN_MC!AP377="","*",FN_MC!AP377)</f>
        <v>321</v>
      </c>
      <c r="N367" s="141" t="str">
        <f>IF(FN_MC!AM377="","*",FN_MC!AM377)</f>
        <v>TMR-TLA</v>
      </c>
      <c r="O367" s="174">
        <f>FN_MC!BH377</f>
        <v>1</v>
      </c>
      <c r="P367" s="90"/>
      <c r="Q367" s="145" t="str">
        <f>IF($A$2=1,IF(FN_MC!BJ377="","*",FN_MC!BJ377),IF(FN_MC!BK377="","*",FN_MC!BK377))</f>
        <v xml:space="preserve">TP pronta 08:50, previsão apos I29 12hrs </v>
      </c>
    </row>
    <row r="368" spans="1:17" ht="37.5" customHeight="1">
      <c r="A368" s="97">
        <f>IF(FN_MC!B378="","*",FN_MC!B378)</f>
        <v>45989</v>
      </c>
      <c r="B368" s="98" t="str">
        <f>IF(FN_MC!X378="","*",FN_MC!X378)</f>
        <v>Contrato</v>
      </c>
      <c r="C368" s="99" t="str">
        <f>IF(FN_MC!S378="","*",FN_MC!S378)</f>
        <v>FERRONORTE</v>
      </c>
      <c r="D368" s="99" t="str">
        <f>IF(FN_MC!T378="","*",FN_MC!T378)</f>
        <v>TMI-TCS</v>
      </c>
      <c r="E368" s="99" t="str">
        <f>IF(FN_MC!D378="","*",FN_MC!D378)</f>
        <v>MOD FN</v>
      </c>
      <c r="F368" s="99" t="str">
        <f>IF(FN_MC!H378="","*",FN_MC!H378)</f>
        <v>-</v>
      </c>
      <c r="G368" s="99" t="str">
        <f>IF(FN_MC!M378="","*",FN_MC!M378)</f>
        <v>TCS-TVI</v>
      </c>
      <c r="H368" s="154">
        <f>IF(FN_MC!K378="","*",FN_MC!K378)</f>
        <v>230.6</v>
      </c>
      <c r="I368" s="132">
        <f>IF(FN_MC!O378="","*",FN_MC!O378)</f>
        <v>0.375</v>
      </c>
      <c r="J368" s="132">
        <f>IF(FN_MC!P378="","*",FN_MC!P378)</f>
        <v>0.125</v>
      </c>
      <c r="K368" s="141" t="str">
        <f>IF(FN_MC!AK378="","*",FN_MC!AK378)</f>
        <v>-</v>
      </c>
      <c r="L368" s="141" t="str">
        <f>IF(FN_MC!AM378="","*",FN_MC!AM378)</f>
        <v>TCS-TVI</v>
      </c>
      <c r="M368" s="141">
        <f>IF(FN_MC!AP378="","*",FN_MC!AP378)</f>
        <v>230.6</v>
      </c>
      <c r="N368" s="141" t="str">
        <f>IF(FN_MC!AM378="","*",FN_MC!AM378)</f>
        <v>TCS-TVI</v>
      </c>
      <c r="O368" s="174">
        <f>FN_MC!BH378</f>
        <v>1</v>
      </c>
      <c r="P368" s="90"/>
      <c r="Q368" s="145" t="str">
        <f>IF($A$2=1,IF(FN_MC!BJ378="","*",FN_MC!BJ378),IF(FN_MC!BK378="","*",FN_MC!BK378))</f>
        <v>MC1 07:39, segue em deslocamento para o local de trabalho km 230</v>
      </c>
    </row>
    <row r="369" spans="1:17">
      <c r="A369" s="97">
        <f>IF(FN_MC!B379="","*",FN_MC!B379)</f>
        <v>45989</v>
      </c>
      <c r="B369" s="98" t="str">
        <f>IF(FN_MC!X379="","*",FN_MC!X379)</f>
        <v>Contrato</v>
      </c>
      <c r="C369" s="99" t="str">
        <f>IF(FN_MC!S379="","*",FN_MC!S379)</f>
        <v>FERRONORTE</v>
      </c>
      <c r="D369" s="99" t="str">
        <f>IF(FN_MC!T379="","*",FN_MC!T379)</f>
        <v>TMI-TCS</v>
      </c>
      <c r="E369" s="99" t="str">
        <f>IF(FN_MC!D379="","*",FN_MC!D379)</f>
        <v>W50</v>
      </c>
      <c r="F369" s="99" t="str">
        <f>IF(FN_MC!H379="","*",FN_MC!H379)</f>
        <v>TCS2</v>
      </c>
      <c r="G369" s="99" t="str">
        <f>IF(FN_MC!M379="","*",FN_MC!M379)</f>
        <v>TCS-TVI</v>
      </c>
      <c r="H369" s="154">
        <f>IF(FN_MC!K379="","*",FN_MC!K379)</f>
        <v>230.6</v>
      </c>
      <c r="I369" s="132">
        <f>IF(FN_MC!O379="","*",FN_MC!O379)</f>
        <v>0.33333333333333331</v>
      </c>
      <c r="J369" s="132">
        <f>IF(FN_MC!P379="","*",FN_MC!P379)</f>
        <v>6.9444444444444447E-4</v>
      </c>
      <c r="K369" s="141" t="str">
        <f>IF(FN_MC!AK379="","*",FN_MC!AK379)</f>
        <v>TCS2</v>
      </c>
      <c r="L369" s="141" t="str">
        <f>IF(FN_MC!AM379="","*",FN_MC!AM379)</f>
        <v>TCS-TVI</v>
      </c>
      <c r="M369" s="141">
        <f>IF(FN_MC!AP379="","*",FN_MC!AP379)</f>
        <v>230.6</v>
      </c>
      <c r="N369" s="141" t="str">
        <f>IF(FN_MC!AM379="","*",FN_MC!AM379)</f>
        <v>TCS-TVI</v>
      </c>
      <c r="O369" s="174">
        <f>FN_MC!BH379</f>
        <v>1</v>
      </c>
      <c r="P369" s="90"/>
      <c r="Q369" s="145" t="str">
        <f>IF($A$2=1,IF(FN_MC!BJ379="","*",FN_MC!BJ379),IF(FN_MC!BK379="","*",FN_MC!BK379))</f>
        <v>MC1 07:39, segue em deslocamento para o local de trabalho km 230</v>
      </c>
    </row>
    <row r="370" spans="1:17">
      <c r="A370" s="97">
        <f>IF(FN_MC!B380="","*",FN_MC!B380)</f>
        <v>45989</v>
      </c>
      <c r="B370" s="98" t="str">
        <f>IF(FN_MC!X380="","*",FN_MC!X380)</f>
        <v>Sombra de bloco</v>
      </c>
      <c r="C370" s="99" t="str">
        <f>IF(FN_MC!S380="","*",FN_MC!S380)</f>
        <v>FERRONORTE</v>
      </c>
      <c r="D370" s="99" t="str">
        <f>IF(FN_MC!T380="","*",FN_MC!T380)</f>
        <v>TMI-TCS</v>
      </c>
      <c r="E370" s="99" t="str">
        <f>IF(FN_MC!D380="","*",FN_MC!D380)</f>
        <v>V86</v>
      </c>
      <c r="F370" s="99" t="str">
        <f>IF(FN_MC!H380="","*",FN_MC!H380)</f>
        <v>TID2</v>
      </c>
      <c r="G370" s="99" t="str">
        <f>IF(FN_MC!M380="","*",FN_MC!M380)</f>
        <v>TID-TVI</v>
      </c>
      <c r="H370" s="154">
        <f>IF(FN_MC!K380="","*",FN_MC!K380)</f>
        <v>198</v>
      </c>
      <c r="I370" s="132">
        <f>IF(FN_MC!O380="","*",FN_MC!O380)</f>
        <v>0.39583333333333331</v>
      </c>
      <c r="J370" s="132">
        <f>IF(FN_MC!P380="","*",FN_MC!P380)</f>
        <v>6.25E-2</v>
      </c>
      <c r="K370" s="141" t="str">
        <f>IF(FN_MC!AK380="","*",FN_MC!AK380)</f>
        <v>TID2</v>
      </c>
      <c r="L370" s="141" t="str">
        <f>IF(FN_MC!AM380="","*",FN_MC!AM380)</f>
        <v>TID-TVI</v>
      </c>
      <c r="M370" s="141">
        <f>IF(FN_MC!AP380="","*",FN_MC!AP380)</f>
        <v>198</v>
      </c>
      <c r="N370" s="141" t="str">
        <f>IF(FN_MC!AM380="","*",FN_MC!AM380)</f>
        <v>TID-TVI</v>
      </c>
      <c r="O370" s="174">
        <f>FN_MC!BH380</f>
        <v>1</v>
      </c>
      <c r="P370" s="90"/>
      <c r="Q370" s="145" t="str">
        <f>IF($A$2=1,IF(FN_MC!BJ380="","*",FN_MC!BJ380),IF(FN_MC!BK380="","*",FN_MC!BK380))</f>
        <v xml:space="preserve">MC1 09:13, previsao de faixa na sombra do W50 </v>
      </c>
    </row>
    <row r="371" spans="1:17">
      <c r="A371" s="97">
        <f>IF(FN_MC!B381="","*",FN_MC!B381)</f>
        <v>45989</v>
      </c>
      <c r="B371" s="98" t="str">
        <f>IF(FN_MC!X381="","*",FN_MC!X381)</f>
        <v>Oportunidade</v>
      </c>
      <c r="C371" s="99" t="str">
        <f>IF(FN_MC!S381="","*",FN_MC!S381)</f>
        <v>FERRONORTE</v>
      </c>
      <c r="D371" s="99" t="str">
        <f>IF(FN_MC!T381="","*",FN_MC!T381)</f>
        <v>TMI-TCS</v>
      </c>
      <c r="E371" s="99" t="str">
        <f>IF(FN_MC!D381="","*",FN_MC!D381)</f>
        <v>ANISIO (TF-514)</v>
      </c>
      <c r="F371" s="99" t="str">
        <f>IF(FN_MC!H381="","*",FN_MC!H381)</f>
        <v>TQIK73</v>
      </c>
      <c r="G371" s="99" t="str">
        <f>IF(FN_MC!M381="","*",FN_MC!M381)</f>
        <v>TQI-TSP</v>
      </c>
      <c r="H371" s="154">
        <f>IF(FN_MC!K381="","*",FN_MC!K381)</f>
        <v>64.563999999999993</v>
      </c>
      <c r="I371" s="132">
        <f>IF(FN_MC!O381="","*",FN_MC!O381)</f>
        <v>0.375</v>
      </c>
      <c r="J371" s="132">
        <f>IF(FN_MC!P381="","*",FN_MC!P381)</f>
        <v>8.3333333333333329E-2</v>
      </c>
      <c r="K371" s="141" t="str">
        <f>IF(FN_MC!AK381="","*",FN_MC!AK381)</f>
        <v>TQIK73</v>
      </c>
      <c r="L371" s="141" t="str">
        <f>IF(FN_MC!AM381="","*",FN_MC!AM381)</f>
        <v>TQI-TSP</v>
      </c>
      <c r="M371" s="141">
        <f>IF(FN_MC!AP381="","*",FN_MC!AP381)</f>
        <v>64.563999999999993</v>
      </c>
      <c r="N371" s="141" t="str">
        <f>IF(FN_MC!AM381="","*",FN_MC!AM381)</f>
        <v>TQI-TSP</v>
      </c>
      <c r="O371" s="174">
        <f>FN_MC!BH381</f>
        <v>0</v>
      </c>
      <c r="P371" s="90"/>
      <c r="Q371" s="145" t="str">
        <f>IF($A$2=1,IF(FN_MC!BJ381="","*",FN_MC!BJ381),IF(FN_MC!BK381="","*",FN_MC!BK381))</f>
        <v>Atraso na TP devido ponte da estrada prinicpal interditada prev de liberar, TP pronta 11:44, previsão apos R98 12:30</v>
      </c>
    </row>
    <row r="372" spans="1:17">
      <c r="A372" s="97">
        <f>IF(FN_MC!B382="","*",FN_MC!B382)</f>
        <v>45989</v>
      </c>
      <c r="B372" s="98" t="str">
        <f>IF(FN_MC!X382="","*",FN_MC!X382)</f>
        <v>Oportunidade</v>
      </c>
      <c r="C372" s="99" t="str">
        <f>IF(FN_MC!S382="","*",FN_MC!S382)</f>
        <v>FERRONORTE</v>
      </c>
      <c r="D372" s="99" t="str">
        <f>IF(FN_MC!T382="","*",FN_MC!T382)</f>
        <v>TMI-TCS</v>
      </c>
      <c r="E372" s="99" t="str">
        <f>IF(FN_MC!D382="","*",FN_MC!D382)</f>
        <v>ELSON (TF-526)</v>
      </c>
      <c r="F372" s="99" t="str">
        <f>IF(FN_MC!H382="","*",FN_MC!H382)</f>
        <v>TQIK73</v>
      </c>
      <c r="G372" s="99" t="str">
        <f>IF(FN_MC!M382="","*",FN_MC!M382)</f>
        <v>TQI-TSP</v>
      </c>
      <c r="H372" s="154">
        <f>IF(FN_MC!K382="","*",FN_MC!K382)</f>
        <v>64.563999999999993</v>
      </c>
      <c r="I372" s="132">
        <f>IF(FN_MC!O382="","*",FN_MC!O382)</f>
        <v>0.375</v>
      </c>
      <c r="J372" s="132">
        <f>IF(FN_MC!P382="","*",FN_MC!P382)</f>
        <v>8.3333333333333329E-2</v>
      </c>
      <c r="K372" s="141" t="str">
        <f>IF(FN_MC!AK382="","*",FN_MC!AK382)</f>
        <v>TQIK73</v>
      </c>
      <c r="L372" s="141" t="str">
        <f>IF(FN_MC!AM382="","*",FN_MC!AM382)</f>
        <v>TQI-TSP</v>
      </c>
      <c r="M372" s="141">
        <f>IF(FN_MC!AP382="","*",FN_MC!AP382)</f>
        <v>64.563999999999993</v>
      </c>
      <c r="N372" s="141" t="str">
        <f>IF(FN_MC!AM382="","*",FN_MC!AM382)</f>
        <v>TQI-TSP</v>
      </c>
      <c r="O372" s="174">
        <f>FN_MC!BH382</f>
        <v>0</v>
      </c>
      <c r="P372" s="90"/>
      <c r="Q372" s="145" t="str">
        <f>IF($A$2=1,IF(FN_MC!BJ382="","*",FN_MC!BJ382),IF(FN_MC!BK382="","*",FN_MC!BK382))</f>
        <v>Atraso na TP devido ponte da estrada prinicpal interditada prev de liberar, TP pronta 11:44, previsão apos R98 12:30</v>
      </c>
    </row>
    <row r="373" spans="1:17" ht="30" customHeight="1">
      <c r="A373" s="97">
        <f>IF(FN_MC!B383="","*",FN_MC!B383)</f>
        <v>45989</v>
      </c>
      <c r="B373" s="98" t="str">
        <f>IF(FN_MC!X383="","*",FN_MC!X383)</f>
        <v>Oportunidade</v>
      </c>
      <c r="C373" s="99" t="str">
        <f>IF(FN_MC!S383="","*",FN_MC!S383)</f>
        <v>FERRONORTE</v>
      </c>
      <c r="D373" s="99" t="str">
        <f>IF(FN_MC!T383="","*",FN_MC!T383)</f>
        <v>TMI-TCS</v>
      </c>
      <c r="E373" s="99" t="str">
        <f>IF(FN_MC!D383="","*",FN_MC!D383)</f>
        <v>FRANCISCO (TF-670)</v>
      </c>
      <c r="F373" s="99" t="str">
        <f>IF(FN_MC!H383="","*",FN_MC!H383)</f>
        <v>TAP2</v>
      </c>
      <c r="G373" s="99" t="str">
        <f>IF(FN_MC!M383="","*",FN_MC!M383)</f>
        <v>TAP</v>
      </c>
      <c r="H373" s="154">
        <f>IF(FN_MC!K383="","*",FN_MC!K383)</f>
        <v>23.47</v>
      </c>
      <c r="I373" s="132">
        <f>IF(FN_MC!O383="","*",FN_MC!O383)</f>
        <v>0.375</v>
      </c>
      <c r="J373" s="132">
        <f>IF(FN_MC!P383="","*",FN_MC!P383)</f>
        <v>6.25E-2</v>
      </c>
      <c r="K373" s="141" t="str">
        <f>IF(FN_MC!AK383="","*",FN_MC!AK383)</f>
        <v>TAP2</v>
      </c>
      <c r="L373" s="141" t="str">
        <f>IF(FN_MC!AM383="","*",FN_MC!AM383)</f>
        <v>TAP</v>
      </c>
      <c r="M373" s="141">
        <f>IF(FN_MC!AP383="","*",FN_MC!AP383)</f>
        <v>23.47</v>
      </c>
      <c r="N373" s="141" t="str">
        <f>IF(FN_MC!AM383="","*",FN_MC!AM383)</f>
        <v>TAP</v>
      </c>
      <c r="O373" s="174">
        <f>FN_MC!BH383</f>
        <v>2</v>
      </c>
      <c r="P373" s="90"/>
      <c r="Q373" s="145" t="str">
        <f>IF($A$2=1,IF(FN_MC!BJ383="","*",FN_MC!BJ383),IF(FN_MC!BK383="","*",FN_MC!BK383))</f>
        <v>TP pronta 08:09, realizado o intervalo execução da solda 08:15 ate 09:55 km 23+400/ prod 1 solda</v>
      </c>
    </row>
    <row r="374" spans="1:17" hidden="1">
      <c r="A374" s="97" t="str">
        <f>IF(FN_MC!B384="","*",FN_MC!B384)</f>
        <v>*</v>
      </c>
      <c r="B374" s="98" t="str">
        <f>IF(FN_MC!X384="","*",FN_MC!X384)</f>
        <v>*</v>
      </c>
      <c r="C374" s="99" t="str">
        <f>IF(FN_MC!S384="","*",FN_MC!S384)</f>
        <v>-</v>
      </c>
      <c r="D374" s="99" t="str">
        <f>IF(FN_MC!T384="","*",FN_MC!T384)</f>
        <v>-</v>
      </c>
      <c r="E374" s="99" t="str">
        <f>IF(FN_MC!D384="","*",FN_MC!D384)</f>
        <v>*</v>
      </c>
      <c r="F374" s="99" t="str">
        <f>IF(FN_MC!H384="","*",FN_MC!H384)</f>
        <v>*</v>
      </c>
      <c r="G374" s="99" t="str">
        <f>IF(FN_MC!M384="","*",FN_MC!M384)</f>
        <v>-</v>
      </c>
      <c r="H374" s="154" t="str">
        <f>IF(FN_MC!K384="","*",FN_MC!K384)</f>
        <v>*</v>
      </c>
      <c r="I374" s="132" t="str">
        <f>IF(FN_MC!O384="","*",FN_MC!O384)</f>
        <v>*</v>
      </c>
      <c r="J374" s="132" t="str">
        <f>IF(FN_MC!P384="","*",FN_MC!P384)</f>
        <v>*</v>
      </c>
      <c r="K374" s="141" t="str">
        <f>IF(FN_MC!AK384="","*",FN_MC!AK384)</f>
        <v>-</v>
      </c>
      <c r="L374" s="141" t="str">
        <f>IF(FN_MC!AM384="","*",FN_MC!AM384)</f>
        <v>-</v>
      </c>
      <c r="M374" s="141" t="str">
        <f>IF(FN_MC!AP384="","*",FN_MC!AP384)</f>
        <v>-</v>
      </c>
      <c r="N374" s="141" t="str">
        <f>IF(FN_MC!AM384="","*",FN_MC!AM384)</f>
        <v>-</v>
      </c>
      <c r="O374" s="174">
        <f>FN_MC!BH384</f>
        <v>0</v>
      </c>
      <c r="P374" s="90"/>
      <c r="Q374" s="145" t="str">
        <f>IF($A$2=1,IF(FN_MC!BJ384="","*",FN_MC!BJ384),IF(FN_MC!BK384="","*",FN_MC!BK384))</f>
        <v>*</v>
      </c>
    </row>
    <row r="375" spans="1:17" hidden="1">
      <c r="A375" s="97" t="str">
        <f>IF(FN_MC!B385="","*",FN_MC!B385)</f>
        <v>*</v>
      </c>
      <c r="B375" s="98" t="str">
        <f>IF(FN_MC!X385="","*",FN_MC!X385)</f>
        <v>*</v>
      </c>
      <c r="C375" s="99" t="str">
        <f>IF(FN_MC!S385="","*",FN_MC!S385)</f>
        <v>-</v>
      </c>
      <c r="D375" s="99" t="str">
        <f>IF(FN_MC!T385="","*",FN_MC!T385)</f>
        <v>-</v>
      </c>
      <c r="E375" s="99" t="str">
        <f>IF(FN_MC!D385="","*",FN_MC!D385)</f>
        <v>*</v>
      </c>
      <c r="F375" s="99" t="str">
        <f>IF(FN_MC!H385="","*",FN_MC!H385)</f>
        <v>*</v>
      </c>
      <c r="G375" s="99" t="str">
        <f>IF(FN_MC!M385="","*",FN_MC!M385)</f>
        <v>-</v>
      </c>
      <c r="H375" s="154" t="str">
        <f>IF(FN_MC!K385="","*",FN_MC!K385)</f>
        <v>*</v>
      </c>
      <c r="I375" s="132" t="str">
        <f>IF(FN_MC!O385="","*",FN_MC!O385)</f>
        <v>*</v>
      </c>
      <c r="J375" s="132" t="str">
        <f>IF(FN_MC!P385="","*",FN_MC!P385)</f>
        <v>*</v>
      </c>
      <c r="K375" s="141" t="str">
        <f>IF(FN_MC!AK385="","*",FN_MC!AK385)</f>
        <v>-</v>
      </c>
      <c r="L375" s="141" t="str">
        <f>IF(FN_MC!AM385="","*",FN_MC!AM385)</f>
        <v>-</v>
      </c>
      <c r="M375" s="141" t="str">
        <f>IF(FN_MC!AP385="","*",FN_MC!AP385)</f>
        <v>-</v>
      </c>
      <c r="N375" s="141" t="str">
        <f>IF(FN_MC!AM385="","*",FN_MC!AM385)</f>
        <v>-</v>
      </c>
      <c r="O375" s="174">
        <f>FN_MC!BH385</f>
        <v>0</v>
      </c>
      <c r="P375" s="90"/>
      <c r="Q375" s="145" t="str">
        <f>IF($A$2=1,IF(FN_MC!BJ385="","*",FN_MC!BJ385),IF(FN_MC!BK385="","*",FN_MC!BK385))</f>
        <v>*</v>
      </c>
    </row>
    <row r="376" spans="1:17" hidden="1">
      <c r="A376" s="97" t="str">
        <f>IF(FN_MC!B386="","*",FN_MC!B386)</f>
        <v>*</v>
      </c>
      <c r="B376" s="98" t="str">
        <f>IF(FN_MC!X386="","*",FN_MC!X386)</f>
        <v>*</v>
      </c>
      <c r="C376" s="99" t="str">
        <f>IF(FN_MC!S386="","*",FN_MC!S386)</f>
        <v>-</v>
      </c>
      <c r="D376" s="99" t="str">
        <f>IF(FN_MC!T386="","*",FN_MC!T386)</f>
        <v>-</v>
      </c>
      <c r="E376" s="99" t="str">
        <f>IF(FN_MC!D386="","*",FN_MC!D386)</f>
        <v>*</v>
      </c>
      <c r="F376" s="99" t="str">
        <f>IF(FN_MC!H386="","*",FN_MC!H386)</f>
        <v>*</v>
      </c>
      <c r="G376" s="99" t="str">
        <f>IF(FN_MC!M386="","*",FN_MC!M386)</f>
        <v>-</v>
      </c>
      <c r="H376" s="154" t="str">
        <f>IF(FN_MC!K386="","*",FN_MC!K386)</f>
        <v>*</v>
      </c>
      <c r="I376" s="132" t="str">
        <f>IF(FN_MC!O386="","*",FN_MC!O386)</f>
        <v>*</v>
      </c>
      <c r="J376" s="132" t="str">
        <f>IF(FN_MC!P386="","*",FN_MC!P386)</f>
        <v>*</v>
      </c>
      <c r="K376" s="141" t="str">
        <f>IF(FN_MC!AK386="","*",FN_MC!AK386)</f>
        <v>-</v>
      </c>
      <c r="L376" s="141" t="str">
        <f>IF(FN_MC!AM386="","*",FN_MC!AM386)</f>
        <v>-</v>
      </c>
      <c r="M376" s="141" t="str">
        <f>IF(FN_MC!AP386="","*",FN_MC!AP386)</f>
        <v>-</v>
      </c>
      <c r="N376" s="141" t="str">
        <f>IF(FN_MC!AM386="","*",FN_MC!AM386)</f>
        <v>-</v>
      </c>
      <c r="O376" s="174">
        <f>FN_MC!BH386</f>
        <v>0</v>
      </c>
      <c r="P376" s="90"/>
      <c r="Q376" s="145" t="str">
        <f>IF($A$2=1,IF(FN_MC!BJ386="","*",FN_MC!BJ386),IF(FN_MC!BK386="","*",FN_MC!BK386))</f>
        <v>*</v>
      </c>
    </row>
    <row r="377" spans="1:17" hidden="1">
      <c r="A377" s="97" t="str">
        <f>IF(FN_MC!B387="","*",FN_MC!B387)</f>
        <v>*</v>
      </c>
      <c r="B377" s="98" t="str">
        <f>IF(FN_MC!X387="","*",FN_MC!X387)</f>
        <v>*</v>
      </c>
      <c r="C377" s="99" t="str">
        <f>IF(FN_MC!S387="","*",FN_MC!S387)</f>
        <v>-</v>
      </c>
      <c r="D377" s="99" t="str">
        <f>IF(FN_MC!T387="","*",FN_MC!T387)</f>
        <v>-</v>
      </c>
      <c r="E377" s="99" t="str">
        <f>IF(FN_MC!D387="","*",FN_MC!D387)</f>
        <v>*</v>
      </c>
      <c r="F377" s="99" t="str">
        <f>IF(FN_MC!H387="","*",FN_MC!H387)</f>
        <v>*</v>
      </c>
      <c r="G377" s="99" t="str">
        <f>IF(FN_MC!M387="","*",FN_MC!M387)</f>
        <v>-</v>
      </c>
      <c r="H377" s="154" t="str">
        <f>IF(FN_MC!K387="","*",FN_MC!K387)</f>
        <v>*</v>
      </c>
      <c r="I377" s="132" t="str">
        <f>IF(FN_MC!O387="","*",FN_MC!O387)</f>
        <v>*</v>
      </c>
      <c r="J377" s="132" t="str">
        <f>IF(FN_MC!P387="","*",FN_MC!P387)</f>
        <v>*</v>
      </c>
      <c r="K377" s="141" t="str">
        <f>IF(FN_MC!AK387="","*",FN_MC!AK387)</f>
        <v>-</v>
      </c>
      <c r="L377" s="141" t="str">
        <f>IF(FN_MC!AM387="","*",FN_MC!AM387)</f>
        <v>-</v>
      </c>
      <c r="M377" s="141" t="str">
        <f>IF(FN_MC!AP387="","*",FN_MC!AP387)</f>
        <v>-</v>
      </c>
      <c r="N377" s="141" t="str">
        <f>IF(FN_MC!AM387="","*",FN_MC!AM387)</f>
        <v>-</v>
      </c>
      <c r="O377" s="174">
        <f>FN_MC!BH387</f>
        <v>0</v>
      </c>
      <c r="P377" s="90"/>
      <c r="Q377" s="145" t="str">
        <f>IF($A$2=1,IF(FN_MC!BJ387="","*",FN_MC!BJ387),IF(FN_MC!BK387="","*",FN_MC!BK387))</f>
        <v>*</v>
      </c>
    </row>
    <row r="378" spans="1:17" hidden="1">
      <c r="A378" s="97" t="str">
        <f>IF(FN_MC!B388="","*",FN_MC!B388)</f>
        <v>*</v>
      </c>
      <c r="B378" s="98" t="str">
        <f>IF(FN_MC!X388="","*",FN_MC!X388)</f>
        <v>*</v>
      </c>
      <c r="C378" s="99" t="str">
        <f>IF(FN_MC!S388="","*",FN_MC!S388)</f>
        <v>-</v>
      </c>
      <c r="D378" s="99" t="str">
        <f>IF(FN_MC!T388="","*",FN_MC!T388)</f>
        <v>-</v>
      </c>
      <c r="E378" s="99" t="str">
        <f>IF(FN_MC!D388="","*",FN_MC!D388)</f>
        <v>*</v>
      </c>
      <c r="F378" s="99" t="str">
        <f>IF(FN_MC!H388="","*",FN_MC!H388)</f>
        <v>*</v>
      </c>
      <c r="G378" s="99" t="str">
        <f>IF(FN_MC!M388="","*",FN_MC!M388)</f>
        <v>-</v>
      </c>
      <c r="H378" s="154" t="str">
        <f>IF(FN_MC!K388="","*",FN_MC!K388)</f>
        <v>*</v>
      </c>
      <c r="I378" s="132" t="str">
        <f>IF(FN_MC!O388="","*",FN_MC!O388)</f>
        <v>*</v>
      </c>
      <c r="J378" s="132" t="str">
        <f>IF(FN_MC!P388="","*",FN_MC!P388)</f>
        <v>*</v>
      </c>
      <c r="K378" s="141" t="str">
        <f>IF(FN_MC!AK388="","*",FN_MC!AK388)</f>
        <v>-</v>
      </c>
      <c r="L378" s="141" t="str">
        <f>IF(FN_MC!AM388="","*",FN_MC!AM388)</f>
        <v>-</v>
      </c>
      <c r="M378" s="141" t="str">
        <f>IF(FN_MC!AP388="","*",FN_MC!AP388)</f>
        <v>-</v>
      </c>
      <c r="N378" s="141" t="str">
        <f>IF(FN_MC!AM388="","*",FN_MC!AM388)</f>
        <v>-</v>
      </c>
      <c r="O378" s="174">
        <f>FN_MC!BH388</f>
        <v>0</v>
      </c>
      <c r="P378" s="90"/>
      <c r="Q378" s="145" t="str">
        <f>IF($A$2=1,IF(FN_MC!BJ388="","*",FN_MC!BJ388),IF(FN_MC!BK388="","*",FN_MC!BK388))</f>
        <v>*</v>
      </c>
    </row>
    <row r="379" spans="1:17" hidden="1">
      <c r="A379" s="97" t="str">
        <f>IF(FN_MC!B389="","*",FN_MC!B389)</f>
        <v>*</v>
      </c>
      <c r="B379" s="98" t="str">
        <f>IF(FN_MC!X389="","*",FN_MC!X389)</f>
        <v>*</v>
      </c>
      <c r="C379" s="99" t="str">
        <f>IF(FN_MC!S389="","*",FN_MC!S389)</f>
        <v>-</v>
      </c>
      <c r="D379" s="99" t="str">
        <f>IF(FN_MC!T389="","*",FN_MC!T389)</f>
        <v>-</v>
      </c>
      <c r="E379" s="99" t="str">
        <f>IF(FN_MC!D389="","*",FN_MC!D389)</f>
        <v>*</v>
      </c>
      <c r="F379" s="99" t="str">
        <f>IF(FN_MC!H389="","*",FN_MC!H389)</f>
        <v>*</v>
      </c>
      <c r="G379" s="99" t="str">
        <f>IF(FN_MC!M389="","*",FN_MC!M389)</f>
        <v>-</v>
      </c>
      <c r="H379" s="154" t="str">
        <f>IF(FN_MC!K389="","*",FN_MC!K389)</f>
        <v>*</v>
      </c>
      <c r="I379" s="132" t="str">
        <f>IF(FN_MC!O389="","*",FN_MC!O389)</f>
        <v>*</v>
      </c>
      <c r="J379" s="132" t="str">
        <f>IF(FN_MC!P389="","*",FN_MC!P389)</f>
        <v>*</v>
      </c>
      <c r="K379" s="141" t="str">
        <f>IF(FN_MC!AK389="","*",FN_MC!AK389)</f>
        <v>-</v>
      </c>
      <c r="L379" s="141" t="str">
        <f>IF(FN_MC!AM389="","*",FN_MC!AM389)</f>
        <v>-</v>
      </c>
      <c r="M379" s="141" t="str">
        <f>IF(FN_MC!AP389="","*",FN_MC!AP389)</f>
        <v>-</v>
      </c>
      <c r="N379" s="141" t="str">
        <f>IF(FN_MC!AM389="","*",FN_MC!AM389)</f>
        <v>-</v>
      </c>
      <c r="O379" s="174">
        <f>FN_MC!BH389</f>
        <v>0</v>
      </c>
      <c r="P379" s="90"/>
      <c r="Q379" s="145" t="str">
        <f>IF($A$2=1,IF(FN_MC!BJ389="","*",FN_MC!BJ389),IF(FN_MC!BK389="","*",FN_MC!BK389))</f>
        <v>*</v>
      </c>
    </row>
    <row r="380" spans="1:17" hidden="1">
      <c r="A380" s="97" t="str">
        <f>IF(FN_MC!B390="","*",FN_MC!B390)</f>
        <v>*</v>
      </c>
      <c r="B380" s="98" t="str">
        <f>IF(FN_MC!X390="","*",FN_MC!X390)</f>
        <v>*</v>
      </c>
      <c r="C380" s="99" t="str">
        <f>IF(FN_MC!S390="","*",FN_MC!S390)</f>
        <v>-</v>
      </c>
      <c r="D380" s="99" t="str">
        <f>IF(FN_MC!T390="","*",FN_MC!T390)</f>
        <v>-</v>
      </c>
      <c r="E380" s="99" t="str">
        <f>IF(FN_MC!D390="","*",FN_MC!D390)</f>
        <v>*</v>
      </c>
      <c r="F380" s="99" t="str">
        <f>IF(FN_MC!H390="","*",FN_MC!H390)</f>
        <v>*</v>
      </c>
      <c r="G380" s="99" t="str">
        <f>IF(FN_MC!M390="","*",FN_MC!M390)</f>
        <v>-</v>
      </c>
      <c r="H380" s="154" t="str">
        <f>IF(FN_MC!K390="","*",FN_MC!K390)</f>
        <v>*</v>
      </c>
      <c r="I380" s="132" t="str">
        <f>IF(FN_MC!O390="","*",FN_MC!O390)</f>
        <v>*</v>
      </c>
      <c r="J380" s="132" t="str">
        <f>IF(FN_MC!P390="","*",FN_MC!P390)</f>
        <v>*</v>
      </c>
      <c r="K380" s="141" t="str">
        <f>IF(FN_MC!AK390="","*",FN_MC!AK390)</f>
        <v>-</v>
      </c>
      <c r="L380" s="141" t="str">
        <f>IF(FN_MC!AM390="","*",FN_MC!AM390)</f>
        <v>-</v>
      </c>
      <c r="M380" s="141" t="str">
        <f>IF(FN_MC!AP390="","*",FN_MC!AP390)</f>
        <v>-</v>
      </c>
      <c r="N380" s="141" t="str">
        <f>IF(FN_MC!AM390="","*",FN_MC!AM390)</f>
        <v>-</v>
      </c>
      <c r="O380" s="174">
        <f>FN_MC!BH390</f>
        <v>0</v>
      </c>
      <c r="P380" s="90"/>
      <c r="Q380" s="145" t="str">
        <f>IF($A$2=1,IF(FN_MC!BJ390="","*",FN_MC!BJ390),IF(FN_MC!BK390="","*",FN_MC!BK390))</f>
        <v>*</v>
      </c>
    </row>
    <row r="381" spans="1:17" ht="32.25" hidden="1" customHeight="1">
      <c r="A381" s="97" t="str">
        <f>IF(FN_MC!B391="","*",FN_MC!B391)</f>
        <v>*</v>
      </c>
      <c r="B381" s="98" t="str">
        <f>IF(FN_MC!X391="","*",FN_MC!X391)</f>
        <v>*</v>
      </c>
      <c r="C381" s="99" t="str">
        <f>IF(FN_MC!S391="","*",FN_MC!S391)</f>
        <v>-</v>
      </c>
      <c r="D381" s="99" t="str">
        <f>IF(FN_MC!T391="","*",FN_MC!T391)</f>
        <v>-</v>
      </c>
      <c r="E381" s="99" t="str">
        <f>IF(FN_MC!D391="","*",FN_MC!D391)</f>
        <v>*</v>
      </c>
      <c r="F381" s="99" t="str">
        <f>IF(FN_MC!H391="","*",FN_MC!H391)</f>
        <v>*</v>
      </c>
      <c r="G381" s="99" t="str">
        <f>IF(FN_MC!M391="","*",FN_MC!M391)</f>
        <v>-</v>
      </c>
      <c r="H381" s="154" t="str">
        <f>IF(FN_MC!K391="","*",FN_MC!K391)</f>
        <v>*</v>
      </c>
      <c r="I381" s="132" t="str">
        <f>IF(FN_MC!O391="","*",FN_MC!O391)</f>
        <v>*</v>
      </c>
      <c r="J381" s="132" t="str">
        <f>IF(FN_MC!P391="","*",FN_MC!P391)</f>
        <v>*</v>
      </c>
      <c r="K381" s="141" t="str">
        <f>IF(FN_MC!AK391="","*",FN_MC!AK391)</f>
        <v>-</v>
      </c>
      <c r="L381" s="141" t="str">
        <f>IF(FN_MC!AM391="","*",FN_MC!AM391)</f>
        <v>-</v>
      </c>
      <c r="M381" s="141" t="str">
        <f>IF(FN_MC!AP391="","*",FN_MC!AP391)</f>
        <v>-</v>
      </c>
      <c r="N381" s="141" t="str">
        <f>IF(FN_MC!AM391="","*",FN_MC!AM391)</f>
        <v>-</v>
      </c>
      <c r="O381" s="174">
        <f>FN_MC!BH391</f>
        <v>0</v>
      </c>
      <c r="P381" s="90"/>
      <c r="Q381" s="145" t="str">
        <f>IF($A$2=1,IF(FN_MC!BJ391="","*",FN_MC!BJ391),IF(FN_MC!BK391="","*",FN_MC!BK391))</f>
        <v>*</v>
      </c>
    </row>
    <row r="382" spans="1:17" hidden="1">
      <c r="A382" s="97" t="str">
        <f>IF(FN_MC!B392="","*",FN_MC!B392)</f>
        <v>*</v>
      </c>
      <c r="B382" s="98" t="str">
        <f>IF(FN_MC!X392="","*",FN_MC!X392)</f>
        <v>*</v>
      </c>
      <c r="C382" s="99" t="str">
        <f>IF(FN_MC!S392="","*",FN_MC!S392)</f>
        <v>-</v>
      </c>
      <c r="D382" s="99" t="str">
        <f>IF(FN_MC!T392="","*",FN_MC!T392)</f>
        <v>-</v>
      </c>
      <c r="E382" s="99" t="str">
        <f>IF(FN_MC!D392="","*",FN_MC!D392)</f>
        <v>*</v>
      </c>
      <c r="F382" s="99" t="str">
        <f>IF(FN_MC!H392="","*",FN_MC!H392)</f>
        <v>*</v>
      </c>
      <c r="G382" s="99" t="str">
        <f>IF(FN_MC!M392="","*",FN_MC!M392)</f>
        <v>-</v>
      </c>
      <c r="H382" s="154" t="str">
        <f>IF(FN_MC!K392="","*",FN_MC!K392)</f>
        <v>*</v>
      </c>
      <c r="I382" s="132" t="str">
        <f>IF(FN_MC!O392="","*",FN_MC!O392)</f>
        <v>*</v>
      </c>
      <c r="J382" s="132" t="str">
        <f>IF(FN_MC!P392="","*",FN_MC!P392)</f>
        <v>*</v>
      </c>
      <c r="K382" s="141" t="str">
        <f>IF(FN_MC!AK392="","*",FN_MC!AK392)</f>
        <v>-</v>
      </c>
      <c r="L382" s="141" t="str">
        <f>IF(FN_MC!AM392="","*",FN_MC!AM392)</f>
        <v>-</v>
      </c>
      <c r="M382" s="141" t="str">
        <f>IF(FN_MC!AP392="","*",FN_MC!AP392)</f>
        <v>-</v>
      </c>
      <c r="N382" s="141" t="str">
        <f>IF(FN_MC!AM392="","*",FN_MC!AM392)</f>
        <v>-</v>
      </c>
      <c r="O382" s="174">
        <f>FN_MC!BH392</f>
        <v>0</v>
      </c>
      <c r="P382" s="90"/>
      <c r="Q382" s="145" t="str">
        <f>IF($A$2=1,IF(FN_MC!BJ392="","*",FN_MC!BJ392),IF(FN_MC!BK392="","*",FN_MC!BK392))</f>
        <v>*</v>
      </c>
    </row>
    <row r="383" spans="1:17" hidden="1">
      <c r="A383" s="97" t="str">
        <f>IF(FN_MC!B393="","*",FN_MC!B393)</f>
        <v>*</v>
      </c>
      <c r="B383" s="98" t="str">
        <f>IF(FN_MC!X393="","*",FN_MC!X393)</f>
        <v>*</v>
      </c>
      <c r="C383" s="99" t="str">
        <f>IF(FN_MC!S393="","*",FN_MC!S393)</f>
        <v>-</v>
      </c>
      <c r="D383" s="99" t="str">
        <f>IF(FN_MC!T393="","*",FN_MC!T393)</f>
        <v>-</v>
      </c>
      <c r="E383" s="99" t="str">
        <f>IF(FN_MC!D393="","*",FN_MC!D393)</f>
        <v>*</v>
      </c>
      <c r="F383" s="99" t="str">
        <f>IF(FN_MC!H393="","*",FN_MC!H393)</f>
        <v>*</v>
      </c>
      <c r="G383" s="99" t="str">
        <f>IF(FN_MC!M393="","*",FN_MC!M393)</f>
        <v>-</v>
      </c>
      <c r="H383" s="154" t="str">
        <f>IF(FN_MC!K393="","*",FN_MC!K393)</f>
        <v>*</v>
      </c>
      <c r="I383" s="132" t="str">
        <f>IF(FN_MC!O393="","*",FN_MC!O393)</f>
        <v>*</v>
      </c>
      <c r="J383" s="132" t="str">
        <f>IF(FN_MC!P393="","*",FN_MC!P393)</f>
        <v>*</v>
      </c>
      <c r="K383" s="141" t="str">
        <f>IF(FN_MC!AK393="","*",FN_MC!AK393)</f>
        <v>-</v>
      </c>
      <c r="L383" s="141" t="str">
        <f>IF(FN_MC!AM393="","*",FN_MC!AM393)</f>
        <v>-</v>
      </c>
      <c r="M383" s="141" t="str">
        <f>IF(FN_MC!AP393="","*",FN_MC!AP393)</f>
        <v>-</v>
      </c>
      <c r="N383" s="141" t="str">
        <f>IF(FN_MC!AM393="","*",FN_MC!AM393)</f>
        <v>-</v>
      </c>
      <c r="O383" s="174">
        <f>FN_MC!BH393</f>
        <v>0</v>
      </c>
      <c r="P383" s="90"/>
      <c r="Q383" s="145" t="str">
        <f>IF($A$2=1,IF(FN_MC!BJ393="","*",FN_MC!BJ393),IF(FN_MC!BK393="","*",FN_MC!BK393))</f>
        <v>*</v>
      </c>
    </row>
    <row r="384" spans="1:17" hidden="1">
      <c r="A384" s="97" t="str">
        <f>IF(FN_MC!B394="","*",FN_MC!B394)</f>
        <v>*</v>
      </c>
      <c r="B384" s="98" t="str">
        <f>IF(FN_MC!X394="","*",FN_MC!X394)</f>
        <v>*</v>
      </c>
      <c r="C384" s="99" t="str">
        <f>IF(FN_MC!S394="","*",FN_MC!S394)</f>
        <v>-</v>
      </c>
      <c r="D384" s="99" t="str">
        <f>IF(FN_MC!T394="","*",FN_MC!T394)</f>
        <v>-</v>
      </c>
      <c r="E384" s="99" t="str">
        <f>IF(FN_MC!D394="","*",FN_MC!D394)</f>
        <v>*</v>
      </c>
      <c r="F384" s="99" t="str">
        <f>IF(FN_MC!H394="","*",FN_MC!H394)</f>
        <v>*</v>
      </c>
      <c r="G384" s="99" t="str">
        <f>IF(FN_MC!M394="","*",FN_MC!M394)</f>
        <v>-</v>
      </c>
      <c r="H384" s="154" t="str">
        <f>IF(FN_MC!K394="","*",FN_MC!K394)</f>
        <v>*</v>
      </c>
      <c r="I384" s="132" t="str">
        <f>IF(FN_MC!O394="","*",FN_MC!O394)</f>
        <v>*</v>
      </c>
      <c r="J384" s="132" t="str">
        <f>IF(FN_MC!P394="","*",FN_MC!P394)</f>
        <v>*</v>
      </c>
      <c r="K384" s="141" t="str">
        <f>IF(FN_MC!AK394="","*",FN_MC!AK394)</f>
        <v>-</v>
      </c>
      <c r="L384" s="141" t="str">
        <f>IF(FN_MC!AM394="","*",FN_MC!AM394)</f>
        <v>-</v>
      </c>
      <c r="M384" s="141" t="str">
        <f>IF(FN_MC!AP394="","*",FN_MC!AP394)</f>
        <v>-</v>
      </c>
      <c r="N384" s="141" t="str">
        <f>IF(FN_MC!AM394="","*",FN_MC!AM394)</f>
        <v>-</v>
      </c>
      <c r="O384" s="174">
        <f>FN_MC!BH394</f>
        <v>0</v>
      </c>
      <c r="P384" s="90"/>
      <c r="Q384" s="145" t="str">
        <f>IF($A$2=1,IF(FN_MC!BJ394="","*",FN_MC!BJ394),IF(FN_MC!BK394="","*",FN_MC!BK394))</f>
        <v>*</v>
      </c>
    </row>
    <row r="385" spans="1:17" hidden="1">
      <c r="A385" s="97" t="str">
        <f>IF(FN_MC!B395="","*",FN_MC!B395)</f>
        <v>*</v>
      </c>
      <c r="B385" s="98" t="str">
        <f>IF(FN_MC!X395="","*",FN_MC!X395)</f>
        <v>*</v>
      </c>
      <c r="C385" s="99" t="str">
        <f>IF(FN_MC!S395="","*",FN_MC!S395)</f>
        <v>-</v>
      </c>
      <c r="D385" s="99" t="str">
        <f>IF(FN_MC!T395="","*",FN_MC!T395)</f>
        <v>-</v>
      </c>
      <c r="E385" s="99" t="str">
        <f>IF(FN_MC!D395="","*",FN_MC!D395)</f>
        <v>*</v>
      </c>
      <c r="F385" s="99" t="str">
        <f>IF(FN_MC!H395="","*",FN_MC!H395)</f>
        <v>*</v>
      </c>
      <c r="G385" s="99" t="str">
        <f>IF(FN_MC!M395="","*",FN_MC!M395)</f>
        <v>-</v>
      </c>
      <c r="H385" s="154" t="str">
        <f>IF(FN_MC!K395="","*",FN_MC!K395)</f>
        <v>*</v>
      </c>
      <c r="I385" s="132" t="str">
        <f>IF(FN_MC!O395="","*",FN_MC!O395)</f>
        <v>*</v>
      </c>
      <c r="J385" s="132" t="str">
        <f>IF(FN_MC!P395="","*",FN_MC!P395)</f>
        <v>*</v>
      </c>
      <c r="K385" s="141" t="str">
        <f>IF(FN_MC!AK395="","*",FN_MC!AK395)</f>
        <v>-</v>
      </c>
      <c r="L385" s="141" t="str">
        <f>IF(FN_MC!AM395="","*",FN_MC!AM395)</f>
        <v>-</v>
      </c>
      <c r="M385" s="141" t="str">
        <f>IF(FN_MC!AP395="","*",FN_MC!AP395)</f>
        <v>-</v>
      </c>
      <c r="N385" s="141" t="str">
        <f>IF(FN_MC!AM395="","*",FN_MC!AM395)</f>
        <v>-</v>
      </c>
      <c r="O385" s="174">
        <f>FN_MC!BH395</f>
        <v>0</v>
      </c>
      <c r="P385" s="90"/>
      <c r="Q385" s="145" t="str">
        <f>IF($A$2=1,IF(FN_MC!BJ395="","*",FN_MC!BJ395),IF(FN_MC!BK395="","*",FN_MC!BK395))</f>
        <v>*</v>
      </c>
    </row>
    <row r="386" spans="1:17" hidden="1">
      <c r="A386" s="97" t="str">
        <f>IF(FN_MC!B396="","*",FN_MC!B396)</f>
        <v>*</v>
      </c>
      <c r="B386" s="98" t="str">
        <f>IF(FN_MC!X396="","*",FN_MC!X396)</f>
        <v>*</v>
      </c>
      <c r="C386" s="99" t="str">
        <f>IF(FN_MC!S396="","*",FN_MC!S396)</f>
        <v>-</v>
      </c>
      <c r="D386" s="99" t="str">
        <f>IF(FN_MC!T396="","*",FN_MC!T396)</f>
        <v>-</v>
      </c>
      <c r="E386" s="99" t="str">
        <f>IF(FN_MC!D396="","*",FN_MC!D396)</f>
        <v>*</v>
      </c>
      <c r="F386" s="99" t="str">
        <f>IF(FN_MC!H396="","*",FN_MC!H396)</f>
        <v>*</v>
      </c>
      <c r="G386" s="99" t="str">
        <f>IF(FN_MC!M396="","*",FN_MC!M396)</f>
        <v>-</v>
      </c>
      <c r="H386" s="154" t="str">
        <f>IF(FN_MC!K396="","*",FN_MC!K396)</f>
        <v>*</v>
      </c>
      <c r="I386" s="132" t="str">
        <f>IF(FN_MC!O396="","*",FN_MC!O396)</f>
        <v>*</v>
      </c>
      <c r="J386" s="132" t="str">
        <f>IF(FN_MC!P396="","*",FN_MC!P396)</f>
        <v>*</v>
      </c>
      <c r="K386" s="141" t="str">
        <f>IF(FN_MC!AK396="","*",FN_MC!AK396)</f>
        <v>-</v>
      </c>
      <c r="L386" s="141" t="str">
        <f>IF(FN_MC!AM396="","*",FN_MC!AM396)</f>
        <v>-</v>
      </c>
      <c r="M386" s="141" t="str">
        <f>IF(FN_MC!AP396="","*",FN_MC!AP396)</f>
        <v>-</v>
      </c>
      <c r="N386" s="141" t="str">
        <f>IF(FN_MC!AM396="","*",FN_MC!AM396)</f>
        <v>-</v>
      </c>
      <c r="O386" s="174">
        <f>FN_MC!BH396</f>
        <v>0</v>
      </c>
      <c r="P386" s="90"/>
      <c r="Q386" s="145" t="str">
        <f>IF($A$2=1,IF(FN_MC!BJ396="","*",FN_MC!BJ396),IF(FN_MC!BK396="","*",FN_MC!BK396))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2072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8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2073</v>
      </c>
      <c r="C2" s="95" t="s">
        <v>1152</v>
      </c>
      <c r="D2" s="95" t="s">
        <v>1154</v>
      </c>
      <c r="E2" s="95" t="s">
        <v>2074</v>
      </c>
      <c r="F2" s="95" t="s">
        <v>2075</v>
      </c>
      <c r="G2" s="95" t="s">
        <v>2076</v>
      </c>
      <c r="H2" s="95" t="s">
        <v>2077</v>
      </c>
      <c r="I2" s="95" t="s">
        <v>2078</v>
      </c>
      <c r="J2" s="95" t="s">
        <v>2079</v>
      </c>
      <c r="K2" s="131" t="s">
        <v>2080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45964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 hidden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 hidden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 hidden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 hidden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 hidden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 hidden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 hidden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 hidden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 hidden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 hidden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 hidden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 hidden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 hidden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 hidden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OPORTUNIDADE</v>
      </c>
      <c r="C332" s="121">
        <f>IF(FN_MC!B359="","*",FN_MC!B359)</f>
        <v>45988</v>
      </c>
      <c r="D332" s="121" t="str">
        <f>IF(FN_MC!D359="","*",FN_MC!D359)</f>
        <v>W70</v>
      </c>
      <c r="E332" s="121" t="str">
        <f>IF(FN_MC!H359="","*",FN_MC!H359)</f>
        <v>TIQ2</v>
      </c>
      <c r="F332" s="137" t="str">
        <f>IF(FN_MC!M359="","*",FN_MC!M359)</f>
        <v>TIQ-TGR</v>
      </c>
      <c r="G332" s="121" t="str">
        <f>IF(FN_MC!I359="","*",FN_MC!I359)</f>
        <v>TAG2</v>
      </c>
      <c r="H332" s="121" t="str">
        <f>IF(FN_MC!AB359="","*",FN_MC!AB359)</f>
        <v>FIXO</v>
      </c>
      <c r="I332" s="121" t="str">
        <f>IF(FN_MC!AC359="","*",FN_MC!AC359)</f>
        <v>ACIONAMENTO</v>
      </c>
      <c r="J332" s="122" t="str">
        <f>IF(FN_MC!AA359="","*",FN_MC!AA359)</f>
        <v>2 Alzineide e Daniel</v>
      </c>
      <c r="K332" s="134">
        <f>IF(FN_MC!AD359="","*",FN_MC!AD359)</f>
        <v>0.39583333333333331</v>
      </c>
    </row>
    <row r="333" spans="2:11" s="123" customFormat="1" hidden="1">
      <c r="B333" s="120" t="str">
        <f>IF(FN_MC!Y360="","*",FN_MC!Y360)</f>
        <v>OPORTUNIDADE</v>
      </c>
      <c r="C333" s="121">
        <f>IF(FN_MC!B360="","*",FN_MC!B360)</f>
        <v>45988</v>
      </c>
      <c r="D333" s="121" t="str">
        <f>IF(FN_MC!D360="","*",FN_MC!D360)</f>
        <v>FRANCISCO (TF-670)</v>
      </c>
      <c r="E333" s="121" t="str">
        <f>IF(FN_MC!H360="","*",FN_MC!H360)</f>
        <v>TEPN</v>
      </c>
      <c r="F333" s="137" t="str">
        <f>IF(FN_MC!M360="","*",FN_MC!M360)</f>
        <v>TEP</v>
      </c>
      <c r="G333" s="121" t="str">
        <f>IF(FN_MC!I360="","*",FN_MC!I360)</f>
        <v>-</v>
      </c>
      <c r="H333" s="121" t="str">
        <f>IF(FN_MC!AB360="","*",FN_MC!AB360)</f>
        <v>-</v>
      </c>
      <c r="I333" s="121" t="str">
        <f>IF(FN_MC!AC360="","*",FN_MC!AC360)</f>
        <v>-</v>
      </c>
      <c r="J333" s="122" t="str">
        <f>IF(FN_MC!AA360="","*",FN_MC!AA360)</f>
        <v>-</v>
      </c>
      <c r="K333" s="134" t="str">
        <f>IF(FN_MC!AD360="","*",FN_MC!AD360)</f>
        <v>-</v>
      </c>
    </row>
    <row r="334" spans="2:11" s="123" customFormat="1" hidden="1">
      <c r="B334" s="120" t="str">
        <f>IF(FN_MC!Y361="","*",FN_MC!Y361)</f>
        <v>OPORTUNIDADE</v>
      </c>
      <c r="C334" s="121">
        <f>IF(FN_MC!B361="","*",FN_MC!B361)</f>
        <v>45988</v>
      </c>
      <c r="D334" s="121" t="str">
        <f>IF(FN_MC!D361="","*",FN_MC!D361)</f>
        <v>BRUNO (TF-525)</v>
      </c>
      <c r="E334" s="121" t="str">
        <f>IF(FN_MC!H361="","*",FN_MC!H361)</f>
        <v>TPC1</v>
      </c>
      <c r="F334" s="137" t="str">
        <f>IF(FN_MC!M361="","*",FN_MC!M361)</f>
        <v>TPC</v>
      </c>
      <c r="G334" s="121" t="str">
        <f>IF(FN_MC!I361="","*",FN_MC!I361)</f>
        <v>-</v>
      </c>
      <c r="H334" s="121" t="str">
        <f>IF(FN_MC!AB361="","*",FN_MC!AB361)</f>
        <v>-</v>
      </c>
      <c r="I334" s="121" t="str">
        <f>IF(FN_MC!AC361="","*",FN_MC!AC361)</f>
        <v>-</v>
      </c>
      <c r="J334" s="122" t="str">
        <f>IF(FN_MC!AA361="","*",FN_MC!AA361)</f>
        <v>-</v>
      </c>
      <c r="K334" s="134" t="str">
        <f>IF(FN_MC!AD361="","*",FN_MC!AD361)</f>
        <v>-</v>
      </c>
    </row>
    <row r="335" spans="2:11" s="123" customFormat="1" hidden="1">
      <c r="B335" s="120" t="str">
        <f>IF(FN_MC!Y362="","*",FN_MC!Y362)</f>
        <v>OPORTUNIDADE</v>
      </c>
      <c r="C335" s="121" t="str">
        <f>IF(FN_MC!B362="","*",FN_MC!B362)</f>
        <v>*</v>
      </c>
      <c r="D335" s="121" t="str">
        <f>IF(FN_MC!D362="","*",FN_MC!D362)</f>
        <v>ADENILSON (TP-512)</v>
      </c>
      <c r="E335" s="121" t="str">
        <f>IF(FN_MC!H362="","*",FN_MC!H362)</f>
        <v>TMR326</v>
      </c>
      <c r="F335" s="137" t="str">
        <f>IF(FN_MC!M362="","*",FN_MC!M362)</f>
        <v>TMR-TLA</v>
      </c>
      <c r="G335" s="121" t="str">
        <f>IF(FN_MC!I362="","*",FN_MC!I362)</f>
        <v>-</v>
      </c>
      <c r="H335" s="121" t="str">
        <f>IF(FN_MC!AB362="","*",FN_MC!AB362)</f>
        <v>-</v>
      </c>
      <c r="I335" s="121" t="str">
        <f>IF(FN_MC!AC362="","*",FN_MC!AC362)</f>
        <v>-</v>
      </c>
      <c r="J335" s="122" t="str">
        <f>IF(FN_MC!AA362="","*",FN_MC!AA362)</f>
        <v>-</v>
      </c>
      <c r="K335" s="134" t="str">
        <f>IF(FN_MC!AD362="","*",FN_MC!AD362)</f>
        <v>-</v>
      </c>
    </row>
    <row r="336" spans="2:11" s="123" customFormat="1" hidden="1">
      <c r="B336" s="120" t="str">
        <f>IF(FN_MC!Y363="","*",FN_MC!Y363)</f>
        <v>OPORTUNIDADE</v>
      </c>
      <c r="C336" s="121">
        <f>IF(FN_MC!B363="","*",FN_MC!B363)</f>
        <v>45988</v>
      </c>
      <c r="D336" s="121" t="str">
        <f>IF(FN_MC!D363="","*",FN_MC!D363)</f>
        <v>A15</v>
      </c>
      <c r="E336" s="121" t="str">
        <f>IF(FN_MC!H363="","*",FN_MC!H363)</f>
        <v>TCS291</v>
      </c>
      <c r="F336" s="137" t="str">
        <f>IF(FN_MC!M363="","*",FN_MC!M363)</f>
        <v>TCS-TAG</v>
      </c>
      <c r="G336" s="121" t="str">
        <f>IF(FN_MC!I363="","*",FN_MC!I363)</f>
        <v>TAG</v>
      </c>
      <c r="H336" s="121" t="str">
        <f>IF(FN_MC!AB363="","*",FN_MC!AB363)</f>
        <v>FIXO</v>
      </c>
      <c r="I336" s="121" t="str">
        <f>IF(FN_MC!AC363="","*",FN_MC!AC363)</f>
        <v>ACIONAMENTO</v>
      </c>
      <c r="J336" s="122" t="str">
        <f>IF(FN_MC!AA363="","*",FN_MC!AA363)</f>
        <v>-</v>
      </c>
      <c r="K336" s="134" t="str">
        <f>IF(FN_MC!AD363="","*",FN_MC!AD363)</f>
        <v>-</v>
      </c>
    </row>
    <row r="337" spans="2:11" s="123" customFormat="1" hidden="1">
      <c r="B337" s="120" t="str">
        <f>IF(FN_MC!Y364="","*",FN_MC!Y364)</f>
        <v>OPORTUNIDADE</v>
      </c>
      <c r="C337" s="121">
        <f>IF(FN_MC!B364="","*",FN_MC!B364)</f>
        <v>45988</v>
      </c>
      <c r="D337" s="121" t="str">
        <f>IF(FN_MC!D364="","*",FN_MC!D364)</f>
        <v>V86</v>
      </c>
      <c r="E337" s="121" t="str">
        <f>IF(FN_MC!H364="","*",FN_MC!H364)</f>
        <v>TID2</v>
      </c>
      <c r="F337" s="137" t="str">
        <f>IF(FN_MC!M364="","*",FN_MC!M364)</f>
        <v>TID-TVI</v>
      </c>
      <c r="G337" s="121" t="str">
        <f>IF(FN_MC!I364="","*",FN_MC!I364)</f>
        <v>TID2</v>
      </c>
      <c r="H337" s="121" t="str">
        <f>IF(FN_MC!AB364="","*",FN_MC!AB364)</f>
        <v>FIXO</v>
      </c>
      <c r="I337" s="121" t="str">
        <f>IF(FN_MC!AC364="","*",FN_MC!AC364)</f>
        <v>ACIONAMENTO</v>
      </c>
      <c r="J337" s="122">
        <f>IF(FN_MC!AA364="","*",FN_MC!AA364)</f>
        <v>1</v>
      </c>
      <c r="K337" s="134">
        <f>IF(FN_MC!AD364="","*",FN_MC!AD364)</f>
        <v>0.29166666666666669</v>
      </c>
    </row>
    <row r="338" spans="2:11" s="123" customFormat="1" hidden="1">
      <c r="B338" s="120" t="str">
        <f>IF(FN_MC!Y365="","*",FN_MC!Y365)</f>
        <v>OPORTUNIDADE</v>
      </c>
      <c r="C338" s="121">
        <f>IF(FN_MC!B365="","*",FN_MC!B365)</f>
        <v>45988</v>
      </c>
      <c r="D338" s="121" t="str">
        <f>IF(FN_MC!D365="","*",FN_MC!D365)</f>
        <v>ANISIO (TF-514)</v>
      </c>
      <c r="E338" s="121" t="str">
        <f>IF(FN_MC!H365="","*",FN_MC!H365)</f>
        <v>TQIK73</v>
      </c>
      <c r="F338" s="137" t="str">
        <f>IF(FN_MC!M365="","*",FN_MC!M365)</f>
        <v>TQI-TSP</v>
      </c>
      <c r="G338" s="121" t="str">
        <f>IF(FN_MC!I365="","*",FN_MC!I365)</f>
        <v>-</v>
      </c>
      <c r="H338" s="121" t="str">
        <f>IF(FN_MC!AB365="","*",FN_MC!AB365)</f>
        <v>-</v>
      </c>
      <c r="I338" s="121" t="str">
        <f>IF(FN_MC!AC365="","*",FN_MC!AC365)</f>
        <v>-</v>
      </c>
      <c r="J338" s="122" t="str">
        <f>IF(FN_MC!AA365="","*",FN_MC!AA365)</f>
        <v>-</v>
      </c>
      <c r="K338" s="134" t="str">
        <f>IF(FN_MC!AD365="","*",FN_MC!AD365)</f>
        <v>-</v>
      </c>
    </row>
    <row r="339" spans="2:11" s="123" customFormat="1" hidden="1">
      <c r="B339" s="120" t="str">
        <f>IF(FN_MC!Y366="","*",FN_MC!Y366)</f>
        <v>OPORTUNIDADE</v>
      </c>
      <c r="C339" s="121">
        <f>IF(FN_MC!B366="","*",FN_MC!B366)</f>
        <v>45988</v>
      </c>
      <c r="D339" s="121" t="str">
        <f>IF(FN_MC!D366="","*",FN_MC!D366)</f>
        <v>ELSON (TF-526)</v>
      </c>
      <c r="E339" s="121" t="str">
        <f>IF(FN_MC!H366="","*",FN_MC!H366)</f>
        <v>TQIK73</v>
      </c>
      <c r="F339" s="137" t="str">
        <f>IF(FN_MC!M366="","*",FN_MC!M366)</f>
        <v>TQI-TSP</v>
      </c>
      <c r="G339" s="121" t="str">
        <f>IF(FN_MC!I366="","*",FN_MC!I366)</f>
        <v>-</v>
      </c>
      <c r="H339" s="121" t="str">
        <f>IF(FN_MC!AB366="","*",FN_MC!AB366)</f>
        <v>-</v>
      </c>
      <c r="I339" s="121" t="str">
        <f>IF(FN_MC!AC366="","*",FN_MC!AC366)</f>
        <v>-</v>
      </c>
      <c r="J339" s="122" t="str">
        <f>IF(FN_MC!AA366="","*",FN_MC!AA366)</f>
        <v>-</v>
      </c>
      <c r="K339" s="134" t="str">
        <f>IF(FN_MC!AD366="","*",FN_MC!AD366)</f>
        <v>-</v>
      </c>
    </row>
    <row r="340" spans="2:11" s="123" customFormat="1" hidden="1">
      <c r="B340" s="120" t="str">
        <f>IF(FN_MC!Y367="","*",FN_MC!Y367)</f>
        <v>OPORTUNIDADE</v>
      </c>
      <c r="C340" s="121">
        <f>IF(FN_MC!B367="","*",FN_MC!B367)</f>
        <v>45988</v>
      </c>
      <c r="D340" s="121" t="str">
        <f>IF(FN_MC!D367="","*",FN_MC!D367)</f>
        <v>FRANCISCO (TF-670)</v>
      </c>
      <c r="E340" s="121" t="str">
        <f>IF(FN_MC!H367="","*",FN_MC!H367)</f>
        <v>TAP2</v>
      </c>
      <c r="F340" s="137" t="str">
        <f>IF(FN_MC!M367="","*",FN_MC!M367)</f>
        <v>TAP</v>
      </c>
      <c r="G340" s="121" t="str">
        <f>IF(FN_MC!I367="","*",FN_MC!I367)</f>
        <v>-</v>
      </c>
      <c r="H340" s="121" t="str">
        <f>IF(FN_MC!AB367="","*",FN_MC!AB367)</f>
        <v>-</v>
      </c>
      <c r="I340" s="121" t="str">
        <f>IF(FN_MC!AC367="","*",FN_MC!AC367)</f>
        <v>-</v>
      </c>
      <c r="J340" s="122" t="str">
        <f>IF(FN_MC!AA367="","*",FN_MC!AA367)</f>
        <v>-</v>
      </c>
      <c r="K340" s="134" t="str">
        <f>IF(FN_MC!AD367="","*",FN_MC!AD367)</f>
        <v>-</v>
      </c>
    </row>
    <row r="341" spans="2:11" s="123" customFormat="1" hidden="1">
      <c r="B341" s="120" t="str">
        <f>IF(FN_MC!Y368="","*",FN_MC!Y368)</f>
        <v>OPORTUNIDADE</v>
      </c>
      <c r="C341" s="121">
        <f>IF(FN_MC!B368="","*",FN_MC!B368)</f>
        <v>45988</v>
      </c>
      <c r="D341" s="121" t="str">
        <f>IF(FN_MC!D368="","*",FN_MC!D368)</f>
        <v>E17</v>
      </c>
      <c r="E341" s="121" t="str">
        <f>IF(FN_MC!H368="","*",FN_MC!H368)</f>
        <v>ZDK1</v>
      </c>
      <c r="F341" s="137" t="str">
        <f>IF(FN_MC!M368="","*",FN_MC!M368)</f>
        <v>ZDK-ZVT</v>
      </c>
      <c r="G341" s="121" t="str">
        <f>IF(FN_MC!I368="","*",FN_MC!I368)</f>
        <v>ZDK1</v>
      </c>
      <c r="H341" s="121" t="str">
        <f>IF(FN_MC!AB368="","*",FN_MC!AB368)</f>
        <v>FIXO</v>
      </c>
      <c r="I341" s="121" t="str">
        <f>IF(FN_MC!AC368="","*",FN_MC!AC368)</f>
        <v>ACIONAMENTO</v>
      </c>
      <c r="J341" s="122">
        <f>IF(FN_MC!AA368="","*",FN_MC!AA368)</f>
        <v>1</v>
      </c>
      <c r="K341" s="134">
        <f>IF(FN_MC!AD368="","*",FN_MC!AD368)</f>
        <v>0.33333333333333331</v>
      </c>
    </row>
    <row r="342" spans="2:11" s="123" customFormat="1" hidden="1">
      <c r="B342" s="120" t="str">
        <f>IF(FN_MC!Y369="","*",FN_MC!Y369)</f>
        <v>OPORTUNIDADE</v>
      </c>
      <c r="C342" s="121">
        <f>IF(FN_MC!B369="","*",FN_MC!B369)</f>
        <v>45988</v>
      </c>
      <c r="D342" s="121" t="str">
        <f>IF(FN_MC!D369="","*",FN_MC!D369)</f>
        <v>W94</v>
      </c>
      <c r="E342" s="121" t="str">
        <f>IF(FN_MC!H369="","*",FN_MC!H369)</f>
        <v>PPR</v>
      </c>
      <c r="F342" s="137" t="str">
        <f>IF(FN_MC!M369="","*",FN_MC!M369)</f>
        <v>PPR-PSG</v>
      </c>
      <c r="G342" s="121" t="str">
        <f>IF(FN_MC!I369="","*",FN_MC!I369)</f>
        <v>PSG</v>
      </c>
      <c r="H342" s="121" t="str">
        <f>IF(FN_MC!AB369="","*",FN_MC!AB369)</f>
        <v>FIXO</v>
      </c>
      <c r="I342" s="121" t="str">
        <f>IF(FN_MC!AC369="","*",FN_MC!AC369)</f>
        <v>-</v>
      </c>
      <c r="J342" s="122">
        <f>IF(FN_MC!AA369="","*",FN_MC!AA369)</f>
        <v>1</v>
      </c>
      <c r="K342" s="134">
        <f>IF(FN_MC!AD369="","*",FN_MC!AD369)</f>
        <v>0.29166666666666669</v>
      </c>
    </row>
    <row r="343" spans="2:11" s="123" customFormat="1" hidden="1">
      <c r="B343" s="120" t="str">
        <f>IF(FN_MC!Y370="","*",FN_MC!Y370)</f>
        <v>OPORTUNIDADE</v>
      </c>
      <c r="C343" s="121">
        <f>IF(FN_MC!B370="","*",FN_MC!B370)</f>
        <v>45988</v>
      </c>
      <c r="D343" s="121" t="str">
        <f>IF(FN_MC!D370="","*",FN_MC!D370)</f>
        <v>A01</v>
      </c>
      <c r="E343" s="121" t="str">
        <f>IF(FN_MC!H370="","*",FN_MC!H370)</f>
        <v>PPP</v>
      </c>
      <c r="F343" s="137" t="str">
        <f>IF(FN_MC!M370="","*",FN_MC!M370)</f>
        <v>PPP-PGU</v>
      </c>
      <c r="G343" s="121" t="str">
        <f>IF(FN_MC!I370="","*",FN_MC!I370)</f>
        <v>PGU</v>
      </c>
      <c r="H343" s="121" t="str">
        <f>IF(FN_MC!AB370="","*",FN_MC!AB370)</f>
        <v>FIXO</v>
      </c>
      <c r="I343" s="121" t="str">
        <f>IF(FN_MC!AC370="","*",FN_MC!AC370)</f>
        <v>-</v>
      </c>
      <c r="J343" s="122">
        <f>IF(FN_MC!AA370="","*",FN_MC!AA370)</f>
        <v>1</v>
      </c>
      <c r="K343" s="134">
        <f>IF(FN_MC!AD370="","*",FN_MC!AD370)</f>
        <v>0.29166666666666669</v>
      </c>
    </row>
    <row r="344" spans="2:11" s="123" customFormat="1" hidden="1">
      <c r="B344" s="120" t="str">
        <f>IF(FN_MC!Y371="","*",FN_MC!Y371)</f>
        <v>OPORTUNIDADE</v>
      </c>
      <c r="C344" s="121">
        <f>IF(FN_MC!B371="","*",FN_MC!B371)</f>
        <v>45988</v>
      </c>
      <c r="D344" s="121" t="str">
        <f>IF(FN_MC!D371="","*",FN_MC!D371)</f>
        <v>A60</v>
      </c>
      <c r="E344" s="121" t="str">
        <f>IF(FN_MC!H371="","*",FN_MC!H371)</f>
        <v>TCS291</v>
      </c>
      <c r="F344" s="137" t="str">
        <f>IF(FN_MC!M371="","*",FN_MC!M371)</f>
        <v>TCS-TAG</v>
      </c>
      <c r="G344" s="121" t="str">
        <f>IF(FN_MC!I371="","*",FN_MC!I371)</f>
        <v>TAG</v>
      </c>
      <c r="H344" s="121" t="str">
        <f>IF(FN_MC!AB371="","*",FN_MC!AB371)</f>
        <v>FIXO</v>
      </c>
      <c r="I344" s="121" t="str">
        <f>IF(FN_MC!AC371="","*",FN_MC!AC371)</f>
        <v>ACIONAMENTO</v>
      </c>
      <c r="J344" s="122">
        <f>IF(FN_MC!AA371="","*",FN_MC!AA371)</f>
        <v>1</v>
      </c>
      <c r="K344" s="134">
        <f>IF(FN_MC!AD371="","*",FN_MC!AD371)</f>
        <v>0.29166666666666669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>
      <c r="B346" s="120" t="str">
        <f>IF(FN_MC!Y373="","*",FN_MC!Y373)</f>
        <v>OPORTUNIDADE</v>
      </c>
      <c r="C346" s="121">
        <f>IF(FN_MC!B373="","*",FN_MC!B373)</f>
        <v>45989</v>
      </c>
      <c r="D346" s="121" t="str">
        <f>IF(FN_MC!D373="","*",FN_MC!D373)</f>
        <v>W70</v>
      </c>
      <c r="E346" s="121" t="str">
        <f>IF(FN_MC!H373="","*",FN_MC!H373)</f>
        <v>TIQ2</v>
      </c>
      <c r="F346" s="137" t="str">
        <f>IF(FN_MC!M373="","*",FN_MC!M373)</f>
        <v>TIQ-TGR</v>
      </c>
      <c r="G346" s="121" t="str">
        <f>IF(FN_MC!I373="","*",FN_MC!I373)</f>
        <v>TAG2</v>
      </c>
      <c r="H346" s="121" t="str">
        <f>IF(FN_MC!AB373="","*",FN_MC!AB373)</f>
        <v>FIXO</v>
      </c>
      <c r="I346" s="121" t="str">
        <f>IF(FN_MC!AC373="","*",FN_MC!AC373)</f>
        <v>ACIONAMENTO</v>
      </c>
      <c r="J346" s="122" t="str">
        <f>IF(FN_MC!AA373="","*",FN_MC!AA373)</f>
        <v>2 Alzineide e Daniel</v>
      </c>
      <c r="K346" s="134">
        <f>IF(FN_MC!AD373="","*",FN_MC!AD373)</f>
        <v>0.39583333333333331</v>
      </c>
    </row>
    <row r="347" spans="2:11" s="123" customFormat="1">
      <c r="B347" s="120" t="str">
        <f>IF(FN_MC!Y374="","*",FN_MC!Y374)</f>
        <v>SIM</v>
      </c>
      <c r="C347" s="121">
        <f>IF(FN_MC!B374="","*",FN_MC!B374)</f>
        <v>45989</v>
      </c>
      <c r="D347" s="121" t="str">
        <f>IF(FN_MC!D374="","*",FN_MC!D374)</f>
        <v>BRUNO (TF-525)</v>
      </c>
      <c r="E347" s="121" t="str">
        <f>IF(FN_MC!H374="","*",FN_MC!H374)</f>
        <v>TAL699</v>
      </c>
      <c r="F347" s="137" t="str">
        <f>IF(FN_MC!M374="","*",FN_MC!M374)</f>
        <v>TAL-TSF</v>
      </c>
      <c r="G347" s="121" t="str">
        <f>IF(FN_MC!I374="","*",FN_MC!I374)</f>
        <v>-</v>
      </c>
      <c r="H347" s="121" t="str">
        <f>IF(FN_MC!AB374="","*",FN_MC!AB374)</f>
        <v>-</v>
      </c>
      <c r="I347" s="121" t="str">
        <f>IF(FN_MC!AC374="","*",FN_MC!AC374)</f>
        <v>-</v>
      </c>
      <c r="J347" s="122" t="str">
        <f>IF(FN_MC!AA374="","*",FN_MC!AA374)</f>
        <v>-</v>
      </c>
      <c r="K347" s="134" t="str">
        <f>IF(FN_MC!AD374="","*",FN_MC!AD374)</f>
        <v>-</v>
      </c>
    </row>
    <row r="348" spans="2:11" s="123" customFormat="1">
      <c r="B348" s="120" t="str">
        <f>IF(FN_MC!Y375="","*",FN_MC!Y375)</f>
        <v>OPORTUNIDADE</v>
      </c>
      <c r="C348" s="121">
        <f>IF(FN_MC!B375="","*",FN_MC!B375)</f>
        <v>45989</v>
      </c>
      <c r="D348" s="121" t="str">
        <f>IF(FN_MC!D375="","*",FN_MC!D375)</f>
        <v xml:space="preserve">TURMA FIXA VIA </v>
      </c>
      <c r="E348" s="121" t="str">
        <f>IF(FN_MC!H375="","*",FN_MC!H375)</f>
        <v>TCTTIQ1</v>
      </c>
      <c r="F348" s="137" t="str">
        <f>IF(FN_MC!M375="","*",FN_MC!M375)</f>
        <v>TCT-TIQ</v>
      </c>
      <c r="G348" s="121" t="str">
        <f>IF(FN_MC!I375="","*",FN_MC!I375)</f>
        <v>-</v>
      </c>
      <c r="H348" s="121" t="str">
        <f>IF(FN_MC!AB375="","*",FN_MC!AB375)</f>
        <v>-</v>
      </c>
      <c r="I348" s="121" t="str">
        <f>IF(FN_MC!AC375="","*",FN_MC!AC375)</f>
        <v>-</v>
      </c>
      <c r="J348" s="122" t="str">
        <f>IF(FN_MC!AA375="","*",FN_MC!AA375)</f>
        <v>-</v>
      </c>
      <c r="K348" s="134" t="str">
        <f>IF(FN_MC!AD375="","*",FN_MC!AD375)</f>
        <v>-</v>
      </c>
    </row>
    <row r="349" spans="2:11" s="123" customFormat="1">
      <c r="B349" s="120" t="str">
        <f>IF(FN_MC!Y376="","*",FN_MC!Y376)</f>
        <v>OPORTUNIDADE</v>
      </c>
      <c r="C349" s="121">
        <f>IF(FN_MC!B376="","*",FN_MC!B376)</f>
        <v>45989</v>
      </c>
      <c r="D349" s="121" t="str">
        <f>IF(FN_MC!D376="","*",FN_MC!D376)</f>
        <v>A80</v>
      </c>
      <c r="E349" s="121" t="str">
        <f>IF(FN_MC!H376="","*",FN_MC!H376)</f>
        <v>TAG</v>
      </c>
      <c r="F349" s="137" t="str">
        <f>IF(FN_MC!M376="","*",FN_MC!M376)</f>
        <v>TAG-TRO</v>
      </c>
      <c r="G349" s="121" t="str">
        <f>IF(FN_MC!I376="","*",FN_MC!I376)</f>
        <v>TRO</v>
      </c>
      <c r="H349" s="121" t="str">
        <f>IF(FN_MC!AB376="","*",FN_MC!AB376)</f>
        <v>FIXO</v>
      </c>
      <c r="I349" s="121" t="str">
        <f>IF(FN_MC!AC376="","*",FN_MC!AC376)</f>
        <v>ACIONAMENTO</v>
      </c>
      <c r="J349" s="122">
        <f>IF(FN_MC!AA376="","*",FN_MC!AA376)</f>
        <v>1</v>
      </c>
      <c r="K349" s="134">
        <f>IF(FN_MC!AD376="","*",FN_MC!AD376)</f>
        <v>0.29166666666666669</v>
      </c>
    </row>
    <row r="350" spans="2:11" s="123" customFormat="1">
      <c r="B350" s="120" t="str">
        <f>IF(FN_MC!Y377="","*",FN_MC!Y377)</f>
        <v>SIM</v>
      </c>
      <c r="C350" s="121">
        <f>IF(FN_MC!B377="","*",FN_MC!B377)</f>
        <v>45989</v>
      </c>
      <c r="D350" s="121" t="str">
        <f>IF(FN_MC!D377="","*",FN_MC!D377)</f>
        <v>ADENILSON (TP-512)</v>
      </c>
      <c r="E350" s="121" t="str">
        <f>IF(FN_MC!H377="","*",FN_MC!H377)</f>
        <v>TMR326</v>
      </c>
      <c r="F350" s="137" t="str">
        <f>IF(FN_MC!M377="","*",FN_MC!M377)</f>
        <v>TMR-TLA</v>
      </c>
      <c r="G350" s="121" t="str">
        <f>IF(FN_MC!I377="","*",FN_MC!I377)</f>
        <v>-</v>
      </c>
      <c r="H350" s="121" t="str">
        <f>IF(FN_MC!AB377="","*",FN_MC!AB377)</f>
        <v>-</v>
      </c>
      <c r="I350" s="121" t="str">
        <f>IF(FN_MC!AC377="","*",FN_MC!AC377)</f>
        <v>-</v>
      </c>
      <c r="J350" s="122" t="str">
        <f>IF(FN_MC!AA377="","*",FN_MC!AA377)</f>
        <v>-</v>
      </c>
      <c r="K350" s="134" t="str">
        <f>IF(FN_MC!AD377="","*",FN_MC!AD377)</f>
        <v>-</v>
      </c>
    </row>
    <row r="351" spans="2:11" s="123" customFormat="1">
      <c r="B351" s="120" t="str">
        <f>IF(FN_MC!Y378="","*",FN_MC!Y378)</f>
        <v>SIM</v>
      </c>
      <c r="C351" s="121">
        <f>IF(FN_MC!B378="","*",FN_MC!B378)</f>
        <v>45989</v>
      </c>
      <c r="D351" s="121" t="str">
        <f>IF(FN_MC!D378="","*",FN_MC!D378)</f>
        <v>MOD FN</v>
      </c>
      <c r="E351" s="121" t="str">
        <f>IF(FN_MC!H378="","*",FN_MC!H378)</f>
        <v>-</v>
      </c>
      <c r="F351" s="137" t="str">
        <f>IF(FN_MC!M378="","*",FN_MC!M378)</f>
        <v>TCS-TVI</v>
      </c>
      <c r="G351" s="121" t="str">
        <f>IF(FN_MC!I378="","*",FN_MC!I378)</f>
        <v>-</v>
      </c>
      <c r="H351" s="121" t="str">
        <f>IF(FN_MC!AB378="","*",FN_MC!AB378)</f>
        <v>-</v>
      </c>
      <c r="I351" s="121" t="str">
        <f>IF(FN_MC!AC378="","*",FN_MC!AC378)</f>
        <v>-</v>
      </c>
      <c r="J351" s="122" t="str">
        <f>IF(FN_MC!AA378="","*",FN_MC!AA378)</f>
        <v>-</v>
      </c>
      <c r="K351" s="134" t="str">
        <f>IF(FN_MC!AD378="","*",FN_MC!AD378)</f>
        <v>-</v>
      </c>
    </row>
    <row r="352" spans="2:11" s="123" customFormat="1">
      <c r="B352" s="120" t="str">
        <f>IF(FN_MC!Y379="","*",FN_MC!Y379)</f>
        <v>SIM</v>
      </c>
      <c r="C352" s="121">
        <f>IF(FN_MC!B379="","*",FN_MC!B379)</f>
        <v>45989</v>
      </c>
      <c r="D352" s="121" t="str">
        <f>IF(FN_MC!D379="","*",FN_MC!D379)</f>
        <v>W50</v>
      </c>
      <c r="E352" s="121" t="str">
        <f>IF(FN_MC!H379="","*",FN_MC!H379)</f>
        <v>TCS2</v>
      </c>
      <c r="F352" s="137" t="str">
        <f>IF(FN_MC!M379="","*",FN_MC!M379)</f>
        <v>TCS-TVI</v>
      </c>
      <c r="G352" s="121" t="str">
        <f>IF(FN_MC!I379="","*",FN_MC!I379)</f>
        <v>TCS2</v>
      </c>
      <c r="H352" s="121" t="str">
        <f>IF(FN_MC!AB379="","*",FN_MC!AB379)</f>
        <v>FIXO</v>
      </c>
      <c r="I352" s="121" t="str">
        <f>IF(FN_MC!AC379="","*",FN_MC!AC379)</f>
        <v>ACIONAMENTO</v>
      </c>
      <c r="J352" s="122" t="str">
        <f>IF(FN_MC!AA379="","*",FN_MC!AA379)</f>
        <v>2 Alex e Maicon</v>
      </c>
      <c r="K352" s="134">
        <f>IF(FN_MC!AD379="","*",FN_MC!AD379)</f>
        <v>0.29166666666666669</v>
      </c>
    </row>
    <row r="353" spans="2:11" s="123" customFormat="1">
      <c r="B353" s="120" t="str">
        <f>IF(FN_MC!Y380="","*",FN_MC!Y380)</f>
        <v>OPORTUNIDADE</v>
      </c>
      <c r="C353" s="121">
        <f>IF(FN_MC!B380="","*",FN_MC!B380)</f>
        <v>45989</v>
      </c>
      <c r="D353" s="121" t="str">
        <f>IF(FN_MC!D380="","*",FN_MC!D380)</f>
        <v>V86</v>
      </c>
      <c r="E353" s="121" t="str">
        <f>IF(FN_MC!H380="","*",FN_MC!H380)</f>
        <v>TID2</v>
      </c>
      <c r="F353" s="137" t="str">
        <f>IF(FN_MC!M380="","*",FN_MC!M380)</f>
        <v>TID-TVI</v>
      </c>
      <c r="G353" s="121" t="str">
        <f>IF(FN_MC!I380="","*",FN_MC!I380)</f>
        <v>TID2</v>
      </c>
      <c r="H353" s="121" t="str">
        <f>IF(FN_MC!AB380="","*",FN_MC!AB380)</f>
        <v>FIXO</v>
      </c>
      <c r="I353" s="121" t="str">
        <f>IF(FN_MC!AC380="","*",FN_MC!AC380)</f>
        <v>ACIONAMENTO</v>
      </c>
      <c r="J353" s="122">
        <f>IF(FN_MC!AA380="","*",FN_MC!AA380)</f>
        <v>1</v>
      </c>
      <c r="K353" s="134">
        <f>IF(FN_MC!AD380="","*",FN_MC!AD380)</f>
        <v>0.29166666666666669</v>
      </c>
    </row>
    <row r="354" spans="2:11" s="123" customFormat="1">
      <c r="B354" s="120" t="str">
        <f>IF(FN_MC!Y381="","*",FN_MC!Y381)</f>
        <v>OPORTUNIDADE</v>
      </c>
      <c r="C354" s="121">
        <f>IF(FN_MC!B381="","*",FN_MC!B381)</f>
        <v>45989</v>
      </c>
      <c r="D354" s="121" t="str">
        <f>IF(FN_MC!D381="","*",FN_MC!D381)</f>
        <v>ANISIO (TF-514)</v>
      </c>
      <c r="E354" s="121" t="str">
        <f>IF(FN_MC!H381="","*",FN_MC!H381)</f>
        <v>TQIK73</v>
      </c>
      <c r="F354" s="137" t="str">
        <f>IF(FN_MC!M381="","*",FN_MC!M381)</f>
        <v>TQI-TSP</v>
      </c>
      <c r="G354" s="121" t="str">
        <f>IF(FN_MC!I381="","*",FN_MC!I381)</f>
        <v>-</v>
      </c>
      <c r="H354" s="121" t="str">
        <f>IF(FN_MC!AB381="","*",FN_MC!AB381)</f>
        <v>-</v>
      </c>
      <c r="I354" s="121" t="str">
        <f>IF(FN_MC!AC381="","*",FN_MC!AC381)</f>
        <v>-</v>
      </c>
      <c r="J354" s="122" t="str">
        <f>IF(FN_MC!AA381="","*",FN_MC!AA381)</f>
        <v>-</v>
      </c>
      <c r="K354" s="134" t="str">
        <f>IF(FN_MC!AD381="","*",FN_MC!AD381)</f>
        <v>-</v>
      </c>
    </row>
    <row r="355" spans="2:11" s="123" customFormat="1">
      <c r="B355" s="120" t="str">
        <f>IF(FN_MC!Y382="","*",FN_MC!Y382)</f>
        <v>OPORTUNIDADE</v>
      </c>
      <c r="C355" s="121">
        <f>IF(FN_MC!B382="","*",FN_MC!B382)</f>
        <v>45989</v>
      </c>
      <c r="D355" s="121" t="str">
        <f>IF(FN_MC!D382="","*",FN_MC!D382)</f>
        <v>ELSON (TF-526)</v>
      </c>
      <c r="E355" s="121" t="str">
        <f>IF(FN_MC!H382="","*",FN_MC!H382)</f>
        <v>TQIK73</v>
      </c>
      <c r="F355" s="137" t="str">
        <f>IF(FN_MC!M382="","*",FN_MC!M382)</f>
        <v>TQI-TSP</v>
      </c>
      <c r="G355" s="121" t="str">
        <f>IF(FN_MC!I382="","*",FN_MC!I382)</f>
        <v>-</v>
      </c>
      <c r="H355" s="121" t="str">
        <f>IF(FN_MC!AB382="","*",FN_MC!AB382)</f>
        <v>-</v>
      </c>
      <c r="I355" s="121" t="str">
        <f>IF(FN_MC!AC382="","*",FN_MC!AC382)</f>
        <v>-</v>
      </c>
      <c r="J355" s="122" t="str">
        <f>IF(FN_MC!AA382="","*",FN_MC!AA382)</f>
        <v>-</v>
      </c>
      <c r="K355" s="134" t="str">
        <f>IF(FN_MC!AD382="","*",FN_MC!AD382)</f>
        <v>-</v>
      </c>
    </row>
    <row r="356" spans="2:11" s="123" customFormat="1">
      <c r="B356" s="120" t="str">
        <f>IF(FN_MC!Y383="","*",FN_MC!Y383)</f>
        <v>OPORTUNIDADE</v>
      </c>
      <c r="C356" s="121">
        <f>IF(FN_MC!B383="","*",FN_MC!B383)</f>
        <v>45989</v>
      </c>
      <c r="D356" s="121" t="str">
        <f>IF(FN_MC!D383="","*",FN_MC!D383)</f>
        <v>FRANCISCO (TF-670)</v>
      </c>
      <c r="E356" s="121" t="str">
        <f>IF(FN_MC!H383="","*",FN_MC!H383)</f>
        <v>TAP2</v>
      </c>
      <c r="F356" s="137" t="str">
        <f>IF(FN_MC!M383="","*",FN_MC!M383)</f>
        <v>TAP</v>
      </c>
      <c r="G356" s="121" t="str">
        <f>IF(FN_MC!I383="","*",FN_MC!I383)</f>
        <v>-</v>
      </c>
      <c r="H356" s="121" t="str">
        <f>IF(FN_MC!AB383="","*",FN_MC!AB383)</f>
        <v>-</v>
      </c>
      <c r="I356" s="121" t="str">
        <f>IF(FN_MC!AC383="","*",FN_MC!AC383)</f>
        <v>-</v>
      </c>
      <c r="J356" s="122" t="str">
        <f>IF(FN_MC!AA383="","*",FN_MC!AA383)</f>
        <v>-</v>
      </c>
      <c r="K356" s="134" t="str">
        <f>IF(FN_MC!AD383="","*",FN_MC!AD383)</f>
        <v>-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8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81A427CA-4358-4351-AB32-6760D2E85EAB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2025-11-28T16:36:30Z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