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33" documentId="8_{B6337239-1A00-434D-AAD0-422EA1FEB5AE}" xr6:coauthVersionLast="47" xr6:coauthVersionMax="47" xr10:uidLastSave="{3ADB9021-B0D2-49E4-84E6-66308388C37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/>
  <c r="N96" i="1" a="1"/>
  <c r="N96" i="1"/>
  <c r="N95" i="1" a="1"/>
  <c r="N95" i="1"/>
  <c r="N94" i="1" a="1"/>
  <c r="N94" i="1"/>
  <c r="AQ68" i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1" i="1" l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<sst xmlns="http://schemas.openxmlformats.org/spreadsheetml/2006/main" count="4980" uniqueCount="1460">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</sst>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AW1" activePane="topRight" state="frozen"/>
      <selection pane="topRight" activeCell="W811" sqref="W71:BB8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 hidden="1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 t="s">
        <v>963</v>
      </c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 hidden="1">
      <c r="A96" s="44" t="str">
        <f t="shared" ref="A96" si="12">D96&amp;B96</f>
        <v>V6646087</v>
      </c>
      <c r="B96" s="133">
        <v>46087</v>
      </c>
      <c r="C96" s="7">
        <f>IF(BS_CONTROLE[[#This Row],[DATA]]="","",WEEKNUM(BS_CONTROLE[[#This Row],[DATA]]))</f>
        <v>10</v>
      </c>
      <c r="D96" s="45" t="s">
        <v>192</v>
      </c>
      <c r="E96" s="185">
        <v>90</v>
      </c>
      <c r="F96" s="134" t="s">
        <v>235</v>
      </c>
      <c r="G96" s="8" t="str">
        <f>IF(D96="","*",VLOOKUP(F96,BS_ATIVIDADE[#All],3,FALSE))</f>
        <v>MODERNIZAÇÃO</v>
      </c>
      <c r="H96" s="135" t="s">
        <v>438</v>
      </c>
      <c r="I96" s="135" t="s">
        <v>438</v>
      </c>
      <c r="J96" s="151">
        <v>74</v>
      </c>
      <c r="K96" s="151">
        <v>164.1</v>
      </c>
      <c r="L96" s="71">
        <v>167.5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6" s="135">
        <v>0.39583333333333331</v>
      </c>
      <c r="P96" s="135">
        <v>8.3333333333333329E-2</v>
      </c>
      <c r="Q96" s="71">
        <v>3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1388</v>
      </c>
      <c r="X96" s="152" t="s">
        <v>969</v>
      </c>
      <c r="Y96" s="129" t="s">
        <v>972</v>
      </c>
      <c r="Z96" s="129"/>
      <c r="AA96" s="71">
        <v>1</v>
      </c>
      <c r="AB96" s="59" t="s">
        <v>961</v>
      </c>
      <c r="AC96" s="59"/>
      <c r="AD96" s="135">
        <v>0.29166666666666669</v>
      </c>
      <c r="AE96" s="71"/>
      <c r="AF96" s="71"/>
      <c r="AG96" s="71"/>
      <c r="AH96" s="42"/>
      <c r="AI96" s="119" t="str">
        <f>IF(BS_CONTROLE[[#This Row],[Atividade]]=0, "-", BS_CONTROLE[[#This Row],[Atividade]])</f>
        <v>MODERNIZAÇÃO - REGULAGEM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TID</v>
      </c>
      <c r="AL96" s="175" t="str">
        <f>IF(BS_CONTROLE[[#This Row],[Local - Encerramento]]=0, "-", BS_CONTROLE[[#This Row],[Local - Encerramento]])</f>
        <v>TID</v>
      </c>
      <c r="AM96" s="175" t="str">
        <f>IF(BS_CONTROLE[[#This Row],[Entre - Estações]]=0, "-", BS_CONTROLE[[#This Row],[Entre - Estações]])</f>
        <v>TMO-TCE</v>
      </c>
      <c r="AN96" s="175" t="str">
        <f>IF(BS_CONTROLE[[#This Row],[SB]]=0, "-", BS_CONTROLE[[#This Row],[SB]])</f>
        <v>155TCE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164.1</v>
      </c>
      <c r="AQ96" s="177">
        <f>IF(BS_CONTROLE[[#This Row],[KM - Fim]]=0, "-", BS_CONTROLE[[#This Row],[KM - Fim]])</f>
        <v>167.5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 t="s">
        <v>972</v>
      </c>
      <c r="Z97" s="129"/>
      <c r="AA97" s="71">
        <v>2</v>
      </c>
      <c r="AB97" s="59" t="s">
        <v>966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 t="s">
        <v>972</v>
      </c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 t="s">
        <v>972</v>
      </c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 hidden="1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 hidden="1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 hidden="1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 hidden="1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 hidden="1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 hidden="1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 hidden="1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 hidden="1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 hidden="1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 hidden="1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 hidden="1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SIM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OPORTUNIDADE</v>
      </c>
      <c r="C92" s="101">
        <f>IF(FN_MC!B96="","*",FN_MC!B96)</f>
        <v>46087</v>
      </c>
      <c r="D92" s="101" t="str">
        <f>IF(FN_MC!D96="","*",FN_MC!D96)</f>
        <v>V66</v>
      </c>
      <c r="E92" s="101" t="str">
        <f>IF(FN_MC!H96="","*",FN_MC!H96)</f>
        <v>TID</v>
      </c>
      <c r="F92" s="114" t="str">
        <f>IF(FN_MC!M96="","*",FN_MC!M96)</f>
        <v>TMO-TCE</v>
      </c>
      <c r="G92" s="101" t="str">
        <f>IF(FN_MC!I96="","*",FN_MC!I96)</f>
        <v>TID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>
      <c r="B93" s="100" t="str">
        <f>IF(FN_MC!Y97="","*",FN_MC!Y97)</f>
        <v>OPORTUNIDADE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0.29166666666666669</v>
      </c>
    </row>
    <row r="94" spans="2:11" hidden="1">
      <c r="B94" s="100" t="str">
        <f>IF(FN_MC!Y98="","*",FN_MC!Y98)</f>
        <v>OPORTUNIDADE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OPORTUNIDADE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IF(FN_MC!Y95="","*",FN_MC!Y95)</f>
        <v>SIM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IF(FN_MC!Y96="","*",FN_MC!Y96)</f>
        <v>OPORTUNIDADE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FERRONORTE</v>
      </c>
      <c r="E96" s="96" t="str">
        <f>IF(FN_MC!T96="","*",FN_MC!T96)</f>
        <v>TMI-TCS</v>
      </c>
      <c r="F96" s="96">
        <f>IF(FN_MC!B96="","*",FN_MC!B96)</f>
        <v>46087</v>
      </c>
      <c r="G96" s="96" t="str">
        <f>IF(FN_MC!D96="","*",FN_MC!D96)</f>
        <v>V66</v>
      </c>
      <c r="H96" s="96" t="str">
        <f>IF(FN_MC!F96="","*",FN_MC!F96)</f>
        <v>MODERNIZAÇÃO - REGULAGEM</v>
      </c>
      <c r="I96" s="96" t="str">
        <f>IF(FN_MC!H96="","*",FN_MC!H96)</f>
        <v>TID</v>
      </c>
      <c r="J96" s="96" t="str">
        <f>IF(FN_MC!I96="","*",FN_MC!I96)</f>
        <v>TID</v>
      </c>
      <c r="K96" s="96" t="str">
        <f>IF(FN_MC!M96="","*",FN_MC!M96)</f>
        <v>TMO-TCE</v>
      </c>
      <c r="L96" s="196" t="str">
        <f>IF(FN_MC!N96="","*",FN_MC!N96)</f>
        <v>155TCE</v>
      </c>
      <c r="M96" s="97">
        <f>IF(FN_MC!J96="","*",FN_MC!J96)</f>
        <v>74</v>
      </c>
      <c r="N96" s="183">
        <f>IF(FN_MC!K96="","*",FN_MC!K96)</f>
        <v>164.1</v>
      </c>
      <c r="O96" s="183">
        <f>IF(FN_MC!L96="","*",FN_MC!L96)</f>
        <v>167.5</v>
      </c>
      <c r="P96" s="107">
        <f>IF(FN_MC!O96="","*",FN_MC!O96)</f>
        <v>0.39583333333333331</v>
      </c>
      <c r="Q96" s="107">
        <f>IF(FN_MC!P96="","*",FN_MC!P96)</f>
        <v>8.3333333333333329E-2</v>
      </c>
      <c r="R96" s="96" t="str">
        <f>IF(FN_MC!Q96="","*",CONCATENATE(FN_MC!Q96," ",FN_MC!R96))</f>
        <v>3 M</v>
      </c>
      <c r="S96" s="96" t="str">
        <f>IF(FN_MC!V96="","*",FN_MC!V96)</f>
        <v>Augusto/ Efraim</v>
      </c>
      <c r="T96" s="96" t="str">
        <f>IF(FN_MC!W96="","*",FN_MC!W96)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IF(FN_MC!Y97="","*",FN_MC!Y97)</f>
        <v>OPORTUNIDADE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IF(FN_MC!Y98="","*",FN_MC!Y98)</f>
        <v>OPORTUNIDADE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IF(FN_MC!Y101="","*",FN_MC!Y101)</f>
        <v>OPORTUNIDADE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FERRONORTE</v>
      </c>
      <c r="D96" s="87" t="str">
        <f>IF(FN_MC!T96="","*",FN_MC!T96)</f>
        <v>TMI-TCS</v>
      </c>
      <c r="E96" s="87" t="str">
        <f>IF(FN_MC!D96="","*",FN_MC!D96)</f>
        <v>V66</v>
      </c>
      <c r="F96" s="87" t="str">
        <f>IF(FN_MC!H96="","*",FN_MC!H96)</f>
        <v>TID</v>
      </c>
      <c r="G96" s="87" t="str">
        <f>IF(FN_MC!M96="","*",FN_MC!M96)</f>
        <v>TMO-TCE</v>
      </c>
      <c r="H96" s="125">
        <f>IF(FN_MC!K96="","*",FN_MC!K96)</f>
        <v>164.1</v>
      </c>
      <c r="I96" s="110">
        <f>IF(FN_MC!O96="","*",FN_MC!O96)</f>
        <v>0.39583333333333331</v>
      </c>
      <c r="J96" s="110">
        <f>IF(FN_MC!P96="","*",FN_MC!P96)</f>
        <v>8.3333333333333329E-2</v>
      </c>
      <c r="K96" s="118" t="str">
        <f>IF(FN_MC!AK96="","*",FN_MC!AK96)</f>
        <v>TID</v>
      </c>
      <c r="L96" s="118" t="str">
        <f>IF(FN_MC!AM96="","*",FN_MC!AM96)</f>
        <v>TMO-TCE</v>
      </c>
      <c r="M96" s="118">
        <f>IF(FN_MC!AP96="","*",FN_MC!AP96)</f>
        <v>164.1</v>
      </c>
      <c r="N96" s="118" t="str">
        <f>IF(FN_MC!AM96="","*",FN_MC!AM96)</f>
        <v>TMO-TCE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2026-03-06T03:08:42Z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