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57" documentId="8_{B6337239-1A00-434D-AAD0-422EA1FEB5AE}" xr6:coauthVersionLast="47" xr6:coauthVersionMax="47" xr10:uidLastSave="{5610773C-6F1D-4F22-8D75-CBEF886F73C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A150" i="16"/>
  <c r="B150" i="16"/>
  <c r="C150" i="16"/>
  <c r="F150" i="16"/>
  <c r="G150" i="16"/>
  <c r="H150" i="16"/>
  <c r="I150" i="16"/>
  <c r="J150" i="16"/>
  <c r="M150" i="16"/>
  <c r="N150" i="16"/>
  <c r="O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A152" i="16"/>
  <c r="B152" i="16"/>
  <c r="C152" i="16"/>
  <c r="F152" i="16"/>
  <c r="G152" i="16"/>
  <c r="H152" i="16"/>
  <c r="I152" i="16"/>
  <c r="J152" i="16"/>
  <c r="M152" i="16"/>
  <c r="N152" i="16"/>
  <c r="O152" i="16"/>
  <c r="A153" i="16"/>
  <c r="B153" i="16"/>
  <c r="C153" i="16"/>
  <c r="F153" i="16"/>
  <c r="G153" i="16"/>
  <c r="H153" i="16"/>
  <c r="I153" i="16"/>
  <c r="J153" i="16"/>
  <c r="M153" i="16"/>
  <c r="N153" i="16"/>
  <c r="O153" i="16"/>
  <c r="A154" i="16"/>
  <c r="B154" i="16"/>
  <c r="C154" i="16"/>
  <c r="F154" i="16"/>
  <c r="G154" i="16"/>
  <c r="H154" i="16"/>
  <c r="I154" i="16"/>
  <c r="J154" i="16"/>
  <c r="M154" i="16"/>
  <c r="N154" i="16"/>
  <c r="O154" i="16"/>
  <c r="A155" i="16"/>
  <c r="B155" i="16"/>
  <c r="C155" i="16"/>
  <c r="F155" i="16"/>
  <c r="G155" i="16"/>
  <c r="H155" i="16"/>
  <c r="I155" i="16"/>
  <c r="J155" i="16"/>
  <c r="M155" i="16"/>
  <c r="N155" i="16"/>
  <c r="O155" i="16"/>
  <c r="A156" i="16"/>
  <c r="B156" i="16"/>
  <c r="C156" i="16"/>
  <c r="F156" i="16"/>
  <c r="G156" i="16"/>
  <c r="H156" i="16"/>
  <c r="I156" i="16"/>
  <c r="J156" i="16"/>
  <c r="M156" i="16"/>
  <c r="N156" i="16"/>
  <c r="O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A158" i="16"/>
  <c r="B158" i="16"/>
  <c r="C158" i="16"/>
  <c r="F158" i="16"/>
  <c r="G158" i="16"/>
  <c r="H158" i="16"/>
  <c r="I158" i="16"/>
  <c r="J158" i="16"/>
  <c r="M158" i="16"/>
  <c r="N158" i="16"/>
  <c r="O158" i="16"/>
  <c r="A159" i="16"/>
  <c r="B159" i="16"/>
  <c r="C159" i="16"/>
  <c r="F159" i="16"/>
  <c r="G159" i="16"/>
  <c r="H159" i="16"/>
  <c r="I159" i="16"/>
  <c r="J159" i="16"/>
  <c r="M159" i="16"/>
  <c r="N159" i="16"/>
  <c r="O159" i="16"/>
  <c r="A160" i="16"/>
  <c r="B160" i="16"/>
  <c r="C160" i="16"/>
  <c r="F160" i="16"/>
  <c r="G160" i="16"/>
  <c r="H160" i="16"/>
  <c r="I160" i="16"/>
  <c r="J160" i="16"/>
  <c r="M160" i="16"/>
  <c r="N160" i="16"/>
  <c r="O160" i="16"/>
  <c r="A161" i="16"/>
  <c r="B161" i="16"/>
  <c r="C161" i="16"/>
  <c r="F161" i="16"/>
  <c r="G161" i="16"/>
  <c r="H161" i="16"/>
  <c r="I161" i="16"/>
  <c r="J161" i="16"/>
  <c r="M161" i="16"/>
  <c r="N161" i="16"/>
  <c r="O161" i="16"/>
  <c r="A162" i="16"/>
  <c r="B162" i="16"/>
  <c r="C162" i="16"/>
  <c r="F162" i="16"/>
  <c r="G162" i="16"/>
  <c r="H162" i="16"/>
  <c r="I162" i="16"/>
  <c r="J162" i="16"/>
  <c r="M162" i="16"/>
  <c r="N162" i="16"/>
  <c r="O162" i="16"/>
  <c r="A163" i="16"/>
  <c r="B163" i="16"/>
  <c r="C163" i="16"/>
  <c r="F163" i="16"/>
  <c r="G163" i="16"/>
  <c r="H163" i="16"/>
  <c r="I163" i="16"/>
  <c r="J163" i="16"/>
  <c r="M163" i="16"/>
  <c r="N163" i="16"/>
  <c r="O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N156" i="1" a="1"/>
  <c r="N156" i="1" s="1"/>
  <c r="L152" i="16" s="1"/>
  <c r="R156" i="1"/>
  <c r="S156" i="1" a="1"/>
  <c r="S156" i="1" s="1"/>
  <c r="D152" i="16" s="1"/>
  <c r="T156" i="1" a="1"/>
  <c r="T156" i="1" s="1"/>
  <c r="E152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L164" i="16" s="1"/>
  <c r="R166" i="1"/>
  <c r="R164" i="16" s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F185" i="13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F186" i="13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F187" i="13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200" i="16" l="1"/>
  <c r="F200" i="13"/>
  <c r="K197" i="16"/>
  <c r="F197" i="13"/>
  <c r="K194" i="16"/>
  <c r="F194" i="13"/>
  <c r="K191" i="16"/>
  <c r="F191" i="13"/>
  <c r="K188" i="16"/>
  <c r="F188" i="13"/>
  <c r="F182" i="13"/>
  <c r="K185" i="16"/>
  <c r="K201" i="16"/>
  <c r="F201" i="13"/>
  <c r="K198" i="16"/>
  <c r="F198" i="13"/>
  <c r="K195" i="16"/>
  <c r="F195" i="13"/>
  <c r="K192" i="16"/>
  <c r="F192" i="13"/>
  <c r="K189" i="16"/>
  <c r="F189" i="13"/>
  <c r="F183" i="13"/>
  <c r="K186" i="16"/>
  <c r="F180" i="13"/>
  <c r="K183" i="16"/>
  <c r="F179" i="13"/>
  <c r="K182" i="16"/>
  <c r="K199" i="16"/>
  <c r="F199" i="13"/>
  <c r="K196" i="16"/>
  <c r="F196" i="13"/>
  <c r="K193" i="16"/>
  <c r="F193" i="13"/>
  <c r="K190" i="16"/>
  <c r="F190" i="13"/>
  <c r="F184" i="13"/>
  <c r="K187" i="16"/>
  <c r="F181" i="13"/>
  <c r="K184" i="16"/>
  <c r="F178" i="13"/>
  <c r="K181" i="16"/>
  <c r="F177" i="13"/>
  <c r="K180" i="16"/>
  <c r="F176" i="13"/>
  <c r="K179" i="16"/>
  <c r="F175" i="13"/>
  <c r="K178" i="16"/>
  <c r="F174" i="13"/>
  <c r="K177" i="16"/>
  <c r="F173" i="13"/>
  <c r="K176" i="16"/>
  <c r="F172" i="13"/>
  <c r="K175" i="16"/>
  <c r="F171" i="13"/>
  <c r="K174" i="16"/>
  <c r="F170" i="13"/>
  <c r="K173" i="16"/>
  <c r="F169" i="13"/>
  <c r="K172" i="16"/>
  <c r="F168" i="13"/>
  <c r="K171" i="16"/>
  <c r="F167" i="13"/>
  <c r="K170" i="16"/>
  <c r="F166" i="13"/>
  <c r="K169" i="16"/>
  <c r="F165" i="13"/>
  <c r="K168" i="16"/>
  <c r="F164" i="13"/>
  <c r="K167" i="16"/>
  <c r="F162" i="13"/>
  <c r="K165" i="16"/>
  <c r="F161" i="13"/>
  <c r="K164" i="16"/>
  <c r="F160" i="13"/>
  <c r="K163" i="16"/>
  <c r="F159" i="13"/>
  <c r="K162" i="16"/>
  <c r="F158" i="13"/>
  <c r="K161" i="16"/>
  <c r="F157" i="13"/>
  <c r="K160" i="16"/>
  <c r="F156" i="13"/>
  <c r="K159" i="16"/>
  <c r="F155" i="13"/>
  <c r="K158" i="16"/>
  <c r="F153" i="13"/>
  <c r="K156" i="16"/>
  <c r="F152" i="13"/>
  <c r="K155" i="16"/>
  <c r="F151" i="13"/>
  <c r="K154" i="16"/>
  <c r="F150" i="13"/>
  <c r="K153" i="16"/>
  <c r="F149" i="13"/>
  <c r="K152" i="16"/>
  <c r="F147" i="13"/>
  <c r="K150" i="16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<sst xmlns="http://schemas.openxmlformats.org/spreadsheetml/2006/main" count="6052" uniqueCount="1631">
  <si>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</si>
  <si>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</si>
  <si>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</si>
  <si>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</si>
  <si>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</si>
  <si>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</si>
  <si>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</si>
  <si>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</si>
  <si>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</si>
  <si>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</si>
  <si>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</si>
  <si>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</si>
  <si>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</si>
  <si>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</si>
  <si>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</si>
  <si>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</si>
  <si>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</si>
  <si>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</si>
  <si>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</si>
  <si>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</si>
  <si>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</si>
  <si>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</si>
  <si>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</si>
  <si>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</si>
  <si>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</si>
  <si>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</si>
  <si>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</si>
  <si>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</si>
  <si>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</si>
  <si>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</si>
  <si>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</si>
  <si>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</si>
  <si>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</si>
  <si>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</si>
  <si>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</si>
  <si>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</si>
  <si>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</si>
  <si>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</si>
  <si>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</si>
  <si>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</si>
  <si>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</si>
  <si>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</si>
  <si>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</si>
  <si>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</si>
  <si>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</si>
  <si>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</si>
  <si>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</si>
  <si>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</si>
  <si>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</si>
  <si>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</si>
  <si>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</si>
  <si>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</si>
  <si>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</si>
  <si>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</si>
  <si>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</si>
  <si>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</si>
  <si>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</si>
  <si>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</si>
  <si>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</si>
  <si>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</si>
  <si>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</si>
  <si>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</si>
  <si>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</si>
  <si>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</si>
  <si>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</si>
  <si>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</si>
  <si>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</si>
  <si>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</si>
  <si>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</si>
  <si>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</si>
  <si>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</si>
  <si>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</si>
  <si>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</si>
  <si>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</si>
  <si>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</si>
  <si>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</si>
  <si>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</si>
  <si>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</si>
  <si>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</si>
  <si>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</si>
  <si>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</si>
  <si>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</si>
  <si>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</si>
  <si>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</si>
  <si>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</si>
  <si>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</si>
  <si>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</si>
  <si>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</si>
  <si>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</si>
  <si>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</si>
  <si>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</si>
  <si>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</si>
  <si>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</si>
  <si>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</si>
  <si>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</si>
  <si>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</si>
  <si>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</si>
  <si>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</si>
  <si>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</si>
  <si>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</si>
  <si>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</si>
  <si>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</si>
  <si>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</si>
  <si>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</si>
  <si>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</si>
  <si>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</si>
  <si>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</si>
  <si>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</si>
  <si>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</si>
  <si>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</si>
  <si>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</si>
  <si>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</si>
  <si>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</si>
  <si>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</si>
  <si>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</si>
  <si>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</si>
  <si>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</si>
  <si>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</si>
  <si>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</si>
  <si>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</si>
  <si>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</si>
  <si>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</si>
  <si>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</si>
  <si>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</si>
  <si>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</si>
  <si>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</si>
  <si>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</si>
  <si>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</si>
  <si>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</si>
  <si>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</si>
  <si>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</si>
  <si>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</si>
  <si>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</si>
  <si>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</si>
  <si>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</si>
  <si>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</si>
  <si>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</si>
  <si>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</si>
  <si>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</si>
  <si>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</si>
  <si>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</si>
  <si>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</si>
  <si>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</si>
  <si>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</si>
  <si>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</si>
  <si>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</si>
  <si>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</si>
  <si>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</si>
  <si>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</si>
  <si>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</si>
  <si>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</si>
  <si>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</si>
  <si>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</si>
  <si>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</si>
  <si>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</si>
  <si>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</si>
  <si>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</si>
  <si>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</si>
  <si>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</si>
  <si>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</si>
  <si>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</si>
  <si>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</si>
  <si>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</si>
  <si>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</si>
  <si>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</si>
  <si>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</si>
  <si>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</si>
  <si>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</si>
  <si>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</si>
  <si>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</si>
  <si>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</si>
  <si>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</si>
  <si>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</si>
  <si>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</si>
  <si>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</si>
  <si>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</si>
  <si>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</si>
  <si>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</si>
  <si>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</si>
  <si>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</si>
  <si>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</si>
  <si>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</si>
  <si>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</si>
  <si>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</si>
  <si>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</si>
  <si>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</si>
  <si>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</si>
  <si>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</si>
  <si>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</si>
  <si>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</si>
  <si>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</si>
  <si>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</si>
  <si>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</si>
  <si>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</si>
  <si>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</si>
  <si>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</si>
  <si>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</si>
  <si>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</si>
  <si>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</si>
  <si>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</si>
  <si>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</si>
  <si>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</si>
  <si>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</si>
  <si>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</si>
  <si>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</si>
  <si>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</si>
  <si>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</si>
  <si>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</si>
  <si>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</si>
  <si>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</si>
  <si>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</si>
  <si>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</si>
  <si>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</si>
  <si>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</si>
  <si>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</si>
  <si>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</si>
  <si>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</si>
  <si>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</si>
  <si>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</si>
  <si>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</si>
  <si>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</si>
  <si>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</si>
  <si>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</si>
  <si>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</si>
  <si>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</si>
  <si>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</si>
  <si>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</si>
  <si>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</si>
  <si>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</si>
  <si>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</si>
  <si>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</si>
  <si>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</si>
  <si>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</si>
  <si>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</si>
  <si>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</si>
  <si>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</si>
  <si>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</si>
  <si>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</si>
  <si>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</si>
  <si>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</si>
  <si>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</si>
  <si>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</si>
  <si>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</si>
  <si>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</si>
  <si>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</si>
  <si>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</si>
  <si>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</si>
  <si>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</si>
  <si>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</si>
  <si>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</si>
  <si>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</si>
  <si>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</si>
  <si>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</si>
  <si>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</si>
  <si>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</si>
  <si>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</si>
  <si>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</si>
  <si>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</si>
  <si>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</si>
  <si>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</si>
  <si>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</si>
  <si>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</si>
  <si>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</si>
  <si>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</si>
  <si>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</si>
  <si>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</si>
  <si>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</si>
  <si>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</si>
  <si>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</si>
  <si>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</si>
  <si>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</si>
  <si>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</si>
  <si>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</si>
  <si>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</si>
  <si>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</si>
  <si>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</si>
  <si>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</si>
  <si>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</si>
  <si>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</si>
  <si>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</si>
  <si>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</si>
  <si>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</si>
  <si>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</si>
  <si>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</si>
  <si>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</si>
  <si>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</si>
  <si>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</si>
  <si>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</si>
  <si>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</si>
  <si>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</si>
  <si>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</si>
  <si>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</si>
  <si>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</si>
  <si>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</si>
  <si>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</si>
  <si>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</si>
  <si>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</si>
  <si>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</si>
  <si>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</si>
  <si>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</si>
  <si>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</si>
  <si>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</si>
  <si>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</si>
  <si>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</si>
  <si>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</si>
  <si>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</si>
  <si>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</si>
  <si>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</si>
  <si>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</si>
  <si>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</si>
  <si>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</si>
  <si>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</si>
  <si>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</si>
  <si>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</si>
  <si>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</si>
  <si>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</si>
  <si>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</si>
  <si>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</si>
  <si>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</si>
  <si>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</si>
  <si>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</si>
  <si>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</si>
  <si>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</si>
  <si>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</si>
  <si>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</si>
  <si>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</si>
  <si>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</si>
  <si>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</si>
  <si>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</si>
  <si>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</si>
  <si>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</si>
  <si>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</si>
  <si>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</si>
  <si>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</si>
  <si>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</si>
  <si>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</si>
  <si>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</si>
  <si>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</si>
  <si>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</si>
  <si>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</si>
  <si>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</si>
  <si>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</si>
  <si>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</si>
  <si>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</si>
  <si>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</si>
  <si>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</si>
  <si>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</si>
  <si>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</si>
  <si>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</si>
  <si>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</si>
  <si>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</si>
  <si>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</si>
  <si>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</si>
  <si>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</si>
  <si>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</si>
  <si>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</si>
  <si>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</si>
  <si>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</si>
  <si>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</si>
  <si>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</si>
  <si>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</si>
  <si>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</si>
  <si>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</si>
  <si>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</si>
  <si>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</si>
  <si>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</si>
  <si>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</si>
  <si>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</si>
  <si>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</si>
  <si>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</si>
  <si>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</si>
  <si>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</si>
  <si>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</si>
  <si>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</si>
  <si>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</si>
  <si>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</si>
  <si>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</si>
  <si>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</si>
  <si>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</si>
  <si>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</si>
  <si>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</si>
  <si>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</si>
  <si>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</si>
  <si>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</si>
  <si>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</si>
  <si>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</si>
  <si>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</si>
  <si>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</si>
  <si>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</si>
  <si>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</si>
  <si>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</si>
  <si>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</si>
  <si>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</si>
  <si>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</si>
  <si>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</si>
  <si>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</si>
  <si>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</si>
  <si>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</si>
  <si>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</si>
  <si>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</si>
  <si>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</si>
  <si>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</si>
  <si>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</si>
  <si>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</si>
  <si>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</si>
  <si>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</si>
  <si>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</si>
  <si>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</si>
  <si>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</si>
  <si>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</si>
  <si>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</si>
  <si>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</si>
  <si>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</si>
  <si>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</si>
  <si>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</si>
  <si>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</si>
  <si>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</si>
  <si>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</si>
  <si>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</si>
  <si>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</si>
  <si>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</si>
  <si>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</si>
  <si>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</si>
  <si>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</si>
  <si>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</si>
  <si>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</si>
  <si>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</si>
  <si>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</si>
  <si>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</si>
  <si>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</si>
  <si>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</si>
  <si>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</si>
  <si>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</si>
  <si>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</si>
  <si>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</si>
  <si>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</si>
  <si>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</si>
  <si>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</si>
  <si>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</si>
  <si>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</si>
  <si>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</si>
  <si>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</si>
  <si>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</si>
  <si>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</si>
  <si>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</si>
  <si>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</si>
  <si>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</si>
  <si>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</si>
  <si>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</si>
  <si>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</si>
  <si>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</si>
  <si>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</si>
  <si>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</si>
  <si>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</si>
  <si>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</si>
  <si>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</si>
  <si>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</si>
  <si>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</si>
  <si>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</si>
  <si>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</si>
  <si>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</si>
  <si>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</si>
  <si>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</si>
  <si>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</si>
  <si>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</si>
  <si>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</si>
  <si>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</si>
  <si>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</si>
  <si>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</si>
  <si>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</si>
  <si>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</si>
  <si>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</si>
  <si>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</si>
  <si>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</si>
  <si>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</si>
  <si>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</si>
  <si>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</si>
  <si>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</si>
  <si>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</si>
  <si>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</si>
  <si>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</si>
  <si>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</si>
  <si>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</si>
  <si>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</si>
  <si>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</si>
  <si>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</si>
  <si>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</si>
  <si>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</si>
  <si>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</si>
  <si>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</si>
  <si>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</si>
  <si>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</si>
  <si>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</si>
  <si>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</si>
  <si>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</si>
  <si>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</si>
  <si>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</si>
  <si>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</si>
  <si>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</si>
  <si>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</si>
  <si>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</si>
  <si>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</si>
  <si>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</si>
  <si>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</si>
  <si>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</si>
  <si>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</si>
  <si>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</si>
  <si>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</si>
  <si>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</si>
  <si>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</si>
  <si>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</si>
  <si>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</si>
  <si>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</si>
  <si>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</si>
  <si>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</si>
  <si>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</si>
  <si>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</si>
  <si>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</si>
  <si>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</si>
  <si>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</si>
  <si>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</si>
  <si>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</si>
  <si>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</si>
  <si>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</si>
  <si>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</si>
  <si>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</si>
  <si>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</si>
  <si>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</si>
  <si>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</si>
  <si>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</si>
  <si>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</si>
  <si>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</si>
  <si>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</si>
  <si>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</si>
  <si>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</si>
  <si>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</si>
  <si>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</si>
  <si>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</si>
  <si>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</si>
  <si>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</si>
  <si>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</si>
  <si>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</si>
  <si>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</si>
  <si>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</si>
  <si>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</si>
  <si>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</si>
  <si>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</si>
  <si>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</si>
  <si>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</si>
  <si>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</si>
  <si>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</si>
  <si>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</si>
  <si>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</si>
  <si>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</si>
  <si>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</si>
  <si>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</si>
  <si>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</si>
  <si>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</si>
  <si>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</si>
  <si>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</si>
  <si>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</si>
  <si>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</si>
  <si>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</si>
  <si>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</si>
  <si>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</si>
  <si>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</si>
  <si>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</si>
  <si>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</si>
  <si>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</si>
  <si>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</si>
  <si>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</si>
  <si>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</si>
  <si>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</si>
  <si>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</si>
  <si>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</si>
  <si>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</si>
  <si>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</si>
  <si>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</si>
  <si>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</si>
  <si>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</si>
  <si>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</si>
  <si>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</si>
  <si>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</si>
  <si>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</si>
  <si>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</si>
  <si>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</si>
  <si>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</si>
  <si>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</si>
  <si>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</si>
  <si>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</si>
  <si>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</si>
  <si>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</si>
  <si>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</si>
  <si>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</si>
  <si>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</si>
  <si>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</si>
  <si>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</si>
  <si>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</si>
  <si>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</si>
  <si>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</si>
  <si>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</si>
  <si>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</si>
  <si>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</si>
  <si>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</si>
  <si>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</si>
  <si>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</si>
  <si>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</si>
  <si>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</si>
  <si>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</si>
  <si>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</si>
  <si>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</si>
  <si>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</si>
  <si>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</si>
  <si>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</si>
  <si>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</si>
  <si>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</si>
  <si>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</si>
  <si>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</si>
  <si>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</si>
  <si>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</si>
  <si>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</si>
  <si>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</si>
  <si>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</si>
  <si>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</si>
  <si>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</si>
  <si>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</si>
  <si>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</si>
  <si>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</si>
  <si>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</si>
  <si>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</si>
  <si>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</si>
  <si>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</si>
  <si>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</si>
  <si>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</si>
  <si>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</si>
  <si>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</si>
  <si>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</si>
  <si>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</si>
  <si>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</si>
  <si>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</si>
  <si>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</si>
  <si>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</si>
  <si>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</si>
  <si>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</si>
  <si>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</si>
  <si>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</si>
  <si>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</si>
  <si>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</si>
  <si>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</si>
  <si>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</si>
  <si>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</si>
  <si>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</si>
  <si>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</si>
  <si>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</si>
  <si>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</si>
  <si>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</si>
  <si>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</si>
  <si>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</si>
  <si>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</si>
  <si>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</si>
  <si>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</si>
  <si>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</si>
  <si>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</si>
  <si>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</si>
  <si>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</si>
  <si>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</si>
  <si>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</si>
  <si>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</si>
  <si>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</si>
  <si>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</si>
  <si>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</si>
  <si>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</si>
  <si>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</si>
  <si>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</si>
  <si>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</si>
  <si>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</si>
  <si>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</si>
  <si>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</si>
  <si>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</si>
  <si>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</si>
  <si>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</si>
  <si>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</si>
  <si>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</si>
  <si>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</si>
  <si>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</si>
  <si>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</si>
  <si>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</si>
  <si>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</si>
  <si>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</si>
  <si>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</si>
  <si>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</si>
  <si>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</si>
  <si>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</si>
  <si>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</si>
  <si>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</si>
  <si>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</si>
  <si>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</si>
  <si>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</si>
  <si>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</si>
  <si>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</si>
  <si>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</si>
  <si>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</si>
  <si>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</si>
  <si>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</si>
  <si>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</si>
  <si>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</si>
  <si>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</si>
  <si>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</si>
  <si>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</si>
  <si>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</si>
  <si>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</si>
  <si>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</si>
  <si>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</si>
  <si>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</si>
  <si>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</si>
  <si>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</si>
  <si>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</si>
  <si>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</si>
  <si>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</si>
  <si>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</si>
  <si>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</si>
  <si>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</si>
  <si>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</si>
  <si>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</si>
  <si>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</si>
  <si>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</si>
  <si>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</si>
  <si>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</si>
  <si>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</si>
  <si>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</si>
  <si>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</si>
  <si>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</si>
  <si>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</si>
  <si>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</si>
  <si>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</si>
  <si>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</si>
  <si>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</si>
  <si>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</si>
  <si>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</si>
  <si>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</si>
  <si>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</si>
  <si>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</si>
  <si>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</si>
  <si>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</si>
  <si>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</si>
  <si>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</si>
  <si>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</si>
  <si>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</si>
  <si>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</si>
  <si>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</si>
  <si>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</si>
  <si>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</si>
  <si>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</si>
  <si>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</si>
  <si>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</si>
  <si>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</si>
  <si>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</si>
  <si>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</si>
  <si>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</si>
  <si>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</si>
  <si>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</si>
  <si>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</si>
  <si>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</si>
  <si>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</si>
  <si>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</si>
  <si>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</si>
  <si>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</si>
  <si>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</si>
  <si>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</si>
  <si>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</si>
  <si>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</si>
  <si>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</si>
  <si>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</si>
  <si>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</si>
  <si>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</si>
  <si>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</si>
  <si>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</si>
  <si>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</si>
  <si>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</si>
  <si>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</si>
  <si>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</si>
  <si>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</si>
  <si>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</si>
  <si>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</si>
  <si>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</si>
  <si>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</si>
  <si>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</si>
  <si>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</si>
  <si>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</si>
  <si>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</si>
  <si>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</si>
  <si>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</si>
  <si>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</si>
  <si>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</si>
  <si>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</si>
  <si>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</si>
  <si>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</si>
  <si>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</si>
  <si>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</si>
  <si>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</si>
  <si>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</si>
  <si>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</si>
  <si>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</si>
  <si>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</si>
  <si>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</si>
  <si>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</si>
  <si>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</si>
  <si>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</si>
  <si>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</si>
  <si>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</si>
  <si>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</si>
  <si>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</si>
  <si>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</si>
  <si>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</si>
  <si>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</si>
  <si>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</si>
  <si>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</si>
  <si>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</si>
  <si>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</si>
  <si>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</si>
  <si>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</si>
  <si>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</si>
  <si>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</si>
  <si>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</si>
  <si>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</si>
  <si>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</si>
  <si>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</si>
  <si>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</si>
  <si>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</si>
  <si>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</si>
  <si>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</si>
  <si>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</si>
  <si>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</si>
  <si>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</si>
  <si>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</si>
  <si>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</si>
  <si>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</si>
  <si>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</si>
  <si>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</si>
  <si>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</si>
  <si>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</si>
  <si>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</si>
  <si>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</si>
  <si>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</si>
  <si>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</si>
  <si>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</si>
  <si>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</si>
  <si>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</si>
  <si>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</si>
  <si>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</si>
  <si>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</si>
  <si>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</si>
  <si>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</si>
  <si>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</si>
  <si>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</si>
  <si>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</si>
  <si>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</si>
  <si>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</si>
  <si>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</si>
  <si>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</si>
  <si>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</si>
  <si>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</si>
  <si>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</si>
  <si>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</si>
  <si>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</si>
  <si>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</si>
  <si>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</si>
  <si>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</si>
  <si>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</si>
  <si>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</si>
  <si>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</si>
  <si>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</si>
  <si>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</si>
  <si>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</si>
  <si>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</si>
  <si>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</si>
  <si>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</si>
  <si>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</si>
  <si>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</si>
  <si>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</si>
  <si>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</si>
  <si>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</si>
  <si>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</si>
  <si>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</si>
  <si>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</si>
  <si>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</si>
  <si>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</si>
  <si>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</si>
  <si>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</si>
  <si>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</si>
  <si>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</si>
  <si>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</si>
  <si>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</si>
  <si>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</si>
  <si>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</si>
  <si>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</si>
  <si>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</si>
  <si>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</si>
  <si>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</si>
  <si>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</si>
  <si>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</si>
  <si>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</si>
  <si>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</si>
  <si>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</si>
  <si>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</si>
  <si>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</si>
  <si>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</si>
  <si>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</si>
  <si>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</si>
  <si>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</si>
  <si>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</si>
  <si>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</si>
  <si>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</si>
  <si>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</si>
  <si>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</si>
  <si>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</si>
  <si>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</si>
  <si>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</si>
  <si>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</si>
  <si>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</si>
  <si>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</si>
  <si>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</si>
  <si>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</si>
  <si>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</si>
  <si>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</si>
  <si>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</si>
  <si>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</si>
  <si>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</si>
  <si>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</si>
  <si>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</si>
  <si>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</si>
  <si>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</si>
  <si>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</si>
  <si>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</si>
  <si>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</si>
  <si>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</si>
  <si>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</si>
  <si>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</si>
  <si>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</si>
  <si>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</si>
  <si>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</si>
  <si>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</si>
  <si>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</si>
  <si>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</si>
  <si>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</si>
  <si>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</si>
  <si>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</si>
  <si>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</si>
  <si>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</si>
  <si>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</si>
  <si>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</si>
  <si>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</si>
  <si>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</si>
  <si>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</si>
  <si>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</si>
  <si>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</si>
  <si>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</si>
  <si>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</si>
  <si>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</si>
  <si>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</si>
  <si>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</si>
  <si>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</si>
  <si>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</si>
  <si>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</si>
  <si>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</si>
  <si>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</si>
  <si>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</si>
  <si>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</si>
  <si>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</si>
  <si>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</si>
  <si>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</si>
  <si>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</si>
  <si>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</si>
  <si>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</si>
  <si>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</si>
  <si>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</si>
  <si>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</si>
  <si>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</si>
  <si>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</si>
  <si>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</si>
  <si>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</si>
  <si>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</si>
  <si>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</si>
  <si>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</si>
  <si>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</si>
  <si>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</si>
  <si>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</si>
  <si>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</si>
  <si>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</si>
  <si>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</si>
  <si>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</si>
  <si>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</si>
  <si>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</si>
  <si>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</si>
  <si>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</si>
  <si>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</si>
  <si>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</si>
  <si>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</si>
  <si>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</si>
  <si>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</si>
  <si>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</si>
  <si>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</si>
  <si>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</si>
  <si>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</si>
  <si>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</si>
  <si>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</si>
  <si>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</si>
  <si>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</si>
  <si>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</si>
  <si>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</si>
  <si>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</si>
  <si>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</si>
  <si>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</si>
  <si>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</si>
  <si>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</si>
  <si>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</si>
  <si>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</si>
  <si>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</si>
  <si>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</si>
  <si>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</si>
  <si>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</si>
  <si>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</si>
  <si>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</si>
  <si>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</si>
  <si>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</si>
  <si>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</si>
  <si>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</si>
  <si>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</si>
  <si>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</si>
  <si>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</si>
  <si>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</si>
  <si>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</si>
  <si>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</si>
  <si>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</si>
  <si>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</si>
  <si>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</si>
  <si>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</si>
  <si>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</si>
  <si>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</si>
  <si>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</si>
  <si>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</si>
  <si>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</si>
  <si>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</si>
  <si>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</si>
  <si>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</si>
  <si>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</si>
  <si>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</si>
  <si>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</si>
  <si>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</si>
  <si>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</si>
  <si>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</si>
  <si>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</si>
  <si>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</si>
  <si>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</si>
  <si>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</si>
  <si>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</si>
  <si>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</si>
  <si>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</si>
  <si>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</si>
  <si>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</si>
  <si>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</si>
  <si>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</si>
  <si>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</si>
  <si>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</si>
  <si>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</si>
  <si>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</si>
  <si>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</si>
  <si>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</si>
  <si>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</si>
  <si>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</si>
  <si>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</si>
  <si>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</si>
  <si>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</si>
  <si>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</si>
  <si>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</si>
  <si>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</si>
  <si>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</si>
  <si>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</si>
  <si>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</si>
  <si>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</si>
  <si>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</si>
  <si>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</si>
  <si>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</si>
  <si>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</si>
  <si>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</si>
  <si>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</si>
  <si>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</si>
  <si>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</si>
  <si>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</si>
  <si>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</si>
  <si>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</si>
  <si>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</si>
  <si>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</si>
  <si>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</si>
  <si>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</si>
  <si>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</si>
  <si>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</si>
  <si>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</si>
  <si>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</si>
  <si>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</si>
  <si>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</si>
  <si>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</si>
  <si>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</si>
  <si>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</si>
  <si>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</si>
  <si>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</si>
  <si>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</si>
  <si>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</si>
  <si>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</si>
  <si>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</si>
  <si>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</si>
  <si>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</si>
  <si>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</si>
  <si>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</si>
  <si>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</si>
  <si>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</si>
  <si>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</si>
  <si>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</si>
  <si>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</si>
  <si>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</si>
  <si>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</si>
  <si>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</si>
  <si>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</si>
  <si>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</si>
  <si>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</si>
  <si>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</si>
  <si>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</si>
  <si>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</si>
  <si>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</si>
  <si>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</si>
  <si>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</si>
  <si>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</si>
  <si>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</si>
  <si>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</si>
  <si>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</si>
  <si>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</si>
  <si>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</si>
  <si>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</si>
  <si>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</si>
  <si>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</si>
  <si>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</si>
  <si>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</si>
  <si>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</si>
  <si>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</si>
  <si>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</si>
  <si>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</si>
  <si>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</si>
  <si>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</si>
  <si>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</si>
  <si>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</si>
  <si>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</si>
  <si>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</si>
  <si>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</si>
  <si>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</si>
  <si>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</si>
  <si>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</si>
  <si>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</si>
  <si>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</si>
  <si>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</si>
  <si>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</si>
  <si>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</si>
  <si>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</si>
  <si>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</si>
  <si>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</si>
  <si>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</si>
  <si>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</si>
  <si>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</si>
  <si>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</si>
  <si>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</si>
  <si>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</si>
  <si>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</si>
  <si>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</si>
  <si>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</si>
  <si>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</si>
  <si>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</si>
  <si>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</si>
  <si>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</si>
  <si>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</si>
  <si>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</si>
  <si>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</si>
  <si>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</si>
  <si>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</si>
  <si>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</si>
  <si>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</si>
  <si>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</si>
  <si>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</si>
  <si>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</si>
  <si>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</si>
  <si>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</si>
  <si>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</si>
  <si>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</si>
  <si>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</si>
  <si>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</si>
  <si>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</si>
  <si>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</si>
  <si>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</si>
  <si>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</si>
  <si>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</si>
  <si>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</si>
  <si>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</si>
  <si>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</si>
  <si>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</si>
  <si>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</si>
  <si>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</si>
  <si>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</si>
  <si>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</si>
  <si>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</si>
  <si>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</si>
  <si>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</si>
  <si>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</si>
  <si>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</si>
  <si>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</si>
  <si>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</si>
  <si>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</si>
  <si>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</si>
  <si>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</si>
  <si>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</si>
  <si>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</si>
  <si>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</si>
  <si>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</si>
  <si>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</si>
  <si>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</si>
  <si>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</si>
  <si>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</si>
  <si>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</si>
  <si>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</si>
  <si>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</si>
  <si>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</si>
  <si>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</si>
  <si>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</si>
  <si>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</si>
  <si>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</si>
  <si>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</si>
  <si>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</si>
  <si>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</si>
  <si>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</si>
  <si>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</si>
  <si>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</si>
  <si>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</si>
  <si>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</si>
  <si>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</si>
  <si>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</si>
  <si>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</si>
  <si>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</si>
  <si>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</si>
  <si>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</si>
  <si>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</si>
  <si>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</si>
  <si>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</si>
  <si>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</si>
  <si>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</si>
  <si>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</si>
  <si>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</si>
  <si>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</si>
  <si>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</si>
  <si>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</si>
  <si>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</si>
  <si>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</si>
  <si>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</si>
  <si>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</si>
  <si>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</si>
  <si>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</si>
  <si>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</si>
  <si>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</si>
  <si>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</si>
  <si>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</si>
  <si>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</si>
  <si>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</si>
  <si>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</si>
  <si>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</si>
  <si>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</si>
  <si>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</si>
  <si>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</si>
  <si>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</si>
  <si>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</si>
  <si>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</si>
  <si>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</si>
  <si>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</si>
  <si>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</si>
  <si>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</si>
  <si>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</si>
  <si>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</si>
  <si>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</si>
  <si>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</si>
  <si>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</si>
  <si>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</si>
  <si>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</si>
  <si>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</si>
  <si>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</si>
  <si>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</si>
  <si>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</si>
  <si>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</si>
  <si>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</si>
  <si>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</si>
  <si>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</si>
  <si>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</si>
  <si>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</si>
  <si>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</si>
  <si>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</si>
  <si>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</si>
  <si>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</si>
  <si>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</si>
  <si>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</si>
  <si>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</si>
  <si>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</si>
  <si>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</si>
  <si>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</si>
  <si>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</si>
  <si>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</si>
  <si>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</si>
  <si>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</si>
  <si>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</si>
  <si>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</si>
  <si>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</si>
  <si>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</si>
  <si>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</si>
  <si>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</si>
  <si>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</si>
  <si>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</si>
  <si>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</si>
  <si>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</si>
  <si>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</si>
  <si>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</si>
  <si>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</si>
  <si>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</si>
  <si>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</si>
  <si>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</si>
  <si>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</si>
  <si>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</si>
  <si>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</si>
  <si>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</si>
  <si>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</si>
  <si>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</si>
  <si>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</si>
  <si>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</si>
  <si>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</si>
  <si>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</si>
  <si>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</si>
  <si>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</si>
  <si>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</si>
  <si>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</si>
  <si>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</si>
  <si>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</si>
  <si>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</si>
  <si>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</si>
  <si>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</si>
  <si>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</si>
  <si>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</si>
  <si>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</si>
  <si>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</si>
  <si>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</si>
  <si>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</si>
  <si>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</si>
  <si>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</si>
  <si>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</si>
  <si>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</si>
  <si>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</si>
  <si>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</si>
  <si>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</si>
  <si>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</si>
  <si>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</si>
  <si>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</si>
  <si>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</si>
  <si>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</si>
  <si>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</si>
  <si>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</si>
  <si>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</si>
  <si>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</si>
  <si>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</si>
  <si>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</si>
  <si>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</si>
  <si>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</si>
  <si>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</si>
  <si>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</si>
  <si>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</si>
  <si>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</si>
  <si>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</si>
  <si>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</si>
  <si>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</si>
  <si>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</si>
  <si>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</si>
  <si>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</si>
  <si>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</si>
  <si>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</si>
  <si>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</si>
  <si>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</si>
  <si>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</si>
  <si>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</si>
  <si>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</si>
  <si>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</si>
  <si>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</si>
  <si>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</si>
  <si>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</si>
  <si>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</si>
  <si>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</si>
  <si>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</si>
  <si>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</si>
  <si>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</si>
  <si>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</si>
  <si>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</si>
  <si>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</si>
  <si>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</si>
  <si>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</si>
  <si>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</si>
  <si>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</si>
  <si>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</si>
  <si>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</si>
  <si>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</si>
  <si>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</si>
  <si>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</si>
  <si>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</si>
  <si>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</si>
  <si>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</si>
  <si>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</si>
  <si>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</si>
  <si>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</si>
  <si>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</si>
  <si>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</si>
  <si>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</si>
  <si>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</si>
  <si>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</si>
  <si>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</si>
  <si>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</si>
  <si>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</si>
  <si>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</si>
  <si>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</si>
  <si>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</si>
  <si>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</si>
  <si>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</si>
  <si>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</si>
  <si>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</si>
  <si>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</si>
  <si>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</si>
  <si>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</si>
  <si>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</si>
  <si>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</si>
  <si>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</si>
  <si>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</si>
  <si>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</si>
  <si>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</si>
  <si>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</si>
  <si>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</si>
  <si>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</si>
  <si>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</si>
  <si>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</si>
  <si>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</si>
  <si>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</si>
  <si>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</si>
  <si>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</si>
  <si>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</si>
  <si>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</si>
  <si>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</si>
  <si>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</si>
  <si>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</si>
  <si>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</si>
  <si>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</si>
  <si>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</si>
  <si>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</si>
  <si>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</si>
  <si>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</si>
  <si>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</si>
  <si>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</si>
  <si>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</si>
  <si>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</si>
  <si>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</si>
  <si>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</si>
  <si>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</si>
  <si>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</si>
  <si>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</si>
  <si>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</si>
  <si>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</si>
  <si>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</si>
  <si>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</si>
  <si>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</si>
  <si>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</si>
  <si>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</si>
  <si>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</si>
  <si>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</si>
  <si>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</si>
  <si>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</si>
  <si>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</si>
  <si>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</si>
  <si>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</si>
  <si>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</si>
  <si>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</si>
  <si>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</si>
  <si>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</si>
  <si>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</si>
  <si>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</si>
  <si>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</si>
  <si>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</si>
  <si>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</si>
  <si>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</si>
  <si>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</si>
  <si>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</si>
  <si>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</si>
  <si>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</si>
  <si>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</si>
  <si>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</si>
  <si>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</si>
  <si>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</si>
  <si>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</si>
  <si>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</si>
  <si>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</si>
  <si>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</si>
  <si>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</si>
  <si>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</si>
  <si>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</si>
  <si>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</si>
  <si>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</si>
  <si>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</si>
  <si>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</si>
  <si>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</si>
  <si>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</si>
  <si>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</si>
  <si>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</si>
  <si>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</si>
  <si>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</si>
  <si>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</si>
  <si>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</si>
  <si>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</si>
  <si>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</si>
  <si>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</si>
  <si>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</si>
  <si>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</si>
  <si>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</si>
  <si>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</si>
  <si>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</si>
  <si>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</si>
  <si>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</si>
  <si>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</si>
  <si>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</si>
  <si>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</si>
  <si>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</si>
  <si>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</si>
  <si>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</si>
  <si>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</si>
  <si>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</si>
  <si>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</si>
  <si>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</si>
  <si>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</si>
  <si>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</si>
  <si>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</si>
  <si>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</si>
  <si>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</si>
  <si>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</si>
  <si>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</si>
  <si>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</si>
  <si>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</si>
  <si>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</si>
  <si>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</si>
  <si>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</si>
  <si>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</si>
  <si>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</si>
  <si>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</si>
  <si>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</si>
  <si>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</si>
  <si>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</si>
  <si>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</si>
  <si>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</si>
  <si>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</si>
  <si>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</si>
  <si>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</si>
  <si>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</si>
  <si>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</si>
  <si>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</si>
  <si>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</si>
  <si>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</si>
  <si>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</si>
  <si>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</si>
  <si>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</si>
  <si>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</si>
  <si>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</si>
  <si>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</si>
  <si>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</si>
  <si>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</si>
  <si>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</si>
  <si>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</si>
  <si>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</si>
  <si>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</si>
  <si>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</si>
  <si>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</si>
  <si>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</si>
  <si>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</si>
  <si>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</si>
  <si>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</si>
  <si>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</si>
  <si>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</si>
  <si>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</si>
  <si>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</si>
  <si>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</si>
  <si>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</si>
  <si>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</si>
  <si>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</si>
  <si>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</si>
  <si>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</si>
  <si>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</si>
  <si>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 </t>
  </si>
  <si>
    <t>SP NORTE</t>
  </si>
  <si>
    <t>TMI-ZEB</t>
  </si>
  <si>
    <t>ZEB-ZCZ</t>
  </si>
  <si>
    <t>ZCZ-ZTI</t>
  </si>
  <si>
    <t>ZRX-ZTI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</si>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</sst>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8"/>
      <color rgb="FF9C6500"/>
      <name val="Calibri"/>
      <family val="2"/>
    </font>
    <font>
      <sz val="8"/>
      <color rgb="FF40404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rgb="FF000000"/>
      </patternFill>
    </fill>
  </fills>
  <borders count="2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0" borderId="17" xfId="0" applyFont="1" applyBorder="1"/>
    <xf numFmtId="0" fontId="5" fillId="30" borderId="26" xfId="0" applyFont="1" applyFill="1" applyBorder="1"/>
    <xf numFmtId="0" fontId="5" fillId="30" borderId="27" xfId="0" applyFont="1" applyFill="1" applyBorder="1"/>
    <xf numFmtId="0" fontId="5" fillId="7" borderId="27" xfId="0" applyFont="1" applyFill="1" applyBorder="1"/>
    <xf numFmtId="0" fontId="38" fillId="36" borderId="26" xfId="0" applyFont="1" applyFill="1" applyBorder="1"/>
    <xf numFmtId="0" fontId="38" fillId="36" borderId="27" xfId="0" applyFont="1" applyFill="1" applyBorder="1"/>
    <xf numFmtId="0" fontId="39" fillId="15" borderId="27" xfId="0" applyFont="1" applyFill="1" applyBorder="1"/>
    <xf numFmtId="16" fontId="39" fillId="15" borderId="27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5" fillId="0" borderId="16" xfId="0" applyFont="1" applyBorder="1" applyAlignment="1"/>
    <xf numFmtId="0" fontId="5" fillId="0" borderId="17" xfId="0" applyFont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Q796" activePane="topRight" state="frozen"/>
      <selection pane="topRight" activeCell="AT803" sqref="AT80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1171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1172</v>
      </c>
      <c r="BI1" s="255"/>
      <c r="BJ1" s="256"/>
      <c r="BK1" s="257"/>
      <c r="BL1" s="43"/>
      <c r="BM1" s="247" t="s">
        <v>1173</v>
      </c>
      <c r="BN1" s="248"/>
      <c r="BO1" s="248"/>
      <c r="BP1" s="248"/>
      <c r="BQ1" s="248"/>
      <c r="BR1" s="248"/>
      <c r="BS1" s="24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50" t="s">
        <v>1174</v>
      </c>
      <c r="AJ2" s="251"/>
      <c r="AK2" s="251"/>
      <c r="AL2" s="251"/>
      <c r="AM2" s="251"/>
      <c r="AN2" s="251"/>
      <c r="AO2" s="251"/>
      <c r="AP2" s="251"/>
      <c r="AQ2" s="253"/>
      <c r="AR2" s="159"/>
      <c r="AS2" s="265" t="s">
        <v>1177</v>
      </c>
      <c r="AT2" s="252"/>
      <c r="AU2" s="252"/>
      <c r="AV2" s="252"/>
      <c r="AW2" s="252"/>
      <c r="AX2" s="251"/>
      <c r="AY2" s="253"/>
      <c r="AZ2" s="4"/>
      <c r="BA2" s="244" t="s">
        <v>1178</v>
      </c>
      <c r="BB2" s="246"/>
      <c r="BC2" s="250" t="s">
        <v>1175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44" t="s">
        <v>1179</v>
      </c>
      <c r="AJ3" s="246"/>
      <c r="AK3" s="244" t="s">
        <v>1180</v>
      </c>
      <c r="AL3" s="245"/>
      <c r="AM3" s="245"/>
      <c r="AN3" s="245"/>
      <c r="AO3" s="245"/>
      <c r="AP3" s="245"/>
      <c r="AQ3" s="246"/>
      <c r="AR3" s="160"/>
      <c r="AS3" s="268" t="s">
        <v>1186</v>
      </c>
      <c r="AT3" s="269"/>
      <c r="AU3" s="268" t="s">
        <v>1187</v>
      </c>
      <c r="AV3" s="269"/>
      <c r="AW3" s="268" t="s">
        <v>1188</v>
      </c>
      <c r="AX3" s="270"/>
      <c r="AY3" s="57" t="s">
        <v>1189</v>
      </c>
      <c r="AZ3" s="57"/>
      <c r="BA3" s="266"/>
      <c r="BB3" s="267"/>
      <c r="BC3" s="244" t="s">
        <v>1182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1190</v>
      </c>
      <c r="BN3" s="248"/>
      <c r="BO3" s="248"/>
      <c r="BP3" s="249"/>
      <c r="BQ3" s="247" t="s">
        <v>160</v>
      </c>
      <c r="BR3" s="248"/>
      <c r="BS3" s="24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1</v>
      </c>
      <c r="BI150" s="14"/>
      <c r="BJ150" s="14" t="s">
        <v>1558</v>
      </c>
      <c r="BK150" s="14" t="s">
        <v>1558</v>
      </c>
      <c r="BL150" s="13"/>
      <c r="BM150" s="12"/>
      <c r="BN150" s="12"/>
      <c r="BO150" s="130"/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/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/>
      <c r="BN152" s="12"/>
      <c r="BO152" s="130"/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/>
      </c>
    </row>
    <row r="153" spans="1:72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/>
      <c r="BN156" s="12"/>
      <c r="BO156" s="130"/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/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/>
      <c r="BN157" s="12"/>
      <c r="BO157" s="130"/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1566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1567</v>
      </c>
      <c r="N168" s="149" t="s">
        <v>1568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1569</v>
      </c>
      <c r="W170" s="135" t="s">
        <v>1328</v>
      </c>
      <c r="X170" s="152" t="s">
        <v>1005</v>
      </c>
      <c r="Y170" s="129"/>
      <c r="Z170" s="129"/>
      <c r="AA170" s="71" t="s">
        <v>1570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1571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86" t="s">
        <v>104</v>
      </c>
      <c r="D3" s="186" t="s">
        <v>1572</v>
      </c>
      <c r="E3" s="186" t="s">
        <v>1573</v>
      </c>
      <c r="F3" s="186" t="s">
        <v>1574</v>
      </c>
      <c r="G3" s="186" t="s">
        <v>1575</v>
      </c>
      <c r="H3" s="186" t="s">
        <v>1576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1578</v>
      </c>
      <c r="D12" s="187">
        <v>9049</v>
      </c>
      <c r="E12" s="188">
        <v>46044</v>
      </c>
      <c r="F12" s="190" t="s">
        <v>1579</v>
      </c>
      <c r="G12" s="187" t="s">
        <v>1580</v>
      </c>
      <c r="H12" s="187"/>
    </row>
    <row r="13" spans="3:8">
      <c r="C13" s="187" t="s">
        <v>1578</v>
      </c>
      <c r="D13" s="187">
        <v>9044</v>
      </c>
      <c r="E13" s="188">
        <v>46044</v>
      </c>
      <c r="F13" s="190" t="s">
        <v>1581</v>
      </c>
      <c r="G13" s="187" t="s">
        <v>1582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1583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1583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1584</v>
      </c>
      <c r="C2" s="83" t="s">
        <v>1196</v>
      </c>
      <c r="D2" s="83" t="s">
        <v>1198</v>
      </c>
      <c r="E2" s="83" t="s">
        <v>1585</v>
      </c>
      <c r="F2" s="83" t="s">
        <v>1586</v>
      </c>
      <c r="G2" s="83" t="s">
        <v>1587</v>
      </c>
      <c r="H2" s="83" t="s">
        <v>1588</v>
      </c>
      <c r="I2" s="83" t="s">
        <v>1589</v>
      </c>
      <c r="J2" s="83" t="s">
        <v>1590</v>
      </c>
      <c r="K2" s="109" t="s">
        <v>1591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TSF1</v>
      </c>
      <c r="F154" s="114" t="str">
        <f>IF(FN_MC!M159="","*",FN_MC!M159)</f>
        <v>TAL-TSF</v>
      </c>
      <c r="G154" s="101" t="str">
        <f>IF(FN_MC!I159="","*",FN_MC!I159)</f>
        <v>TSF1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4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T920" sqref="T92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75" t="s">
        <v>1259</v>
      </c>
      <c r="Q2" s="276"/>
      <c r="R2" s="88"/>
      <c r="S2" s="88"/>
      <c r="T2" s="89"/>
      <c r="U2" s="277" t="s">
        <v>1592</v>
      </c>
      <c r="V2" s="277"/>
      <c r="W2" s="27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1593</v>
      </c>
      <c r="B3" s="91" t="s">
        <v>1594</v>
      </c>
      <c r="C3" s="91" t="s">
        <v>7</v>
      </c>
      <c r="D3" s="92" t="s">
        <v>1211</v>
      </c>
      <c r="E3" s="92" t="s">
        <v>366</v>
      </c>
      <c r="F3" s="92" t="s">
        <v>1595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1596</v>
      </c>
      <c r="T3" s="94" t="s">
        <v>1214</v>
      </c>
      <c r="U3" s="90">
        <f ca="1">TODAY()-1</f>
        <v>46066</v>
      </c>
      <c r="V3" s="90">
        <f ca="1">U3-1</f>
        <v>46065</v>
      </c>
      <c r="W3" s="90">
        <f ca="1">V3-1</f>
        <v>46064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1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20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3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4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20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3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857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14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3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857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250</v>
      </c>
      <c r="W35" s="98">
        <f ca="1">_xlfn.XLOOKUP(G35&amp;$W$3,BS_CONTROLE[CHAVE],BS_CONTROLE[Quantidade_11],"-")</f>
        <v>210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3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857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250</v>
      </c>
      <c r="W48" s="98">
        <f ca="1">_xlfn.XLOOKUP(G48&amp;$W$3,BS_CONTROLE[CHAVE],BS_CONTROLE[Quantidade_11],"-")</f>
        <v>210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>
        <f ca="1">_xlfn.XLOOKUP(G49&amp;$V$3,BS_CONTROLE[CHAVE],BS_CONTROLE[Quantidade_11],"-")</f>
        <v>1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3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250</v>
      </c>
      <c r="W57" s="98">
        <f ca="1">_xlfn.XLOOKUP(G57&amp;$W$3,BS_CONTROLE[CHAVE],BS_CONTROLE[Quantidade_11],"-")</f>
        <v>210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857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>
        <f ca="1">_xlfn.XLOOKUP(G61&amp;$V$3,BS_CONTROLE[CHAVE],BS_CONTROLE[Quantidade_11],"-")</f>
        <v>1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3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>
        <f ca="1">_xlfn.XLOOKUP(G67&amp;$V$3,BS_CONTROLE[CHAVE],BS_CONTROLE[Quantidade_11],"-")</f>
        <v>1525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>
        <f ca="1">_xlfn.XLOOKUP(G69&amp;$V$3,BS_CONTROLE[CHAVE],BS_CONTROLE[Quantidade_11],"-")</f>
        <v>1525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3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250</v>
      </c>
      <c r="W75" s="98">
        <f ca="1">_xlfn.XLOOKUP(G75&amp;$W$3,BS_CONTROLE[CHAVE],BS_CONTROLE[Quantidade_11],"-")</f>
        <v>210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857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>
        <f ca="1">_xlfn.XLOOKUP(G78&amp;$V$3,BS_CONTROLE[CHAVE],BS_CONTROLE[Quantidade_11],"-")</f>
        <v>1525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125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3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857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>
        <f ca="1">_xlfn.XLOOKUP(G92&amp;$V$3,BS_CONTROLE[CHAVE],BS_CONTROLE[Quantidade_11],"-")</f>
        <v>1525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250</v>
      </c>
      <c r="W96" s="98">
        <f ca="1">_xlfn.XLOOKUP(G96&amp;$W$3,BS_CONTROLE[CHAVE],BS_CONTROLE[Quantidade_11],"-")</f>
        <v>210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4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14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20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1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3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250</v>
      </c>
      <c r="W105" s="98">
        <f ca="1">_xlfn.XLOOKUP(G105&amp;$W$3,BS_CONTROLE[CHAVE],BS_CONTROLE[Quantidade_11],"-")</f>
        <v>210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>
        <f ca="1">_xlfn.XLOOKUP(G106&amp;$V$3,BS_CONTROLE[CHAVE],BS_CONTROLE[Quantidade_11],"-")</f>
        <v>1525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857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125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8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1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>
        <f ca="1">_xlfn.XLOOKUP(G116&amp;$V$3,BS_CONTROLE[CHAVE],BS_CONTROLE[Quantidade_11],"-")</f>
        <v>12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250</v>
      </c>
      <c r="W119" s="98">
        <f ca="1">_xlfn.XLOOKUP(G119&amp;$W$3,BS_CONTROLE[CHAVE],BS_CONTROLE[Quantidade_11],"-")</f>
        <v>210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857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1525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>
        <f ca="1">_xlfn.XLOOKUP(G123&amp;$U$3,BS_CONTROLE[CHAVE],BS_CONTROLE[Quantidade_11],"-")</f>
        <v>2698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0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125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4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1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>
        <f ca="1">_xlfn.XLOOKUP(G129&amp;$V$3,BS_CONTROLE[CHAVE],BS_CONTROLE[Quantidade_11],"-")</f>
        <v>14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20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3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857</v>
      </c>
      <c r="V138" s="98">
        <f ca="1">_xlfn.XLOOKUP(G138&amp;$V$3,BS_CONTROLE[CHAVE],BS_CONTROLE[Quantidade_11],"-")</f>
        <v>15</v>
      </c>
      <c r="W138" s="98">
        <f ca="1">_xlfn.XLOOKUP(G138&amp;$W$3,BS_CONTROLE[CHAVE],BS_CONTROLE[Quantidade_11],"-")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>
        <f ca="1">_xlfn.XLOOKUP(G141&amp;$U$3,BS_CONTROLE[CHAVE],BS_CONTROLE[Quantidade_11],"-")</f>
        <v>2698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125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>
        <f ca="1">_xlfn.XLOOKUP(G145&amp;$V$3,BS_CONTROLE[CHAVE],BS_CONTROLE[Quantidade_11],"-")</f>
        <v>1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288" t="s">
        <v>1597</v>
      </c>
      <c r="Q148" s="289"/>
      <c r="R148" s="236" t="s">
        <v>1597</v>
      </c>
      <c r="S148" s="236" t="s">
        <v>1597</v>
      </c>
      <c r="T148" s="236" t="s">
        <v>1597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237" t="s">
        <v>1593</v>
      </c>
      <c r="Q149" s="238" t="s">
        <v>1594</v>
      </c>
      <c r="R149" s="239" t="s">
        <v>1211</v>
      </c>
      <c r="S149" s="239" t="s">
        <v>366</v>
      </c>
      <c r="T149" s="239" t="s">
        <v>1595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240" t="s">
        <v>1008</v>
      </c>
      <c r="Q150" s="241" t="s">
        <v>1005</v>
      </c>
      <c r="R150" s="242" t="s">
        <v>1598</v>
      </c>
      <c r="S150" s="242" t="s">
        <v>1599</v>
      </c>
      <c r="T150" s="243">
        <v>46067</v>
      </c>
      <c r="U150" s="98">
        <f ca="1">_xlfn.XLOOKUP(G150&amp;$U$3,BS_CONTROLE[CHAVE],BS_CONTROLE[Quantidade_11],"-")</f>
        <v>0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240" t="s">
        <v>1008</v>
      </c>
      <c r="Q151" s="241" t="s">
        <v>1005</v>
      </c>
      <c r="R151" s="242" t="s">
        <v>1598</v>
      </c>
      <c r="S151" s="242" t="s">
        <v>1599</v>
      </c>
      <c r="T151" s="243">
        <v>46067</v>
      </c>
      <c r="U151" s="98">
        <f ca="1">_xlfn.XLOOKUP(G151&amp;$U$3,BS_CONTROLE[CHAVE],BS_CONTROLE[Quantidade_11],"-")</f>
        <v>20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OPORTUNIDADE</v>
      </c>
      <c r="B152" s="95" t="str">
        <f>IF(FN_MC!X156="","*",FN_MC!X156)</f>
        <v>Oportunidade</v>
      </c>
      <c r="C152" s="95" t="str">
        <f>IF(FN_MC!Z156="","*",FN_MC!Z156)</f>
        <v>*</v>
      </c>
      <c r="D152" s="96" t="str">
        <f>IF(FN_MC!S156="","*",FN_MC!S156)</f>
        <v>FERRONORTE</v>
      </c>
      <c r="E152" s="96" t="str">
        <f>IF(FN_MC!T156="","*",FN_MC!T156)</f>
        <v>TCS-TGR</v>
      </c>
      <c r="F152" s="96">
        <f>IF(FN_MC!B156="","*",FN_MC!B156)</f>
        <v>46067</v>
      </c>
      <c r="G152" s="96" t="str">
        <f>IF(FN_MC!D156="","*",FN_MC!D156)</f>
        <v>ELSON (TF-526)</v>
      </c>
      <c r="H152" s="96" t="str">
        <f>IF(FN_MC!F156="","*",FN_MC!F156)</f>
        <v>PDM - SOLDA</v>
      </c>
      <c r="I152" s="96" t="str">
        <f>IF(FN_MC!H156="","*",FN_MC!H156)</f>
        <v>TIP1</v>
      </c>
      <c r="J152" s="96" t="str">
        <f>IF(FN_MC!I156="","*",FN_MC!I156)</f>
        <v>-</v>
      </c>
      <c r="K152" s="96" t="str">
        <f>IF(FN_MC!M156="","*",FN_MC!M156)</f>
        <v>TIP</v>
      </c>
      <c r="L152" s="196" t="str">
        <f>IF(FN_MC!N156="","*",FN_MC!N156)</f>
        <v>TIP1</v>
      </c>
      <c r="M152" s="97">
        <f>IF(FN_MC!J156="","*",FN_MC!J156)</f>
        <v>74</v>
      </c>
      <c r="N152" s="183">
        <f>IF(FN_MC!K156="","*",FN_MC!K156)</f>
        <v>396.94</v>
      </c>
      <c r="O152" s="183" t="str">
        <f>IF(FN_MC!L156="","*",FN_MC!L156)</f>
        <v>-</v>
      </c>
      <c r="P152" s="240" t="s">
        <v>1008</v>
      </c>
      <c r="Q152" s="241" t="s">
        <v>1005</v>
      </c>
      <c r="R152" s="242" t="s">
        <v>1598</v>
      </c>
      <c r="S152" s="242" t="s">
        <v>1599</v>
      </c>
      <c r="T152" s="243">
        <v>46067</v>
      </c>
      <c r="U152" s="98">
        <f ca="1">_xlfn.XLOOKUP(G152&amp;$U$3,BS_CONTROLE[CHAVE],BS_CONTROLE[Quantidade_11],"-")</f>
        <v>3</v>
      </c>
      <c r="V152" s="98" t="str">
        <f ca="1">_xlfn.XLOOKUP(G152&amp;$V$3,BS_CONTROLE[CHAVE],BS_CONTROLE[Quantidade_11],"-")</f>
        <v>-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240" t="s">
        <v>1008</v>
      </c>
      <c r="Q153" s="241" t="s">
        <v>1005</v>
      </c>
      <c r="R153" s="242" t="s">
        <v>1598</v>
      </c>
      <c r="S153" s="242" t="s">
        <v>1599</v>
      </c>
      <c r="T153" s="243">
        <v>46067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240" t="s">
        <v>1008</v>
      </c>
      <c r="Q154" s="241" t="s">
        <v>1005</v>
      </c>
      <c r="R154" s="242" t="s">
        <v>1598</v>
      </c>
      <c r="S154" s="242" t="s">
        <v>1600</v>
      </c>
      <c r="T154" s="243">
        <v>46067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240" t="s">
        <v>1008</v>
      </c>
      <c r="Q155" s="241" t="s">
        <v>1005</v>
      </c>
      <c r="R155" s="242" t="s">
        <v>1598</v>
      </c>
      <c r="S155" s="242" t="s">
        <v>1600</v>
      </c>
      <c r="T155" s="243">
        <v>46067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240" t="s">
        <v>1008</v>
      </c>
      <c r="Q156" s="241" t="s">
        <v>1005</v>
      </c>
      <c r="R156" s="242" t="s">
        <v>1598</v>
      </c>
      <c r="S156" s="242" t="s">
        <v>1600</v>
      </c>
      <c r="T156" s="243">
        <v>46067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TSF1</v>
      </c>
      <c r="J157" s="96" t="str">
        <f>IF(FN_MC!I159="","*",FN_MC!I159)</f>
        <v>TSF1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240" t="s">
        <v>1008</v>
      </c>
      <c r="Q157" s="241" t="s">
        <v>1005</v>
      </c>
      <c r="R157" s="242" t="s">
        <v>1598</v>
      </c>
      <c r="S157" s="242" t="s">
        <v>1601</v>
      </c>
      <c r="T157" s="243">
        <v>46067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240" t="s">
        <v>1008</v>
      </c>
      <c r="Q158" s="241" t="s">
        <v>1005</v>
      </c>
      <c r="R158" s="242" t="s">
        <v>1598</v>
      </c>
      <c r="S158" s="242" t="s">
        <v>1601</v>
      </c>
      <c r="T158" s="243">
        <v>46067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240" t="s">
        <v>1008</v>
      </c>
      <c r="Q159" s="241" t="s">
        <v>1005</v>
      </c>
      <c r="R159" s="242" t="s">
        <v>1598</v>
      </c>
      <c r="S159" s="242" t="s">
        <v>1601</v>
      </c>
      <c r="T159" s="243">
        <v>46067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240" t="s">
        <v>1008</v>
      </c>
      <c r="Q160" s="241" t="s">
        <v>1005</v>
      </c>
      <c r="R160" s="242" t="s">
        <v>1598</v>
      </c>
      <c r="S160" s="242" t="s">
        <v>1601</v>
      </c>
      <c r="T160" s="243">
        <v>46067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240" t="s">
        <v>1008</v>
      </c>
      <c r="Q161" s="241" t="s">
        <v>1005</v>
      </c>
      <c r="R161" s="242" t="s">
        <v>1598</v>
      </c>
      <c r="S161" s="242" t="s">
        <v>1601</v>
      </c>
      <c r="T161" s="243">
        <v>46067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240" t="s">
        <v>1008</v>
      </c>
      <c r="Q162" s="241" t="s">
        <v>1005</v>
      </c>
      <c r="R162" s="242" t="s">
        <v>1598</v>
      </c>
      <c r="S162" s="242" t="s">
        <v>1602</v>
      </c>
      <c r="T162" s="243">
        <v>46067</v>
      </c>
      <c r="U162" s="98">
        <f ca="1">_xlfn.XLOOKUP(G162&amp;$U$3,BS_CONTROLE[CHAVE],BS_CONTROLE[Quantidade_11],"-")</f>
        <v>20</v>
      </c>
      <c r="V162" s="98">
        <f ca="1">_xlfn.XLOOKUP(G162&amp;$V$3,BS_CONTROLE[CHAVE],BS_CONTROLE[Quantidade_11],"-")</f>
        <v>0</v>
      </c>
      <c r="W162" s="98">
        <f ca="1">_xlfn.XLOOKUP(G162&amp;$W$3,BS_CONTROLE[CHAVE],BS_CONTROLE[Quantidade_11],"-")</f>
        <v>1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240" t="s">
        <v>1008</v>
      </c>
      <c r="Q163" s="241" t="s">
        <v>1005</v>
      </c>
      <c r="R163" s="242" t="s">
        <v>1598</v>
      </c>
      <c r="S163" s="242" t="s">
        <v>1602</v>
      </c>
      <c r="T163" s="243">
        <v>46067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3</v>
      </c>
      <c r="V164" s="98" t="str">
        <f ca="1">_xlfn.XLOOKUP(G164&amp;$V$3,BS_CONTROLE[CHAVE],BS_CONTROLE[Quantidade_11],"-")</f>
        <v>-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250</v>
      </c>
      <c r="W166" s="98">
        <f ca="1">_xlfn.XLOOKUP(G166&amp;$W$3,BS_CONTROLE[CHAVE],BS_CONTROLE[Quantidade_11],"-")</f>
        <v>210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857</v>
      </c>
      <c r="V168" s="98">
        <f ca="1">_xlfn.XLOOKUP(G168&amp;$V$3,BS_CONTROLE[CHAVE],BS_CONTROLE[Quantidade_11],"-")</f>
        <v>15</v>
      </c>
      <c r="W168" s="98">
        <f ca="1">_xlfn.XLOOKUP(G168&amp;$W$3,BS_CONTROLE[CHAVE],BS_CONTROLE[Quantidade_11],"-")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4" dateTimeGrouping="day"/>
      </filters>
    </filterColumn>
    <filterColumn colId="6">
      <filters>
        <filter val="V86"/>
      </filters>
    </filterColumn>
  </autoFilter>
  <mergeCells count="4">
    <mergeCell ref="A2:C2"/>
    <mergeCell ref="P2:Q2"/>
    <mergeCell ref="U2:W2"/>
    <mergeCell ref="P148:Q148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1603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91" t="s">
        <v>1604</v>
      </c>
      <c r="C4" s="191" t="s">
        <v>1605</v>
      </c>
      <c r="D4" s="191" t="s">
        <v>1606</v>
      </c>
      <c r="E4" s="191" t="s">
        <v>1607</v>
      </c>
      <c r="F4" s="191" t="s">
        <v>366</v>
      </c>
      <c r="G4" s="191" t="s">
        <v>1608</v>
      </c>
    </row>
    <row r="5" spans="2:7">
      <c r="B5" s="192" t="s">
        <v>1609</v>
      </c>
      <c r="C5" s="192">
        <v>309525</v>
      </c>
      <c r="D5" s="192" t="s">
        <v>1610</v>
      </c>
      <c r="E5" s="192" t="s">
        <v>249</v>
      </c>
      <c r="F5" s="192" t="s">
        <v>1611</v>
      </c>
      <c r="G5" s="193">
        <v>46296</v>
      </c>
    </row>
    <row r="6" spans="2:7">
      <c r="B6" s="192" t="s">
        <v>1612</v>
      </c>
      <c r="C6" s="192">
        <v>257410</v>
      </c>
      <c r="D6" s="192" t="s">
        <v>1613</v>
      </c>
      <c r="E6" s="192" t="s">
        <v>249</v>
      </c>
      <c r="F6" s="192" t="s">
        <v>1611</v>
      </c>
      <c r="G6" s="193"/>
    </row>
    <row r="7" spans="2:7">
      <c r="B7" s="192" t="s">
        <v>1481</v>
      </c>
      <c r="C7" s="192">
        <v>256875</v>
      </c>
      <c r="D7" s="192" t="s">
        <v>1614</v>
      </c>
      <c r="E7" s="192" t="s">
        <v>249</v>
      </c>
      <c r="F7" s="192" t="s">
        <v>1611</v>
      </c>
      <c r="G7" s="193">
        <v>46296</v>
      </c>
    </row>
    <row r="8" spans="2:7">
      <c r="B8" s="192" t="s">
        <v>1615</v>
      </c>
      <c r="C8" s="192">
        <v>257278</v>
      </c>
      <c r="D8" s="192" t="s">
        <v>1616</v>
      </c>
      <c r="E8" s="192" t="s">
        <v>240</v>
      </c>
      <c r="F8" s="192" t="s">
        <v>1617</v>
      </c>
      <c r="G8" s="193">
        <v>46235</v>
      </c>
    </row>
    <row r="9" spans="2:7">
      <c r="B9" s="192" t="s">
        <v>1618</v>
      </c>
      <c r="C9" s="192">
        <v>261794</v>
      </c>
      <c r="D9" s="192" t="s">
        <v>1619</v>
      </c>
      <c r="E9" s="192" t="s">
        <v>240</v>
      </c>
      <c r="F9" s="192" t="s">
        <v>1617</v>
      </c>
      <c r="G9" s="193">
        <v>46082</v>
      </c>
    </row>
    <row r="10" spans="2:7">
      <c r="B10" s="192" t="s">
        <v>1620</v>
      </c>
      <c r="C10" s="192">
        <v>257033</v>
      </c>
      <c r="D10" s="192" t="s">
        <v>1621</v>
      </c>
      <c r="E10" s="192" t="s">
        <v>240</v>
      </c>
      <c r="F10" s="192" t="s">
        <v>480</v>
      </c>
      <c r="G10" s="192" t="s">
        <v>1622</v>
      </c>
    </row>
    <row r="11" spans="2:7">
      <c r="B11" s="192" t="s">
        <v>1623</v>
      </c>
      <c r="C11" s="192">
        <v>396578</v>
      </c>
      <c r="D11" s="192" t="s">
        <v>1624</v>
      </c>
      <c r="E11" s="192" t="s">
        <v>240</v>
      </c>
      <c r="F11" s="192" t="s">
        <v>480</v>
      </c>
      <c r="G11" s="192" t="s">
        <v>1622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80" t="s">
        <v>1625</v>
      </c>
      <c r="D5" s="281"/>
      <c r="E5" s="281"/>
      <c r="F5" s="281"/>
      <c r="G5" s="281"/>
      <c r="H5" s="281"/>
      <c r="I5" s="281"/>
      <c r="J5" s="282"/>
      <c r="K5" s="283" t="s">
        <v>1626</v>
      </c>
      <c r="L5" s="284"/>
      <c r="M5" s="284"/>
      <c r="N5" s="284"/>
      <c r="O5" s="285" t="s">
        <v>1627</v>
      </c>
      <c r="P5" s="286"/>
      <c r="Q5" s="287"/>
    </row>
    <row r="6" spans="1:17" s="81" customFormat="1" ht="15.75" customHeight="1">
      <c r="A6" s="75" t="s">
        <v>1595</v>
      </c>
      <c r="B6" s="82" t="s">
        <v>1594</v>
      </c>
      <c r="C6" s="83" t="s">
        <v>1211</v>
      </c>
      <c r="D6" s="84" t="s">
        <v>1212</v>
      </c>
      <c r="E6" s="83" t="s">
        <v>1628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1629</v>
      </c>
      <c r="M6" s="116" t="s">
        <v>29</v>
      </c>
      <c r="N6" s="117" t="s">
        <v>1206</v>
      </c>
      <c r="O6" s="165" t="s">
        <v>1249</v>
      </c>
      <c r="P6" s="128"/>
      <c r="Q6" s="139" t="s">
        <v>1630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1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2026-02-14T16:39:43Z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