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50" documentId="8_{B6337239-1A00-434D-AAD0-422EA1FEB5AE}" xr6:coauthVersionLast="47" xr6:coauthVersionMax="47" xr10:uidLastSave="{4818C6A5-4AFA-46DD-901D-7802E874C76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7" i="1" l="1"/>
  <c r="A148" i="1"/>
  <c r="A149" i="1"/>
  <c r="A150" i="1"/>
  <c r="A151" i="1"/>
  <c r="AY130" i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50" i="1" l="1"/>
  <c r="AJ148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<sst xmlns="http://schemas.openxmlformats.org/spreadsheetml/2006/main" count="5816" uniqueCount="1602">
  <si>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</si>
  <si>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</si>
  <si>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</si>
  <si>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</si>
  <si>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</si>
  <si>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</si>
  <si>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</si>
  <si>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</si>
  <si>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</si>
  <si>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</si>
  <si>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</si>
  <si>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</si>
  <si>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</si>
  <si>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</si>
  <si>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</si>
  <si>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</si>
  <si>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</si>
  <si>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</si>
  <si>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</si>
  <si>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</si>
  <si>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</si>
  <si>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</si>
  <si>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</si>
  <si>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</si>
  <si>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</si>
  <si>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</si>
  <si>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</si>
  <si>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</si>
  <si>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</si>
  <si>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</si>
  <si>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</si>
  <si>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</si>
  <si>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</si>
  <si>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</si>
  <si>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</si>
  <si>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</si>
  <si>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</si>
  <si>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</si>
  <si>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</si>
  <si>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</si>
  <si>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</si>
  <si>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</si>
  <si>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</si>
  <si>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</si>
  <si>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</si>
  <si>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</si>
  <si>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</si>
  <si>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</si>
  <si>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</si>
  <si>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</si>
  <si>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</si>
  <si>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</si>
  <si>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</si>
  <si>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</si>
  <si>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</si>
  <si>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</si>
  <si>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</si>
  <si>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</si>
  <si>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</si>
  <si>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</si>
  <si>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</si>
  <si>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</si>
  <si>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</si>
  <si>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</si>
  <si>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</si>
  <si>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</si>
  <si>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</si>
  <si>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</si>
  <si>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</si>
  <si>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</si>
  <si>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</si>
  <si>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</si>
  <si>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</si>
  <si>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</si>
  <si>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</si>
  <si>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</si>
  <si>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</si>
  <si>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</si>
  <si>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</si>
  <si>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</si>
  <si>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</si>
  <si>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</si>
  <si>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</si>
  <si>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</si>
  <si>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</si>
  <si>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</si>
  <si>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</si>
  <si>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</si>
  <si>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</si>
  <si>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</si>
  <si>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</si>
  <si>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</si>
  <si>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</si>
  <si>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</si>
  <si>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</si>
  <si>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</si>
  <si>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</si>
  <si>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</si>
  <si>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</si>
  <si>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</si>
  <si>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</si>
  <si>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</si>
  <si>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</si>
  <si>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</si>
  <si>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</si>
  <si>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</si>
  <si>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</si>
  <si>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</si>
  <si>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</si>
  <si>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</si>
  <si>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</si>
  <si>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</si>
  <si>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</si>
  <si>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</si>
  <si>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</si>
  <si>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</si>
  <si>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</si>
  <si>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</si>
  <si>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</si>
  <si>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</si>
  <si>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</si>
  <si>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</si>
  <si>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</si>
  <si>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</si>
  <si>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</si>
  <si>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</si>
  <si>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</si>
  <si>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</si>
  <si>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</si>
  <si>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</si>
  <si>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</si>
  <si>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</si>
  <si>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</si>
  <si>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</si>
  <si>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</si>
  <si>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</si>
  <si>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</si>
  <si>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</si>
  <si>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</si>
  <si>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</si>
  <si>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</si>
  <si>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</si>
  <si>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</si>
  <si>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</si>
  <si>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</si>
  <si>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</si>
  <si>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</si>
  <si>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</si>
  <si>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</si>
  <si>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</si>
  <si>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</si>
  <si>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</si>
  <si>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</si>
  <si>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</si>
  <si>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</si>
  <si>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</si>
  <si>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</si>
  <si>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</si>
  <si>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</si>
  <si>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</si>
  <si>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</si>
  <si>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</si>
  <si>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</si>
  <si>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</si>
  <si>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</si>
  <si>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</si>
  <si>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</si>
  <si>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</si>
  <si>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</si>
  <si>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</si>
  <si>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</si>
  <si>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</si>
  <si>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</si>
  <si>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</si>
  <si>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</si>
  <si>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</si>
  <si>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</si>
  <si>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</si>
  <si>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</si>
  <si>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</si>
  <si>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</si>
  <si>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</si>
  <si>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</si>
  <si>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</si>
  <si>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</si>
  <si>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</si>
  <si>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</si>
  <si>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</si>
  <si>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</si>
  <si>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</si>
  <si>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</si>
  <si>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</si>
  <si>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</si>
  <si>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</si>
  <si>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</si>
  <si>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</si>
  <si>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</si>
  <si>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</si>
  <si>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</si>
  <si>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</si>
  <si>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</si>
  <si>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</si>
  <si>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</si>
  <si>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</si>
  <si>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</si>
  <si>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</si>
  <si>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</si>
  <si>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</si>
  <si>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</si>
  <si>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</si>
  <si>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</si>
  <si>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</si>
  <si>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</si>
  <si>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</si>
  <si>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</si>
  <si>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</si>
  <si>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</si>
  <si>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</si>
  <si>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</si>
  <si>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</si>
  <si>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</si>
  <si>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</si>
  <si>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</si>
  <si>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</si>
  <si>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</si>
  <si>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</si>
  <si>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</si>
  <si>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</si>
  <si>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</si>
  <si>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</si>
  <si>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</si>
  <si>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</si>
  <si>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</si>
  <si>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</si>
  <si>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</si>
  <si>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</si>
  <si>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</si>
  <si>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</si>
  <si>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</si>
  <si>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</si>
  <si>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</si>
  <si>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</si>
  <si>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</si>
  <si>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</si>
  <si>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</si>
  <si>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</si>
  <si>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</si>
  <si>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</si>
  <si>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</si>
  <si>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</si>
  <si>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</si>
  <si>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</si>
  <si>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</si>
  <si>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</si>
  <si>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</si>
  <si>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</si>
  <si>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</si>
  <si>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</si>
  <si>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</si>
  <si>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</si>
  <si>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</si>
  <si>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</si>
  <si>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</si>
  <si>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</si>
  <si>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</si>
  <si>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</si>
  <si>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</si>
  <si>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</si>
  <si>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</si>
  <si>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</si>
  <si>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</si>
  <si>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</si>
  <si>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</si>
  <si>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</si>
  <si>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</si>
  <si>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</si>
  <si>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</si>
  <si>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</si>
  <si>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</si>
  <si>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</si>
  <si>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</si>
  <si>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</si>
  <si>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</si>
  <si>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</si>
  <si>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</si>
  <si>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</si>
  <si>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</si>
  <si>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</si>
  <si>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</si>
  <si>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</si>
  <si>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</si>
  <si>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</si>
  <si>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</si>
  <si>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</si>
  <si>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</si>
  <si>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</si>
  <si>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</si>
  <si>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</si>
  <si>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</si>
  <si>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</si>
  <si>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</si>
  <si>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</si>
  <si>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</si>
  <si>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</si>
  <si>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</si>
  <si>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</si>
  <si>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</si>
  <si>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</si>
  <si>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</si>
  <si>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</si>
  <si>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</si>
  <si>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</si>
  <si>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</si>
  <si>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</si>
  <si>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</si>
  <si>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</si>
  <si>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</si>
  <si>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</si>
  <si>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</si>
  <si>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</si>
  <si>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</si>
  <si>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</si>
  <si>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</si>
  <si>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</si>
  <si>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</si>
  <si>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</si>
  <si>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</si>
  <si>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</si>
  <si>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</si>
  <si>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</si>
  <si>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</si>
  <si>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</si>
  <si>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</si>
  <si>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</si>
  <si>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</si>
  <si>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</si>
  <si>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</si>
  <si>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</si>
  <si>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</si>
  <si>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</si>
  <si>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</si>
  <si>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</si>
  <si>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</si>
  <si>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</si>
  <si>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</si>
  <si>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</si>
  <si>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</si>
  <si>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</si>
  <si>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</si>
  <si>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</si>
  <si>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</si>
  <si>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</si>
  <si>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</si>
  <si>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</si>
  <si>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</si>
  <si>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</si>
  <si>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</si>
  <si>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</si>
  <si>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</si>
  <si>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</si>
  <si>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</si>
  <si>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</si>
  <si>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</si>
  <si>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</si>
  <si>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</si>
  <si>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</si>
  <si>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</si>
  <si>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</si>
  <si>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</si>
  <si>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</si>
  <si>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</si>
  <si>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</si>
  <si>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</si>
  <si>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</si>
  <si>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</si>
  <si>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</si>
  <si>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</si>
  <si>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</si>
  <si>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</si>
  <si>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</si>
  <si>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</si>
  <si>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</si>
  <si>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</si>
  <si>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</si>
  <si>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</si>
  <si>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</si>
  <si>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</si>
  <si>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</si>
  <si>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</si>
  <si>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</si>
  <si>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</si>
  <si>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</si>
  <si>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</si>
  <si>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</si>
  <si>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</si>
  <si>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</si>
  <si>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</si>
  <si>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</si>
  <si>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</si>
  <si>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</si>
  <si>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</si>
  <si>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</si>
  <si>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</si>
  <si>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</si>
  <si>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</si>
  <si>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</si>
  <si>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</si>
  <si>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</si>
  <si>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</si>
  <si>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</si>
  <si>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</si>
  <si>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</si>
  <si>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</si>
  <si>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</si>
  <si>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</si>
  <si>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</si>
  <si>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</si>
  <si>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</si>
  <si>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</si>
  <si>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</si>
  <si>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</si>
  <si>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</si>
  <si>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</si>
  <si>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</si>
  <si>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</si>
  <si>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</si>
  <si>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</si>
  <si>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</si>
  <si>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</si>
  <si>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</si>
  <si>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</si>
  <si>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</si>
  <si>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</si>
  <si>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</si>
  <si>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</si>
  <si>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</si>
  <si>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</si>
  <si>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</si>
  <si>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</si>
  <si>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</si>
  <si>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</si>
  <si>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</si>
  <si>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</si>
  <si>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</si>
  <si>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</si>
  <si>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</si>
  <si>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</si>
  <si>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</si>
  <si>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</si>
  <si>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</si>
  <si>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</si>
  <si>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</si>
  <si>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</si>
  <si>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</si>
  <si>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</si>
  <si>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</si>
  <si>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</si>
  <si>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</si>
  <si>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</si>
  <si>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</si>
  <si>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</si>
  <si>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</si>
  <si>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</si>
  <si>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</si>
  <si>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</si>
  <si>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</si>
  <si>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</si>
  <si>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</si>
  <si>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</si>
  <si>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</si>
  <si>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</si>
  <si>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</si>
  <si>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</si>
  <si>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</si>
  <si>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</si>
  <si>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</si>
  <si>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</si>
  <si>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</si>
  <si>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</si>
  <si>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</si>
  <si>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</si>
  <si>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</si>
  <si>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</si>
  <si>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</si>
  <si>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</si>
  <si>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</si>
  <si>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</si>
  <si>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</si>
  <si>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</si>
  <si>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</si>
  <si>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</si>
  <si>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</si>
  <si>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</si>
  <si>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</si>
  <si>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</si>
  <si>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</si>
  <si>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</si>
  <si>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</si>
  <si>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</si>
  <si>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</si>
  <si>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</si>
  <si>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</si>
  <si>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</si>
  <si>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</si>
  <si>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</si>
  <si>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</si>
  <si>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</si>
  <si>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</si>
  <si>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</si>
  <si>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</si>
  <si>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</si>
  <si>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</si>
  <si>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</si>
  <si>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</si>
  <si>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</si>
  <si>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</si>
  <si>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</si>
  <si>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</si>
  <si>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</si>
  <si>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</si>
  <si>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</si>
  <si>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</si>
  <si>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</si>
  <si>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</si>
  <si>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</si>
  <si>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</si>
  <si>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</si>
  <si>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</si>
  <si>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</si>
  <si>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</si>
  <si>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</si>
  <si>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</si>
  <si>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</si>
  <si>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</si>
  <si>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</si>
  <si>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</si>
  <si>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</si>
  <si>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</si>
  <si>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</si>
  <si>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</si>
  <si>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</si>
  <si>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</si>
  <si>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</si>
  <si>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</si>
  <si>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</si>
  <si>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</si>
  <si>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</si>
  <si>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</si>
  <si>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</si>
  <si>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</si>
  <si>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</si>
  <si>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</si>
  <si>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</si>
  <si>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</si>
  <si>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</si>
  <si>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</si>
  <si>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</si>
  <si>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</si>
  <si>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</si>
  <si>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</si>
  <si>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</si>
  <si>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</si>
  <si>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</si>
  <si>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</si>
  <si>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</si>
  <si>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</si>
  <si>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</si>
  <si>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</si>
  <si>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</si>
  <si>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</si>
  <si>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</si>
  <si>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</si>
  <si>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</si>
  <si>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</si>
  <si>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</si>
  <si>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</si>
  <si>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</si>
  <si>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</si>
  <si>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</si>
  <si>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</si>
  <si>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</si>
  <si>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</si>
  <si>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</si>
  <si>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</si>
  <si>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</si>
  <si>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</si>
  <si>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</si>
  <si>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</si>
  <si>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</si>
  <si>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</si>
  <si>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</si>
  <si>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</si>
  <si>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</si>
  <si>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</si>
  <si>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</si>
  <si>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</si>
  <si>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</si>
  <si>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</si>
  <si>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</si>
  <si>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</si>
  <si>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</si>
  <si>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</si>
  <si>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</si>
  <si>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</si>
  <si>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</si>
  <si>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</si>
  <si>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</si>
  <si>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</si>
  <si>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</si>
  <si>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</si>
  <si>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</si>
  <si>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</si>
  <si>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</si>
  <si>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</si>
  <si>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</si>
  <si>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</si>
  <si>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</si>
  <si>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</si>
  <si>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</si>
  <si>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</si>
  <si>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</si>
  <si>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</si>
  <si>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</si>
  <si>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</si>
  <si>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</si>
  <si>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</si>
  <si>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</si>
  <si>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</si>
  <si>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</si>
  <si>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</si>
  <si>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</si>
  <si>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</si>
  <si>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</si>
  <si>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</si>
  <si>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</si>
  <si>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</si>
  <si>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</si>
  <si>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</si>
  <si>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</si>
  <si>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</si>
  <si>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</si>
  <si>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</si>
  <si>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</si>
  <si>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</si>
  <si>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</si>
  <si>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</si>
  <si>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</si>
  <si>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</si>
  <si>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</si>
  <si>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</si>
  <si>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</si>
  <si>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</si>
  <si>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</si>
  <si>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</si>
  <si>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</si>
  <si>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</si>
  <si>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</si>
  <si>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</si>
  <si>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</si>
  <si>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</si>
  <si>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</si>
  <si>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</si>
  <si>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</si>
  <si>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</si>
  <si>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</si>
  <si>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</si>
  <si>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</si>
  <si>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</si>
  <si>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</si>
  <si>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</si>
  <si>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</si>
  <si>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</si>
  <si>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</si>
  <si>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</si>
  <si>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</si>
  <si>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</si>
  <si>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</si>
  <si>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</si>
  <si>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</si>
  <si>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</si>
  <si>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</si>
  <si>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</si>
  <si>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</si>
  <si>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</si>
  <si>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</si>
  <si>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</si>
  <si>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</si>
  <si>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</si>
  <si>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</si>
  <si>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</si>
  <si>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</si>
  <si>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</si>
  <si>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</si>
  <si>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</si>
  <si>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</si>
  <si>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</si>
  <si>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</si>
  <si>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</si>
  <si>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</si>
  <si>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</si>
  <si>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</si>
  <si>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</si>
  <si>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</si>
  <si>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</si>
  <si>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</si>
  <si>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</si>
  <si>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</si>
  <si>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</si>
  <si>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</si>
  <si>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</si>
  <si>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</si>
  <si>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</si>
  <si>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</si>
  <si>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</si>
  <si>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</si>
  <si>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</si>
  <si>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</si>
  <si>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</si>
  <si>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</si>
  <si>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</si>
  <si>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</si>
  <si>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</si>
  <si>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</si>
  <si>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</si>
  <si>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</si>
  <si>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</si>
  <si>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</si>
  <si>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</si>
  <si>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</si>
  <si>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</si>
  <si>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</si>
  <si>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</si>
  <si>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</si>
  <si>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</si>
  <si>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</si>
  <si>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</si>
  <si>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</si>
  <si>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</si>
  <si>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</si>
  <si>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</si>
  <si>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</si>
  <si>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</si>
  <si>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</si>
  <si>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</si>
  <si>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</si>
  <si>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</si>
  <si>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</si>
  <si>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</si>
  <si>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</si>
  <si>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</si>
  <si>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</si>
  <si>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</si>
  <si>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</si>
  <si>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</si>
  <si>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</si>
  <si>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</si>
  <si>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</si>
  <si>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</si>
  <si>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</si>
  <si>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</si>
  <si>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</si>
  <si>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</si>
  <si>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</si>
  <si>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</si>
  <si>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</si>
  <si>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</si>
  <si>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</si>
  <si>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</si>
  <si>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</si>
  <si>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</si>
  <si>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</si>
  <si>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</si>
  <si>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</si>
  <si>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</si>
  <si>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</si>
  <si>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</si>
  <si>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</si>
  <si>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</si>
  <si>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</si>
  <si>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</si>
  <si>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</si>
  <si>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</si>
  <si>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</si>
  <si>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</si>
  <si>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</si>
  <si>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</si>
  <si>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</si>
  <si>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</si>
  <si>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</si>
  <si>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</si>
  <si>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</si>
  <si>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</si>
  <si>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</si>
  <si>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</si>
  <si>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</si>
  <si>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</si>
  <si>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</si>
  <si>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</si>
  <si>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</si>
  <si>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</si>
  <si>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</si>
  <si>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</si>
  <si>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</si>
  <si>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</si>
  <si>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</si>
  <si>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</si>
  <si>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</si>
  <si>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</si>
  <si>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</si>
  <si>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</si>
  <si>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</si>
  <si>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</si>
  <si>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</si>
  <si>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</si>
  <si>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</si>
  <si>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</si>
  <si>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</si>
  <si>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</si>
  <si>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</si>
  <si>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</si>
  <si>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</si>
  <si>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</si>
  <si>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</si>
  <si>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</si>
  <si>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</si>
  <si>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</si>
  <si>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</si>
  <si>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</si>
  <si>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</si>
  <si>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</si>
  <si>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</si>
  <si>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</si>
  <si>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</si>
  <si>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</si>
  <si>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</si>
  <si>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</si>
  <si>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</si>
  <si>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</si>
  <si>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</si>
  <si>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</si>
  <si>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</si>
  <si>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</si>
  <si>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</si>
  <si>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</si>
  <si>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</si>
  <si>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</si>
  <si>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</si>
  <si>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</si>
  <si>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</si>
  <si>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</si>
  <si>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</si>
  <si>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</si>
  <si>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</si>
  <si>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</si>
  <si>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</si>
  <si>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</si>
  <si>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</si>
  <si>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</si>
  <si>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</si>
  <si>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</si>
  <si>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</si>
  <si>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</si>
  <si>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</si>
  <si>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</si>
  <si>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</si>
  <si>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</si>
  <si>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</si>
  <si>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</si>
  <si>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</si>
  <si>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</si>
  <si>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</si>
  <si>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</si>
  <si>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</si>
  <si>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</si>
  <si>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</si>
  <si>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</si>
  <si>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</si>
  <si>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</si>
  <si>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</si>
  <si>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</si>
  <si>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</si>
  <si>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</si>
  <si>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</si>
  <si>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</si>
  <si>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</si>
  <si>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</si>
  <si>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</si>
  <si>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</si>
  <si>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</si>
  <si>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</si>
  <si>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</si>
  <si>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</si>
  <si>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</si>
  <si>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</si>
  <si>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</si>
  <si>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</si>
  <si>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</si>
  <si>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</si>
  <si>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</si>
  <si>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</si>
  <si>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</si>
  <si>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</si>
  <si>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</si>
  <si>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</si>
  <si>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</si>
  <si>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</si>
  <si>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</si>
  <si>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</si>
  <si>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</si>
  <si>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</si>
  <si>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</si>
  <si>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</si>
  <si>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</si>
  <si>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</si>
  <si>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</si>
  <si>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</si>
  <si>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</si>
  <si>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</si>
  <si>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</si>
  <si>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</si>
  <si>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</si>
  <si>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</si>
  <si>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</si>
  <si>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</si>
  <si>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</si>
  <si>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</si>
  <si>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</si>
  <si>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</si>
  <si>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</si>
  <si>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</si>
  <si>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</si>
  <si>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</si>
  <si>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</si>
  <si>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</si>
  <si>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</si>
  <si>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</si>
  <si>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</si>
  <si>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</si>
  <si>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</si>
  <si>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</si>
  <si>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</si>
  <si>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</si>
  <si>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</si>
  <si>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</si>
  <si>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</si>
  <si>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</si>
  <si>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</si>
  <si>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</si>
  <si>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</si>
  <si>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</si>
  <si>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</si>
  <si>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</si>
  <si>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</si>
  <si>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</si>
  <si>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</si>
  <si>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</si>
  <si>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</si>
  <si>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</si>
  <si>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</si>
  <si>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</si>
  <si>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</si>
  <si>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</si>
  <si>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</si>
  <si>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</si>
  <si>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</si>
  <si>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</si>
  <si>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</si>
  <si>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</si>
  <si>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</si>
  <si>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</si>
  <si>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</si>
  <si>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</si>
  <si>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</si>
  <si>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</si>
  <si>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</si>
  <si>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</si>
  <si>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</si>
  <si>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</si>
  <si>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</si>
  <si>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</si>
  <si>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</si>
  <si>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</si>
  <si>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</si>
  <si>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</si>
  <si>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</si>
  <si>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</si>
  <si>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</si>
  <si>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</si>
  <si>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</si>
  <si>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</si>
  <si>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</si>
  <si>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</si>
  <si>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</si>
  <si>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</si>
  <si>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</si>
  <si>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</si>
  <si>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</si>
  <si>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</si>
  <si>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</si>
  <si>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</si>
  <si>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</si>
  <si>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</si>
  <si>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</si>
  <si>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</si>
  <si>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</si>
  <si>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</si>
  <si>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</si>
  <si>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</si>
  <si>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</si>
  <si>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</si>
  <si>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</si>
  <si>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</si>
  <si>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</si>
  <si>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</si>
  <si>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</si>
  <si>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</si>
  <si>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</si>
  <si>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</si>
  <si>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</si>
  <si>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</si>
  <si>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</si>
  <si>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</si>
  <si>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</si>
  <si>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</si>
  <si>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</si>
  <si>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</si>
  <si>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</si>
  <si>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</si>
  <si>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</si>
  <si>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</si>
  <si>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</si>
  <si>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</si>
  <si>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</si>
  <si>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</si>
  <si>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</si>
  <si>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</si>
  <si>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</si>
  <si>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</si>
  <si>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</si>
  <si>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</si>
  <si>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</si>
  <si>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</si>
  <si>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</si>
  <si>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</si>
  <si>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</si>
  <si>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</si>
  <si>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</si>
  <si>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</si>
  <si>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</si>
  <si>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</si>
  <si>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</si>
  <si>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</si>
  <si>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</si>
  <si>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</si>
  <si>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</si>
  <si>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</si>
  <si>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</si>
  <si>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</si>
  <si>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</si>
  <si>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</si>
  <si>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</si>
  <si>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</si>
  <si>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</si>
  <si>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</si>
  <si>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</si>
  <si>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</si>
  <si>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</si>
  <si>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</si>
  <si>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</si>
  <si>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</si>
  <si>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</si>
  <si>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</si>
  <si>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</si>
  <si>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</si>
  <si>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</si>
  <si>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</si>
  <si>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</si>
  <si>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</si>
  <si>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</si>
  <si>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</si>
  <si>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</si>
  <si>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</si>
  <si>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</si>
  <si>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</si>
  <si>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</si>
  <si>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</si>
  <si>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</si>
  <si>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</si>
  <si>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</si>
  <si>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</si>
  <si>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</si>
  <si>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</si>
  <si>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</si>
  <si>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</si>
  <si>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</si>
  <si>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</si>
  <si>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</si>
  <si>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</si>
  <si>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</si>
  <si>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</si>
  <si>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</si>
  <si>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</si>
  <si>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</si>
  <si>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</si>
  <si>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</si>
  <si>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</si>
  <si>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</si>
  <si>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</si>
  <si>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</si>
  <si>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</si>
  <si>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</si>
  <si>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</si>
  <si>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</si>
  <si>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</si>
  <si>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</si>
  <si>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</si>
  <si>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</si>
  <si>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</si>
  <si>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</si>
  <si>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</si>
  <si>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</si>
  <si>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</si>
  <si>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</si>
  <si>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</si>
  <si>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</si>
  <si>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</si>
  <si>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</si>
  <si>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</si>
  <si>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</si>
  <si>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</si>
  <si>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</si>
  <si>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</si>
  <si>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</si>
  <si>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</si>
  <si>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</si>
  <si>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</si>
  <si>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</si>
  <si>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</si>
  <si>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</si>
  <si>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</si>
  <si>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</si>
  <si>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</si>
  <si>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</si>
  <si>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</si>
  <si>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</si>
  <si>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</si>
  <si>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</si>
  <si>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</si>
  <si>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</si>
  <si>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</si>
  <si>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</si>
  <si>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</si>
  <si>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</si>
  <si>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</si>
  <si>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</si>
  <si>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</si>
  <si>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</si>
  <si>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</si>
  <si>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</si>
  <si>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</si>
  <si>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</si>
  <si>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</si>
  <si>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</si>
  <si>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</si>
  <si>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</si>
  <si>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</si>
  <si>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</si>
  <si>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</si>
  <si>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</si>
  <si>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</si>
  <si>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</si>
  <si>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</si>
  <si>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</si>
  <si>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</si>
  <si>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</si>
  <si>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</si>
  <si>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</si>
  <si>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</si>
  <si>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</si>
  <si>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</si>
  <si>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</si>
  <si>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</si>
  <si>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</si>
  <si>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</si>
  <si>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</si>
  <si>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</si>
  <si>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</si>
  <si>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</si>
  <si>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</si>
  <si>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</si>
  <si>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</si>
  <si>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</si>
  <si>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</si>
  <si>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</si>
  <si>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</si>
  <si>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</si>
  <si>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</si>
  <si>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</si>
  <si>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</si>
  <si>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</si>
  <si>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</si>
  <si>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</si>
  <si>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</si>
  <si>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</si>
  <si>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</si>
  <si>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</si>
  <si>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</si>
  <si>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</si>
  <si>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</si>
  <si>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</si>
  <si>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</si>
  <si>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</si>
  <si>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</si>
  <si>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</si>
  <si>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</si>
  <si>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</si>
  <si>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</si>
  <si>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</si>
  <si>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</si>
  <si>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</si>
  <si>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</si>
  <si>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</si>
  <si>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</si>
  <si>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</si>
  <si>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</si>
  <si>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</si>
  <si>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</si>
  <si>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</si>
  <si>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</si>
  <si>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</si>
  <si>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</si>
  <si>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</si>
  <si>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</si>
  <si>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</si>
  <si>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</si>
  <si>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</si>
  <si>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</si>
  <si>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</si>
  <si>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</si>
  <si>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</si>
  <si>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</si>
  <si>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</si>
  <si>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</si>
  <si>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</si>
  <si>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</si>
  <si>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</si>
  <si>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</si>
  <si>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</si>
  <si>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</si>
  <si>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</si>
  <si>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</si>
  <si>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</si>
  <si>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</si>
  <si>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</si>
  <si>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</si>
  <si>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</si>
  <si>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</si>
  <si>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</si>
  <si>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</si>
  <si>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</si>
  <si>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</si>
  <si>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</si>
  <si>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</si>
  <si>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</si>
  <si>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</si>
  <si>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</si>
  <si>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</si>
  <si>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</si>
  <si>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</si>
  <si>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</si>
  <si>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</si>
  <si>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</si>
  <si>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</si>
  <si>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</si>
  <si>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</si>
  <si>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</si>
  <si>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</si>
  <si>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</si>
  <si>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</si>
  <si>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</si>
  <si>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</si>
  <si>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</si>
  <si>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</si>
  <si>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</si>
  <si>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</si>
  <si>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</si>
  <si>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</si>
  <si>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</si>
  <si>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</si>
  <si>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</si>
  <si>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</si>
  <si>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</si>
  <si>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</si>
  <si>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</si>
  <si>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</si>
  <si>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</si>
  <si>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</si>
  <si>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</si>
  <si>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</si>
  <si>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</si>
  <si>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</si>
  <si>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</si>
  <si>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</si>
  <si>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</si>
  <si>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</si>
  <si>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</si>
  <si>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</si>
  <si>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</si>
  <si>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</si>
  <si>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</si>
  <si>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</si>
  <si>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</si>
  <si>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</si>
  <si>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</si>
  <si>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</si>
  <si>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</si>
  <si>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</si>
  <si>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</si>
  <si>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</si>
  <si>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</si>
  <si>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</si>
  <si>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</si>
  <si>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</si>
  <si>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</si>
  <si>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</si>
  <si>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</si>
  <si>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</si>
  <si>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</si>
  <si>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</si>
  <si>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</si>
  <si>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</si>
  <si>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</si>
  <si>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</si>
  <si>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</si>
  <si>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</si>
  <si>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</si>
  <si>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</si>
  <si>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</si>
  <si>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</si>
  <si>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</si>
  <si>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</si>
  <si>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</si>
  <si>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</si>
  <si>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</si>
  <si>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</si>
  <si>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</si>
  <si>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</si>
  <si>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</si>
  <si>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</si>
  <si>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</si>
  <si>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</si>
  <si>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</si>
  <si>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</si>
  <si>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</si>
  <si>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</si>
  <si>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</si>
  <si>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</si>
  <si>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</si>
  <si>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</si>
  <si>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</si>
  <si>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</si>
  <si>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</si>
  <si>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</si>
  <si>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</si>
  <si>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</si>
  <si>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</si>
  <si>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</si>
  <si>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</si>
  <si>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</si>
  <si>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</si>
  <si>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</si>
  <si>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</si>
  <si>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</si>
  <si>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</si>
  <si>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</si>
  <si>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</si>
  <si>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</si>
  <si>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</si>
  <si>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</si>
  <si>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</si>
  <si>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</si>
  <si>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</si>
  <si>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</si>
  <si>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</si>
  <si>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</si>
  <si>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</si>
  <si>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</si>
  <si>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</si>
  <si>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</si>
  <si>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</si>
  <si>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</si>
  <si>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</si>
  <si>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</si>
  <si>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</si>
  <si>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</si>
  <si>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</si>
  <si>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</si>
  <si>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</si>
  <si>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</si>
  <si>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</si>
  <si>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</si>
  <si>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</si>
  <si>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</si>
  <si>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</si>
  <si>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</si>
  <si>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</si>
  <si>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</si>
  <si>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</si>
  <si>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</si>
  <si>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</si>
  <si>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</si>
  <si>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</si>
  <si>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</si>
  <si>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</si>
  <si>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</si>
  <si>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</si>
  <si>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</si>
  <si>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</si>
  <si>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</si>
  <si>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</si>
  <si>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</si>
  <si>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</si>
  <si>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</si>
  <si>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</si>
  <si>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</si>
  <si>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</si>
  <si>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</si>
  <si>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</si>
  <si>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</si>
  <si>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</si>
  <si>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</si>
  <si>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</si>
  <si>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</si>
  <si>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</si>
  <si>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</si>
  <si>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</si>
  <si>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</si>
  <si>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</si>
  <si>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</si>
  <si>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</si>
  <si>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</si>
  <si>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</si>
  <si>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</si>
  <si>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</si>
  <si>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</si>
  <si>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</si>
  <si>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</si>
  <si>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</si>
  <si>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</si>
  <si>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</si>
  <si>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</si>
  <si>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</si>
  <si>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</si>
  <si>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</si>
  <si>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</si>
  <si>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</si>
  <si>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</si>
  <si>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</si>
  <si>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</si>
  <si>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</si>
  <si>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</si>
  <si>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</si>
  <si>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</si>
  <si>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</si>
  <si>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</si>
  <si>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</si>
  <si>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</si>
  <si>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</si>
  <si>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</si>
  <si>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</si>
  <si>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</si>
  <si>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</si>
  <si>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</si>
  <si>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</si>
  <si>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</si>
  <si>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</si>
  <si>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</si>
  <si>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</si>
  <si>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</si>
  <si>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</si>
  <si>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</si>
  <si>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</si>
  <si>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</si>
  <si>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</si>
  <si>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</si>
  <si>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</si>
  <si>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</si>
  <si>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</si>
  <si>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</si>
  <si>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</si>
  <si>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</si>
  <si>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</si>
  <si>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</si>
  <si>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</si>
  <si>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</si>
  <si>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</si>
  <si>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</si>
  <si>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</si>
  <si>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</si>
  <si>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</si>
  <si>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</si>
  <si>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</si>
  <si>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</si>
  <si>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</si>
  <si>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</si>
  <si>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</si>
  <si>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</si>
  <si>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</si>
  <si>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</si>
  <si>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</si>
  <si>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</si>
  <si>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</si>
  <si>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</si>
  <si>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</si>
  <si>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</si>
  <si>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</si>
  <si>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</si>
  <si>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</si>
  <si>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</si>
  <si>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</si>
  <si>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</si>
  <si>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</si>
  <si>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</si>
  <si>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MC1 09:33, faixa após W70 as  12:30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</si>
  <si>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</si>
  <si>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</si>
  <si>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</si>
  <si>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</si>
  <si>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</si>
  <si>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</si>
  <si>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</si>
  <si>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</si>
  <si>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</si>
  <si>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</si>
  <si>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</si>
  <si>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</si>
  <si>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</si>
  <si>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</si>
  <si>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</si>
  <si>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</si>
  <si>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</si>
  <si>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</si>
  <si>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</si>
  <si>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</si>
  <si>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</si>
  <si>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-não teve temperatura</t>
  </si>
  <si>
    <t>Pronto as 07:51h - Intervalo das 10:28h as 12:28h</t>
  </si>
  <si>
    <t xml:space="preserve"> Intervalo das 10:28h as 12:28h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</si>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</sst>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G143" activePane="topRight" state="frozen"/>
      <selection pane="topRight" activeCell="D153" sqref="D15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>
        <v>0.39791666666666664</v>
      </c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>
        <v>1</v>
      </c>
      <c r="BI133" s="14"/>
      <c r="BJ133" s="14" t="s">
        <v>1522</v>
      </c>
      <c r="BK133" s="14" t="s">
        <v>1523</v>
      </c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1524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1525</v>
      </c>
      <c r="X134" s="152" t="s">
        <v>1005</v>
      </c>
      <c r="Y134" s="129" t="s">
        <v>1008</v>
      </c>
      <c r="Z134" s="129"/>
      <c r="AA134" s="71" t="s">
        <v>1526</v>
      </c>
      <c r="AB134" s="59" t="s">
        <v>997</v>
      </c>
      <c r="AC134" s="59"/>
      <c r="AD134" s="135">
        <v>0.29166666666666669</v>
      </c>
      <c r="AE134" s="151" t="s">
        <v>1527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1528</v>
      </c>
      <c r="BK134" s="14" t="s">
        <v>1529</v>
      </c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1530</v>
      </c>
      <c r="N136" s="149" t="s">
        <v>1530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1531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1532</v>
      </c>
      <c r="BK136" s="14" t="s">
        <v>1532</v>
      </c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1533</v>
      </c>
      <c r="N138" s="149" t="s">
        <v>1534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>
        <v>0.50902777777777775</v>
      </c>
      <c r="AT138" s="32">
        <v>0.59236111111111112</v>
      </c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8.333333333333337E-2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1</v>
      </c>
      <c r="BI138" s="14"/>
      <c r="BJ138" s="14" t="s">
        <v>1535</v>
      </c>
      <c r="BK138" s="14" t="s">
        <v>1536</v>
      </c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0.66666666666666696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1537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1538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1539</v>
      </c>
      <c r="BK139" s="14" t="s">
        <v>1540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1541</v>
      </c>
      <c r="W142" s="135" t="s">
        <v>1542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1543</v>
      </c>
      <c r="BK142" s="14" t="s">
        <v>1544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</v>
      </c>
      <c r="AT143" s="32">
        <v>0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>
        <v>0</v>
      </c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2</v>
      </c>
      <c r="BI143" s="14"/>
      <c r="BJ143" s="14" t="s">
        <v>1545</v>
      </c>
      <c r="BK143" s="14" t="s">
        <v>1545</v>
      </c>
      <c r="BL143" s="13"/>
      <c r="BM143" s="12" t="s">
        <v>1031</v>
      </c>
      <c r="BN143" s="12" t="s">
        <v>1048</v>
      </c>
      <c r="BO143" s="130" t="s">
        <v>1136</v>
      </c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>CondiçõesClimáticaTemperatura</v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>
        <v>312</v>
      </c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2</v>
      </c>
      <c r="BI144" s="14"/>
      <c r="BJ144" s="14" t="s">
        <v>1546</v>
      </c>
      <c r="BK144" s="14" t="s">
        <v>1547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Aderente</v>
      </c>
      <c r="BR144" s="15">
        <f t="shared" si="14"/>
        <v>1.0000000000000004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IF(D147="","*",VLOOKUP(F146,BS_ATIVIDADE[#All],3,FALSE))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ref="A147:A151" si="19">D148&amp;B147</f>
        <v>V86</v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e">
        <f>IF(#REF!="","*",VLOOKUP(F147,BS_ATIVIDADE[#All],3,FALSE))</f>
        <v>#REF!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IF(#REF!="","*",IFERROR(IF(ISODD(COUNT(AS147:AX149)),"ERRO",SUM((AT147-AS147),(AV147-AU147),(AX147-AW147))),"ERRO"))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9"/>
        <v/>
      </c>
      <c r="B148" s="133"/>
      <c r="C148" s="7" t="str">
        <f>IF(BS_CONTROLE[[#This Row],[DATA]]="","",WEEKNUM(BS_CONTROLE[[#This Row],[DATA]]))</f>
        <v/>
      </c>
      <c r="D148" s="45" t="s">
        <v>217</v>
      </c>
      <c r="E148" s="185">
        <v>164</v>
      </c>
      <c r="F148" s="134"/>
      <c r="G148" s="8" t="e">
        <f>IF(D148="","*",VLOOKUP(F148,BS_ATIVIDADE[#All],3,FALSE))</f>
        <v>#N/A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e">
        <f>IF(D148="","*",VLOOKUP(AI148,BS_ATIVIDADE[#Data],3,FALSE))</f>
        <v>#N/A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IF(D148="","*",IFERROR(IF(ISODD(COUNT(AS148:AX150)),"ERRO",SUM((AT148-AS148),(AV148-AU148),(AX148-AW148))),"ERRO"))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9"/>
        <v>ELSON (TF-526)</v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9"/>
        <v/>
      </c>
      <c r="B150" s="133"/>
      <c r="C150" s="7" t="str">
        <f>IF(BS_CONTROLE[[#This Row],[DATA]]="","",WEEKNUM(BS_CONTROLE[[#This Row],[DATA]]))</f>
        <v/>
      </c>
      <c r="D150" s="45" t="s">
        <v>303</v>
      </c>
      <c r="E150" s="185">
        <v>166</v>
      </c>
      <c r="F150" s="134"/>
      <c r="G150" s="8" t="e">
        <f>IF(D150="","*",VLOOKUP(F150,BS_ATIVIDADE[#All],3,FALSE))</f>
        <v>#N/A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e">
        <f>IF(D150="","*",VLOOKUP(AI150,BS_ATIVIDADE[#Data],3,FALSE))</f>
        <v>#N/A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9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>MARCOS (TF-520)</v>
      </c>
      <c r="B153" s="133"/>
      <c r="C153" s="7" t="str">
        <f>IF(BS_CONTROLE[[#This Row],[DATA]]="","",WEEKNUM(BS_CONTROLE[[#This Row],[DATA]]))</f>
        <v/>
      </c>
      <c r="D153" s="45" t="s">
        <v>334</v>
      </c>
      <c r="E153" s="185">
        <v>169</v>
      </c>
      <c r="F153" s="134"/>
      <c r="G153" s="8" t="e">
        <f>IF(D153="","*",VLOOKUP(F153,BS_ATIVIDADE[#All],3,FALSE))</f>
        <v>#N/A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e">
        <f>IF(D153="","*",VLOOKUP(AI153,BS_ATIVIDADE[#Data],3,FALSE))</f>
        <v>#N/A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20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1">IF(AND(BR178&lt;1,BS178&lt;1),"Produção e Intervalo",IF(BR178&lt;1,"Intervalo",IF(BS178&lt;1,"Produção","Aderente")))</f>
        <v>Aderente</v>
      </c>
      <c r="BR178" s="15" t="str">
        <f t="shared" ref="BR178:BR241" si="22">IF(OR(B178="",F178=""),"*",AY178/P178)</f>
        <v>*</v>
      </c>
      <c r="BS178" s="15" t="str">
        <f t="shared" ref="BS178:BS241" si="23">IF(OR(B178="",F178=""),"*",BA178/Q178)</f>
        <v>*</v>
      </c>
      <c r="BT178" s="157" t="str">
        <f t="shared" ref="BT178:BT241" si="24">IF(BN178="","",SUBSTITUTE(BM178," ","")&amp;SUBSTITUTE(BN178," ",""))</f>
        <v/>
      </c>
    </row>
    <row r="179" spans="1:72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ref="A242:A305" si="25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6">IF(AND(BR242&lt;1,BS242&lt;1),"Produção e Intervalo",IF(BR242&lt;1,"Intervalo",IF(BS242&lt;1,"Produção","Aderente")))</f>
        <v>Aderente</v>
      </c>
      <c r="BR242" s="15" t="str">
        <f t="shared" ref="BR242:BR305" si="27">IF(OR(B242="",F242=""),"*",AY242/P242)</f>
        <v>*</v>
      </c>
      <c r="BS242" s="15" t="str">
        <f t="shared" ref="BS242:BS305" si="28">IF(OR(B242="",F242=""),"*",BA242/Q242)</f>
        <v>*</v>
      </c>
      <c r="BT242" s="157" t="str">
        <f t="shared" ref="BT242:BT305" si="29">IF(BN242="","",SUBSTITUTE(BM242," ","")&amp;SUBSTITUTE(BN242," ",""))</f>
        <v/>
      </c>
    </row>
    <row r="243" spans="1:72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ref="A306:A369" si="30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1">IF(AND(BR306&lt;1,BS306&lt;1),"Produção e Intervalo",IF(BR306&lt;1,"Intervalo",IF(BS306&lt;1,"Produção","Aderente")))</f>
        <v>Aderente</v>
      </c>
      <c r="BR306" s="15" t="str">
        <f t="shared" ref="BR306:BR369" si="32">IF(OR(B306="",F306=""),"*",AY306/P306)</f>
        <v>*</v>
      </c>
      <c r="BS306" s="15" t="str">
        <f t="shared" ref="BS306:BS369" si="33">IF(OR(B306="",F306=""),"*",BA306/Q306)</f>
        <v>*</v>
      </c>
      <c r="BT306" s="157" t="str">
        <f t="shared" ref="BT306:BT369" si="34">IF(BN306="","",SUBSTITUTE(BM306," ","")&amp;SUBSTITUTE(BN306," ",""))</f>
        <v/>
      </c>
    </row>
    <row r="307" spans="1:72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ref="A370:A433" si="35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6">IF(AND(BR370&lt;1,BS370&lt;1),"Produção e Intervalo",IF(BR370&lt;1,"Intervalo",IF(BS370&lt;1,"Produção","Aderente")))</f>
        <v>Aderente</v>
      </c>
      <c r="BR370" s="15" t="str">
        <f t="shared" ref="BR370:BR433" si="37">IF(OR(B370="",F370=""),"*",AY370/P370)</f>
        <v>*</v>
      </c>
      <c r="BS370" s="15" t="str">
        <f t="shared" ref="BS370:BS433" si="38">IF(OR(B370="",F370=""),"*",BA370/Q370)</f>
        <v>*</v>
      </c>
      <c r="BT370" s="157" t="str">
        <f t="shared" ref="BT370:BT433" si="39">IF(BN370="","",SUBSTITUTE(BM370," ","")&amp;SUBSTITUTE(BN370," ",""))</f>
        <v/>
      </c>
    </row>
    <row r="371" spans="1:72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ref="A434:A497" si="40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1">IF(AND(BR434&lt;1,BS434&lt;1),"Produção e Intervalo",IF(BR434&lt;1,"Intervalo",IF(BS434&lt;1,"Produção","Aderente")))</f>
        <v>Aderente</v>
      </c>
      <c r="BR434" s="15" t="str">
        <f t="shared" ref="BR434:BR497" si="42">IF(OR(B434="",F434=""),"*",AY434/P434)</f>
        <v>*</v>
      </c>
      <c r="BS434" s="15" t="str">
        <f t="shared" ref="BS434:BS497" si="43">IF(OR(B434="",F434=""),"*",BA434/Q434)</f>
        <v>*</v>
      </c>
      <c r="BT434" s="157" t="str">
        <f t="shared" ref="BT434:BT497" si="44">IF(BN434="","",SUBSTITUTE(BM434," ","")&amp;SUBSTITUTE(BN434," ",""))</f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ref="A498:A561" si="45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6">IF(AND(BR498&lt;1,BS498&lt;1),"Produção e Intervalo",IF(BR498&lt;1,"Intervalo",IF(BS498&lt;1,"Produção","Aderente")))</f>
        <v>Aderente</v>
      </c>
      <c r="BR498" s="15" t="str">
        <f t="shared" ref="BR498:BR561" si="47">IF(OR(B498="",F498=""),"*",AY498/P498)</f>
        <v>*</v>
      </c>
      <c r="BS498" s="15" t="str">
        <f t="shared" ref="BS498:BS561" si="48">IF(OR(B498="",F498=""),"*",BA498/Q498)</f>
        <v>*</v>
      </c>
      <c r="BT498" s="157" t="str">
        <f t="shared" ref="BT498:BT561" si="49">IF(BN498="","",SUBSTITUTE(BM498," ","")&amp;SUBSTITUTE(BN498," ",""))</f>
        <v/>
      </c>
    </row>
    <row r="499" spans="1:72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ref="A562:A625" si="50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1">IF(AND(BR562&lt;1,BS562&lt;1),"Produção e Intervalo",IF(BR562&lt;1,"Intervalo",IF(BS562&lt;1,"Produção","Aderente")))</f>
        <v>Aderente</v>
      </c>
      <c r="BR562" s="15" t="str">
        <f t="shared" ref="BR562:BR625" si="52">IF(OR(B562="",F562=""),"*",AY562/P562)</f>
        <v>*</v>
      </c>
      <c r="BS562" s="15" t="str">
        <f t="shared" ref="BS562:BS625" si="53">IF(OR(B562="",F562=""),"*",BA562/Q562)</f>
        <v>*</v>
      </c>
      <c r="BT562" s="157" t="str">
        <f t="shared" ref="BT562:BT625" si="54">IF(BN562="","",SUBSTITUTE(BM562," ","")&amp;SUBSTITUTE(BN562," ",""))</f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ref="A626:A689" si="55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6">IF(AND(BR626&lt;1,BS626&lt;1),"Produção e Intervalo",IF(BR626&lt;1,"Intervalo",IF(BS626&lt;1,"Produção","Aderente")))</f>
        <v>Aderente</v>
      </c>
      <c r="BR626" s="15" t="str">
        <f t="shared" ref="BR626:BR689" si="57">IF(OR(B626="",F626=""),"*",AY626/P626)</f>
        <v>*</v>
      </c>
      <c r="BS626" s="15" t="str">
        <f t="shared" ref="BS626:BS689" si="58">IF(OR(B626="",F626=""),"*",BA626/Q626)</f>
        <v>*</v>
      </c>
      <c r="BT626" s="157" t="str">
        <f t="shared" ref="BT626:BT689" si="59">IF(BN626="","",SUBSTITUTE(BM626," ","")&amp;SUBSTITUTE(BN626," ",""))</f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ref="A690:A753" si="60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1">IF(AND(BR690&lt;1,BS690&lt;1),"Produção e Intervalo",IF(BR690&lt;1,"Intervalo",IF(BS690&lt;1,"Produção","Aderente")))</f>
        <v>Aderente</v>
      </c>
      <c r="BR690" s="15" t="str">
        <f t="shared" ref="BR690:BR753" si="62">IF(OR(B690="",F690=""),"*",AY690/P690)</f>
        <v>*</v>
      </c>
      <c r="BS690" s="15" t="str">
        <f t="shared" ref="BS690:BS753" si="63">IF(OR(B690="",F690=""),"*",BA690/Q690)</f>
        <v>*</v>
      </c>
      <c r="BT690" s="157" t="str">
        <f t="shared" ref="BT690:BT753" si="64">IF(BN690="","",SUBSTITUTE(BM690," ","")&amp;SUBSTITUTE(BN690," ",""))</f>
        <v/>
      </c>
    </row>
    <row r="691" spans="1:72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ref="A754:A779" si="65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6">IF(AND(BR754&lt;1,BS754&lt;1),"Produção e Intervalo",IF(BR754&lt;1,"Intervalo",IF(BS754&lt;1,"Produção","Aderente")))</f>
        <v>Aderente</v>
      </c>
      <c r="BR754" s="15" t="str">
        <f t="shared" ref="BR754:BR779" si="67">IF(OR(B754="",F754=""),"*",AY754/P754)</f>
        <v>*</v>
      </c>
      <c r="BS754" s="15" t="str">
        <f t="shared" ref="BS754:BS779" si="68">IF(OR(B754="",F754=""),"*",BA754/Q754)</f>
        <v>*</v>
      </c>
      <c r="BT754" s="157" t="str">
        <f t="shared" ref="BT754:BT779" si="69">IF(BN754="","",SUBSTITUTE(BM754," ","")&amp;SUBSTITUTE(BN754," ",""))</f>
        <v/>
      </c>
    </row>
    <row r="755" spans="1:72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8" operator="equal">
      <formula>"ERRO"</formula>
    </cfRule>
  </conditionalFormatting>
  <conditionalFormatting sqref="X4 Y1:Z5 Y8:Z779">
    <cfRule type="cellIs" dxfId="123" priority="18497" operator="equal">
      <formula>"OPORTUNIDADE"</formula>
    </cfRule>
  </conditionalFormatting>
  <conditionalFormatting sqref="AZ6:AZ779">
    <cfRule type="expression" dxfId="122" priority="18492">
      <formula>$BU6=1</formula>
    </cfRule>
  </conditionalFormatting>
  <conditionalFormatting sqref="BQ6:BQ779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79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79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2:Y1048576">
    <cfRule type="cellIs" dxfId="111" priority="18314" operator="equal">
      <formula>"OPORTUNIDADE"</formula>
    </cfRule>
  </conditionalFormatting>
  <conditionalFormatting sqref="Y1047842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 BK143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135 BK137 BK139:BK142 BK144:BK779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allowBlank="1" showInputMessage="1" showErrorMessage="1" sqref="BC6:BD779" xr:uid="{DA339A89-DDF9-4B37-A386-8A8CB98BBFC6}"/>
    <dataValidation type="list" allowBlank="1" showInputMessage="1" showErrorMessage="1" sqref="D6:D7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1548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1549</v>
      </c>
      <c r="E3" s="186" t="s">
        <v>1550</v>
      </c>
      <c r="F3" s="186" t="s">
        <v>1551</v>
      </c>
      <c r="G3" s="186" t="s">
        <v>1552</v>
      </c>
      <c r="H3" s="186" t="s">
        <v>1553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1555</v>
      </c>
      <c r="D12" s="187">
        <v>9049</v>
      </c>
      <c r="E12" s="188">
        <v>46044</v>
      </c>
      <c r="F12" s="190" t="s">
        <v>1556</v>
      </c>
      <c r="G12" s="187" t="s">
        <v>1557</v>
      </c>
      <c r="H12" s="187"/>
    </row>
    <row r="13" spans="3:8">
      <c r="C13" s="187" t="s">
        <v>1555</v>
      </c>
      <c r="D13" s="187">
        <v>9044</v>
      </c>
      <c r="E13" s="188">
        <v>46044</v>
      </c>
      <c r="F13" s="190" t="s">
        <v>1558</v>
      </c>
      <c r="G13" s="187" t="s">
        <v>1559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1560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1560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1561</v>
      </c>
      <c r="C2" s="83" t="s">
        <v>1196</v>
      </c>
      <c r="D2" s="83" t="s">
        <v>1198</v>
      </c>
      <c r="E2" s="83" t="s">
        <v>1562</v>
      </c>
      <c r="F2" s="83" t="s">
        <v>1563</v>
      </c>
      <c r="G2" s="83" t="s">
        <v>1564</v>
      </c>
      <c r="H2" s="83" t="s">
        <v>1565</v>
      </c>
      <c r="I2" s="83" t="s">
        <v>1566</v>
      </c>
      <c r="J2" s="83" t="s">
        <v>1567</v>
      </c>
      <c r="K2" s="109" t="s">
        <v>1568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V86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ELSON (TF-526)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MARCOS (TF-520)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1569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1570</v>
      </c>
      <c r="B3" s="91" t="s">
        <v>1571</v>
      </c>
      <c r="C3" s="91" t="s">
        <v>7</v>
      </c>
      <c r="D3" s="92" t="s">
        <v>1211</v>
      </c>
      <c r="E3" s="92" t="s">
        <v>366</v>
      </c>
      <c r="F3" s="92" t="s">
        <v>1572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1573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V86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ELSON (TF-526)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>
        <f ca="1">_xlfn.XLOOKUP(G147&amp;$V$3,BS_CONTROLE[CHAVE],BS_CONTROLE[Quantidade_11],"-")</f>
        <v>0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MARCOS (TF-520)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1574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1575</v>
      </c>
      <c r="C4" s="191" t="s">
        <v>1576</v>
      </c>
      <c r="D4" s="191" t="s">
        <v>1577</v>
      </c>
      <c r="E4" s="191" t="s">
        <v>1578</v>
      </c>
      <c r="F4" s="191" t="s">
        <v>366</v>
      </c>
      <c r="G4" s="191" t="s">
        <v>1579</v>
      </c>
    </row>
    <row r="5" spans="2:7">
      <c r="B5" s="192" t="s">
        <v>1580</v>
      </c>
      <c r="C5" s="192">
        <v>309525</v>
      </c>
      <c r="D5" s="192" t="s">
        <v>1581</v>
      </c>
      <c r="E5" s="192" t="s">
        <v>249</v>
      </c>
      <c r="F5" s="192" t="s">
        <v>1582</v>
      </c>
      <c r="G5" s="193">
        <v>46296</v>
      </c>
    </row>
    <row r="6" spans="2:7">
      <c r="B6" s="192" t="s">
        <v>1583</v>
      </c>
      <c r="C6" s="192">
        <v>257410</v>
      </c>
      <c r="D6" s="192" t="s">
        <v>1584</v>
      </c>
      <c r="E6" s="192" t="s">
        <v>249</v>
      </c>
      <c r="F6" s="192" t="s">
        <v>1582</v>
      </c>
      <c r="G6" s="193"/>
    </row>
    <row r="7" spans="2:7">
      <c r="B7" s="192" t="s">
        <v>1481</v>
      </c>
      <c r="C7" s="192">
        <v>256875</v>
      </c>
      <c r="D7" s="192" t="s">
        <v>1585</v>
      </c>
      <c r="E7" s="192" t="s">
        <v>249</v>
      </c>
      <c r="F7" s="192" t="s">
        <v>1582</v>
      </c>
      <c r="G7" s="193">
        <v>46296</v>
      </c>
    </row>
    <row r="8" spans="2:7">
      <c r="B8" s="192" t="s">
        <v>1586</v>
      </c>
      <c r="C8" s="192">
        <v>257278</v>
      </c>
      <c r="D8" s="192" t="s">
        <v>1587</v>
      </c>
      <c r="E8" s="192" t="s">
        <v>240</v>
      </c>
      <c r="F8" s="192" t="s">
        <v>1588</v>
      </c>
      <c r="G8" s="193">
        <v>46235</v>
      </c>
    </row>
    <row r="9" spans="2:7">
      <c r="B9" s="192" t="s">
        <v>1589</v>
      </c>
      <c r="C9" s="192">
        <v>261794</v>
      </c>
      <c r="D9" s="192" t="s">
        <v>1590</v>
      </c>
      <c r="E9" s="192" t="s">
        <v>240</v>
      </c>
      <c r="F9" s="192" t="s">
        <v>1588</v>
      </c>
      <c r="G9" s="193">
        <v>46082</v>
      </c>
    </row>
    <row r="10" spans="2:7">
      <c r="B10" s="192" t="s">
        <v>1591</v>
      </c>
      <c r="C10" s="192">
        <v>257033</v>
      </c>
      <c r="D10" s="192" t="s">
        <v>1592</v>
      </c>
      <c r="E10" s="192" t="s">
        <v>240</v>
      </c>
      <c r="F10" s="192" t="s">
        <v>480</v>
      </c>
      <c r="G10" s="192" t="s">
        <v>1593</v>
      </c>
    </row>
    <row r="11" spans="2:7">
      <c r="B11" s="192" t="s">
        <v>1594</v>
      </c>
      <c r="C11" s="192">
        <v>396578</v>
      </c>
      <c r="D11" s="192" t="s">
        <v>1595</v>
      </c>
      <c r="E11" s="192" t="s">
        <v>240</v>
      </c>
      <c r="F11" s="192" t="s">
        <v>480</v>
      </c>
      <c r="G11" s="192" t="s">
        <v>1593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1596</v>
      </c>
      <c r="D5" s="274"/>
      <c r="E5" s="274"/>
      <c r="F5" s="274"/>
      <c r="G5" s="274"/>
      <c r="H5" s="274"/>
      <c r="I5" s="274"/>
      <c r="J5" s="275"/>
      <c r="K5" s="276" t="s">
        <v>1597</v>
      </c>
      <c r="L5" s="277"/>
      <c r="M5" s="277"/>
      <c r="N5" s="277"/>
      <c r="O5" s="278" t="s">
        <v>1598</v>
      </c>
      <c r="P5" s="279"/>
      <c r="Q5" s="280"/>
    </row>
    <row r="6" spans="1:17" s="81" customFormat="1" ht="15.75" customHeight="1">
      <c r="A6" s="75" t="s">
        <v>1572</v>
      </c>
      <c r="B6" s="82" t="s">
        <v>1571</v>
      </c>
      <c r="C6" s="83" t="s">
        <v>1211</v>
      </c>
      <c r="D6" s="84" t="s">
        <v>1212</v>
      </c>
      <c r="E6" s="83" t="s">
        <v>1599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1600</v>
      </c>
      <c r="M6" s="116" t="s">
        <v>29</v>
      </c>
      <c r="N6" s="117" t="s">
        <v>1206</v>
      </c>
      <c r="O6" s="165" t="s">
        <v>1249</v>
      </c>
      <c r="P6" s="128"/>
      <c r="Q6" s="139" t="s">
        <v>1601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1</v>
      </c>
      <c r="P155" s="78"/>
      <c r="Q155" s="120" t="str">
        <f>IF($A$2=1,IF(FN_MC!BJ133="","*",FN_MC!BJ133),IF(FN_MC!BK133="","*",FN_MC!BK133))</f>
        <v>MC1 09:33, faixa após W70 as  12:30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Pronto as 07:54h - chuva no local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1</v>
      </c>
      <c r="P160" s="78"/>
      <c r="Q160" s="120" t="str">
        <f>IF($A$2=1,IF(FN_MC!BJ138="","*",FN_MC!BJ138),IF(FN_MC!BK138="","*",FN_MC!BK138))</f>
        <v>Pronto as 8h - Intervalo das 12: 13h as 14:13h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MC1 07:24 autorizado 09:45, em intervalo 11:03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MC1 08:42, autorizado 09:17, em intervalo 11:23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2</v>
      </c>
      <c r="P165" s="78"/>
      <c r="Q165" s="120" t="str">
        <f>IF($A$2=1,IF(FN_MC!BJ143="","*",FN_MC!BJ143),IF(FN_MC!BK143="","*",FN_MC!BK143))</f>
        <v>Pronto as 07:51h -não teve temperatura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2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V86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ELSON (TF-526)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MARCOS (TF-520)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2026-02-13T15:40:09Z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