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47" documentId="120_S{118792C3-22EF-5104-A093-F22BFE3913F3}" xr6:coauthVersionLast="47" xr6:coauthVersionMax="47" xr10:uidLastSave="{40B9185F-BC44-48A6-9239-D6B0A46543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1" l="1" a="1"/>
  <c r="N40" i="1" s="1"/>
  <c r="M40" i="1" a="1"/>
  <c r="M40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<sst xmlns="http://schemas.openxmlformats.org/spreadsheetml/2006/main" count="4518" uniqueCount="1207">
  <si>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</si>
  <si>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</si>
  <si>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</si>
  <si>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</si>
  <si>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</si>
  <si>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</si>
  <si>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</si>
  <si>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</si>
  <si>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</si>
  <si>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</si>
  <si>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</si>
  <si>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</si>
  <si>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</si>
  <si>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</si>
  <si>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</si>
  <si>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</si>
  <si>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</si>
  <si>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</si>
  <si>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</si>
  <si>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</si>
  <si>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</si>
  <si>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</si>
  <si>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</si>
  <si>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</si>
  <si>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</si>
  <si>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</si>
  <si>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</si>
  <si>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</si>
  <si>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</si>
  <si>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</si>
  <si>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</si>
  <si>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</si>
  <si>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</si>
  <si>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</si>
  <si>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</si>
  <si>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</si>
  <si>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</si>
  <si>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</si>
  <si>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</si>
  <si>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</si>
  <si>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</si>
  <si>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</si>
  <si>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</si>
  <si>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</si>
  <si>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</si>
  <si>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</si>
  <si>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</si>
  <si>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</si>
  <si>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</si>
  <si>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</si>
  <si>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</si>
  <si>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</si>
  <si>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</si>
  <si>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</si>
  <si>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</si>
  <si>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</si>
  <si>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</si>
  <si>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</si>
  <si>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</si>
  <si>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</si>
  <si>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</si>
  <si>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</si>
  <si>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</si>
  <si>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</si>
  <si>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</si>
  <si>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</si>
  <si>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</si>
  <si>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</si>
  <si>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</si>
  <si>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</si>
  <si>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</si>
  <si>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</si>
  <si>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</si>
  <si>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</si>
  <si>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</si>
  <si>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</si>
  <si>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</si>
  <si>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</si>
  <si>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</si>
  <si>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</si>
  <si>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</si>
  <si>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</si>
  <si>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</si>
  <si>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</si>
  <si>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</si>
  <si>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</si>
  <si>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</si>
  <si>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</si>
  <si>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</si>
  <si>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</si>
  <si>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</si>
  <si>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</si>
  <si>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</si>
  <si>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</si>
  <si>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</si>
  <si>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</si>
  <si>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</si>
  <si>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</si>
  <si>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</si>
  <si>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</si>
  <si>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</si>
  <si>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</si>
  <si>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</si>
  <si>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</si>
  <si>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</si>
  <si>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</si>
  <si>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</si>
  <si>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</si>
  <si>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</si>
  <si>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</si>
  <si>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</si>
  <si>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</si>
  <si>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</si>
  <si>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</si>
  <si>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</si>
  <si>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</si>
  <si>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</si>
  <si>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</si>
  <si>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</si>
  <si>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</si>
  <si>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</si>
  <si>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</si>
  <si>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</si>
  <si>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</si>
  <si>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</si>
  <si>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</si>
  <si>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</si>
  <si>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</si>
  <si>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</si>
  <si>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</si>
  <si>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</si>
  <si>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</si>
  <si>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</si>
  <si>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</si>
  <si>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</si>
  <si>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</si>
  <si>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</si>
  <si>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</si>
  <si>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</si>
  <si>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</si>
  <si>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</si>
  <si>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</si>
  <si>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</si>
  <si>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</si>
  <si>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</si>
  <si>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</si>
  <si>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</si>
  <si>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</si>
  <si>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</si>
  <si>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</si>
  <si>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</si>
  <si>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</si>
  <si>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</si>
  <si>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</si>
  <si>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</si>
  <si>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</si>
  <si>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</si>
  <si>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</si>
  <si>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</si>
  <si>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</si>
  <si>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</si>
  <si>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</si>
  <si>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</si>
  <si>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</si>
  <si>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</si>
  <si>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</si>
  <si>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</si>
  <si>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</si>
  <si>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</si>
  <si>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</si>
  <si>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</si>
  <si>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</si>
  <si>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</si>
  <si>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</si>
  <si>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</si>
  <si>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</si>
  <si>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</si>
  <si>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</si>
  <si>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</si>
  <si>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</si>
  <si>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</si>
  <si>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</si>
  <si>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</si>
  <si>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</si>
  <si>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</si>
  <si>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</si>
  <si>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</si>
  <si>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</si>
  <si>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</si>
  <si>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</si>
  <si>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</si>
  <si>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</si>
  <si>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</si>
  <si>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</si>
  <si>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</si>
  <si>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</si>
  <si>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</si>
  <si>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</si>
  <si>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</si>
  <si>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</si>
  <si>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</si>
  <si>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</si>
  <si>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</si>
  <si>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</si>
  <si>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</si>
  <si>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</si>
  <si>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</si>
  <si>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</si>
  <si>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</si>
  <si>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</si>
  <si>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</si>
  <si>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</si>
  <si>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</si>
  <si>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</si>
  <si>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</si>
  <si>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</si>
  <si>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</si>
  <si>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</si>
  <si>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</si>
  <si>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</si>
  <si>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</si>
  <si>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</si>
  <si>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</si>
  <si>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</si>
  <si>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</si>
  <si>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</si>
  <si>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</si>
  <si>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</si>
  <si>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</si>
  <si>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</si>
  <si>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</si>
  <si>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</si>
  <si>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</si>
  <si>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</si>
  <si>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</si>
  <si>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</si>
  <si>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</si>
  <si>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</si>
  <si>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</si>
  <si>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</si>
  <si>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</si>
  <si>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</si>
  <si>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</si>
  <si>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</si>
  <si>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</si>
  <si>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</si>
  <si>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</si>
  <si>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</si>
  <si>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</si>
  <si>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</si>
  <si>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</si>
  <si>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</si>
  <si>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</si>
  <si>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</si>
  <si>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</si>
  <si>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</si>
  <si>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</si>
  <si>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</si>
  <si>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</si>
  <si>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</si>
  <si>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</si>
  <si>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</si>
  <si>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</si>
  <si>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</si>
  <si>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</si>
  <si>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</si>
  <si>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</si>
  <si>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</si>
  <si>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</si>
  <si>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</si>
  <si>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</si>
  <si>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</si>
  <si>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</si>
  <si>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</si>
  <si>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</si>
  <si>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</si>
  <si>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</si>
  <si>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</si>
  <si>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</si>
  <si>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</si>
  <si>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</si>
  <si>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</si>
  <si>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</si>
  <si>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</si>
  <si>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</si>
  <si>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</si>
  <si>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</si>
  <si>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</si>
  <si>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</si>
  <si>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</si>
  <si>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</si>
  <si>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</si>
  <si>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</si>
  <si>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</si>
  <si>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</si>
  <si>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</si>
  <si>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</si>
  <si>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</si>
  <si>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</si>
  <si>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</si>
  <si>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</si>
  <si>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</si>
  <si>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</si>
  <si>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</si>
  <si>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</si>
  <si>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</si>
  <si>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</si>
  <si>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</si>
  <si>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</si>
  <si>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</si>
  <si>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</si>
  <si>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</si>
  <si>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</si>
  <si>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</si>
  <si>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</si>
  <si>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</si>
  <si>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</si>
  <si>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</si>
  <si>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</si>
  <si>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</si>
  <si>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</si>
  <si>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</si>
  <si>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</si>
  <si>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</si>
  <si>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</si>
  <si>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</si>
  <si>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</si>
  <si>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</si>
  <si>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</si>
  <si>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</si>
  <si>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</si>
  <si>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</si>
  <si>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</si>
  <si>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</si>
  <si>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</si>
  <si>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</si>
  <si>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</si>
  <si>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</si>
  <si>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</si>
  <si>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</si>
  <si>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</si>
  <si>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</si>
  <si>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</si>
  <si>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</si>
  <si>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</si>
  <si>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</si>
  <si>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</si>
  <si>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</si>
  <si>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</si>
  <si>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</si>
  <si>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</si>
  <si>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</si>
  <si>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</si>
  <si>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</si>
  <si>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</si>
  <si>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</si>
  <si>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</si>
  <si>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</si>
  <si>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</si>
  <si>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</si>
  <si>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</si>
  <si>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</si>
  <si>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</si>
  <si>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</si>
  <si>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</si>
  <si>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</si>
  <si>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</si>
  <si>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</si>
  <si>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</si>
  <si>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</si>
  <si>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</si>
  <si>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</si>
  <si>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</si>
  <si>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</si>
  <si>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</si>
  <si>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</si>
  <si>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</si>
  <si>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</si>
  <si>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</si>
  <si>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</si>
  <si>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</si>
  <si>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</si>
  <si>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</si>
  <si>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</si>
  <si>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</si>
  <si>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</si>
  <si>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</si>
  <si>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</si>
  <si>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</si>
  <si>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</si>
  <si>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</si>
  <si>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</si>
  <si>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</si>
  <si>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</si>
  <si>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</si>
  <si>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</si>
  <si>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</si>
  <si>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</si>
  <si>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</si>
  <si>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</si>
  <si>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</si>
  <si>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</si>
  <si>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</si>
  <si>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</si>
  <si>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</si>
  <si>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</si>
  <si>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</si>
  <si>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</si>
  <si>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</si>
  <si>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</si>
  <si>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</si>
  <si>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</si>
  <si>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</si>
  <si>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</si>
  <si>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</si>
  <si>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</si>
  <si>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</si>
  <si>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</si>
  <si>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</si>
  <si>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</si>
  <si>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</si>
  <si>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</si>
  <si>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</si>
  <si>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</si>
  <si>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</si>
  <si>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</si>
  <si>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</si>
  <si>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</si>
  <si>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</si>
  <si>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</si>
  <si>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</si>
  <si>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</si>
  <si>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</si>
  <si>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</si>
  <si>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</si>
  <si>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</si>
  <si>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</si>
  <si>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</si>
  <si>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</si>
  <si>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</si>
  <si>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</si>
  <si>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</si>
  <si>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</si>
  <si>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</si>
  <si>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</si>
  <si>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</si>
  <si>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</si>
  <si>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</si>
  <si>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</si>
  <si>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</si>
  <si>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</si>
  <si>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</si>
  <si>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</si>
  <si>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</si>
  <si>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</si>
  <si>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</si>
  <si>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</si>
  <si>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</si>
  <si>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</si>
  <si>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</si>
  <si>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</si>
  <si>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</si>
  <si>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</si>
  <si>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</si>
  <si>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</si>
  <si>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</si>
  <si>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</si>
  <si>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</si>
  <si>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</si>
  <si>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</si>
  <si>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</si>
  <si>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</si>
  <si>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</si>
  <si>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</si>
  <si>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</si>
  <si>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</si>
  <si>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</si>
  <si>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</si>
  <si>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</si>
  <si>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</si>
  <si>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</si>
  <si>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</si>
  <si>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</si>
  <si>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</si>
  <si>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</si>
  <si>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</si>
  <si>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</si>
  <si>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</si>
  <si>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</si>
  <si>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</si>
  <si>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</si>
  <si>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</si>
  <si>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</si>
  <si>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</si>
  <si>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</si>
  <si>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</si>
  <si>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</si>
  <si>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</si>
  <si>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</si>
  <si>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</si>
  <si>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</si>
  <si>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</si>
  <si>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</si>
  <si>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</si>
  <si>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</si>
  <si>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</si>
  <si>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</si>
  <si>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</si>
  <si>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</si>
  <si>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</si>
  <si>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</si>
  <si>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</si>
  <si>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</si>
  <si>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</si>
  <si>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</si>
  <si>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</si>
  <si>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</si>
  <si>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</si>
  <si>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</si>
  <si>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</si>
  <si>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</si>
  <si>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</si>
  <si>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</si>
  <si>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</si>
  <si>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</si>
  <si>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</si>
  <si>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</si>
  <si>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</si>
  <si>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</si>
  <si>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</si>
  <si>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</si>
  <si>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</si>
  <si>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</si>
  <si>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</si>
  <si>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</si>
  <si>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</si>
  <si>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</si>
  <si>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</si>
  <si>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</si>
  <si>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</si>
  <si>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</si>
  <si>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</si>
  <si>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</si>
  <si>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</si>
  <si>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</si>
  <si>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</si>
  <si>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</si>
  <si>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</si>
  <si>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</si>
  <si>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</si>
  <si>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</si>
  <si>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</si>
  <si>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</si>
  <si>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</si>
  <si>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</si>
  <si>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</si>
  <si>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</si>
  <si>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</si>
  <si>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</si>
  <si>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</si>
  <si>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</si>
  <si>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</si>
  <si>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</si>
  <si>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</si>
  <si>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</si>
  <si>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</si>
  <si>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</si>
  <si>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</si>
  <si>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</si>
  <si>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</si>
  <si>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</si>
  <si>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</si>
  <si>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</si>
  <si>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</si>
  <si>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</si>
  <si>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</si>
  <si>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</si>
  <si>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</si>
  <si>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</si>
  <si>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</si>
  <si>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</si>
  <si>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</si>
  <si>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</si>
  <si>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</si>
  <si>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</si>
  <si>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</si>
  <si>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</si>
  <si>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</si>
  <si>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</si>
  <si>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</si>
  <si>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</si>
  <si>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</si>
  <si>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</si>
  <si>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</si>
  <si>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</si>
  <si>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</si>
  <si>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</si>
  <si>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</si>
  <si>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</si>
  <si>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</si>
  <si>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</si>
  <si>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</si>
  <si>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</si>
  <si>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</si>
  <si>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</si>
  <si>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</si>
  <si>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</si>
  <si>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</si>
  <si>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</si>
  <si>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</si>
  <si>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</si>
  <si>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</si>
  <si>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</si>
  <si>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</si>
  <si>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</si>
  <si>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</si>
  <si>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</si>
  <si>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</si>
  <si>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</si>
  <si>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</si>
  <si>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</si>
  <si>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</si>
  <si>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</si>
  <si>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</si>
  <si>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</si>
  <si>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</si>
  <si>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</si>
  <si>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</si>
  <si>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</si>
  <si>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</si>
  <si>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</si>
  <si>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</si>
  <si>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</si>
  <si>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</si>
  <si>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</si>
  <si>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</si>
  <si>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</si>
  <si>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</si>
  <si>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</si>
  <si>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</si>
  <si>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</si>
  <si>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</si>
  <si>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</si>
  <si>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</si>
  <si>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</si>
  <si>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</si>
  <si>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</si>
  <si>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</si>
  <si>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</si>
  <si>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</si>
  <si>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</si>
  <si>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</si>
  <si>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</si>
  <si>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</si>
  <si>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</si>
  <si>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</si>
  <si>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</si>
  <si>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</si>
  <si>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</si>
  <si>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</si>
  <si>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</si>
  <si>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</si>
  <si>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</si>
  <si>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</si>
  <si>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</si>
  <si>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</si>
  <si>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</si>
  <si>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</si>
  <si>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</si>
  <si>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</si>
  <si>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</si>
  <si>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</si>
  <si>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</si>
  <si>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</si>
  <si>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</si>
  <si>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</si>
  <si>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</si>
  <si>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</si>
  <si>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</si>
  <si>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</si>
  <si>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</si>
  <si>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</si>
  <si>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</si>
  <si>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</si>
  <si>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</si>
  <si>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</si>
  <si>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</si>
  <si>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</si>
  <si>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</si>
  <si>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</si>
  <si>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</si>
  <si>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</si>
  <si>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</si>
  <si>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</si>
  <si>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</si>
  <si>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</si>
  <si>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</si>
  <si>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</si>
  <si>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</si>
  <si>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</si>
  <si>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</si>
  <si>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</si>
  <si>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</si>
  <si>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</si>
  <si>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</si>
  <si>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</si>
  <si>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</si>
  <si>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</si>
  <si>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</si>
  <si>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</si>
  <si>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</si>
  <si>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</si>
  <si>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</si>
  <si>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</si>
  <si>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</si>
  <si>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</si>
  <si>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</si>
  <si>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</si>
  <si>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</si>
  <si>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</si>
  <si>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</si>
  <si>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</si>
  <si>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</si>
  <si>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</si>
  <si>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</si>
  <si>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</si>
  <si>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</si>
  <si>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</si>
  <si>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</si>
  <si>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</si>
  <si>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</si>
  <si>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</si>
  <si>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</si>
  <si>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</si>
  <si>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</si>
  <si>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</si>
  <si>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</si>
  <si>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</si>
  <si>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</si>
  <si>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</si>
  <si>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</si>
  <si>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</si>
  <si>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</si>
  <si>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</si>
  <si>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</si>
  <si>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</si>
  <si>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</si>
  <si>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</si>
  <si>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</si>
  <si>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</si>
  <si>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</si>
  <si>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</si>
  <si>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</si>
  <si>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</si>
  <si>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</si>
  <si>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</si>
  <si>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</si>
  <si>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</si>
  <si>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</si>
  <si>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</si>
  <si>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</si>
  <si>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</si>
  <si>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</si>
  <si>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</si>
  <si>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</si>
  <si>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</si>
  <si>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</si>
  <si>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</si>
  <si>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</si>
  <si>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</si>
  <si>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</si>
  <si>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</si>
  <si>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</si>
  <si>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</si>
  <si>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</si>
  <si>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</si>
  <si>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</si>
  <si>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</si>
  <si>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</si>
  <si>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</si>
  <si>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</si>
  <si>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</si>
  <si>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</si>
  <si>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</si>
  <si>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</si>
  <si>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</si>
  <si>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</si>
  <si>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</si>
  <si>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</si>
  <si>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</si>
  <si>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</si>
  <si>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</si>
  <si>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</si>
  <si>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</si>
  <si>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</si>
  <si>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</si>
  <si>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</si>
  <si>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</si>
  <si>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</si>
  <si>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</si>
  <si>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</si>
  <si>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</si>
  <si>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</si>
  <si>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</si>
  <si>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</si>
  <si>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</si>
  <si>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</si>
  <si>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</si>
  <si>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</si>
  <si>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</si>
  <si>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</si>
  <si>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</si>
  <si>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</si>
  <si>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</si>
  <si>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</si>
  <si>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</si>
  <si>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</si>
  <si>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</si>
  <si>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</si>
  <si>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</si>
  <si>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</si>
  <si>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</si>
  <si>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</si>
  <si>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</si>
  <si>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</si>
  <si>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</si>
  <si>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</si>
  <si>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</si>
  <si>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</si>
  <si>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</si>
  <si>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</si>
  <si>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</si>
  <si>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</si>
  <si>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</si>
  <si>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</si>
  <si>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</si>
  <si>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</si>
  <si>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</si>
  <si>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</si>
  <si>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</si>
  <si>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</si>
  <si>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</si>
  <si>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</si>
  <si>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</si>
  <si>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</si>
  <si>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</si>
  <si>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</si>
  <si>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</si>
  <si>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</si>
  <si>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</si>
  <si>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</si>
  <si>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</si>
  <si>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</si>
  <si>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</si>
  <si>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</si>
  <si>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</si>
  <si>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</si>
  <si>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</si>
  <si>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</si>
  <si>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</si>
  <si>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</si>
  <si>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</si>
  <si>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</si>
  <si>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</si>
  <si>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</si>
  <si>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</si>
  <si>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</si>
  <si>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</si>
  <si>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</si>
  <si>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</si>
  <si>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</si>
  <si>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</si>
  <si>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</si>
  <si>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</si>
  <si>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</si>
  <si>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</si>
  <si>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</si>
  <si>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</si>
  <si>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</si>
  <si>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</si>
  <si>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</si>
  <si>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</si>
  <si>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</si>
  <si>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</si>
  <si>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</si>
  <si>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</si>
  <si>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</si>
  <si>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</si>
  <si>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</si>
  <si>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</si>
  <si>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</si>
  <si>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</si>
  <si>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</si>
  <si>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</si>
  <si>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</si>
  <si>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</si>
  <si>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</si>
  <si>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</si>
  <si>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</si>
  <si>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</si>
  <si>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</si>
  <si>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</si>
  <si>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</si>
  <si>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</si>
  <si>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</si>
  <si>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</si>
  <si>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</si>
  <si>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</si>
  <si>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</si>
  <si>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</si>
  <si>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</si>
  <si>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</si>
  <si>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</si>
  <si>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</si>
  <si>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</si>
  <si>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</si>
  <si>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</si>
  <si>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</si>
  <si>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</si>
  <si>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</si>
  <si>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</si>
  <si>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</si>
  <si>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</si>
  <si>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</si>
  <si>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</si>
  <si>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</si>
  <si>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</si>
  <si>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</si>
  <si>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</si>
  <si>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</si>
  <si>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</si>
  <si>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</si>
  <si>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</si>
  <si>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</si>
  <si>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</si>
  <si>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</si>
  <si>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</si>
  <si>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</si>
  <si>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</si>
  <si>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</si>
  <si>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</si>
  <si>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</si>
  <si>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</si>
  <si>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</si>
  <si>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</si>
  <si>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</si>
  <si>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</si>
  <si>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</si>
  <si>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</si>
  <si>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</si>
  <si>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</si>
  <si>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</si>
  <si>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</si>
  <si>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</si>
  <si>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</si>
  <si>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</si>
  <si>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</si>
  <si>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</si>
  <si>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</si>
  <si>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</si>
  <si>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</si>
  <si>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</si>
  <si>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</si>
  <si>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</si>
  <si>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</si>
  <si>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</si>
  <si>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</si>
  <si>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</si>
  <si>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</si>
  <si>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</si>
  <si>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</si>
  <si>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</si>
  <si>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</si>
  <si>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</si>
  <si>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</si>
  <si>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</si>
  <si>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</si>
  <si>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</si>
  <si>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</si>
  <si>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</si>
  <si>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</si>
  <si>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</si>
  <si>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</si>
  <si>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</si>
  <si>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</si>
  <si>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</si>
  <si>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</si>
  <si>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</si>
  <si>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</si>
  <si>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</si>
  <si>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</si>
  <si>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</si>
  <si>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</si>
  <si>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</si>
  <si>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</si>
  <si>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</si>
  <si>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</si>
  <si>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</si>
  <si>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</si>
  <si>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</si>
  <si>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</si>
  <si>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</si>
  <si>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</si>
  <si>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</si>
  <si>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</si>
  <si>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</si>
  <si>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</si>
  <si>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</si>
  <si>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</si>
  <si>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</si>
  <si>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</si>
  <si>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</si>
  <si>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</si>
  <si>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</si>
  <si>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</si>
  <si>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</si>
  <si>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</si>
  <si>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</si>
  <si>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</si>
  <si>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</si>
  <si>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</si>
  <si>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</si>
  <si>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</si>
  <si>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</si>
  <si>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</si>
  <si>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</si>
  <si>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</si>
  <si>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</si>
  <si>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</si>
  <si>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</si>
  <si>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</si>
  <si>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</si>
  <si>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</si>
  <si>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</si>
  <si>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</si>
  <si>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</si>
  <si>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</si>
  <si>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</si>
  <si>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</si>
  <si>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</si>
  <si>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</si>
  <si>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</si>
  <si>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</si>
  <si>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</si>
  <si>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</si>
  <si>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</si>
  <si>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</si>
  <si>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</si>
  <si>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</si>
  <si>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</si>
  <si>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</si>
  <si>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</si>
  <si>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</si>
  <si>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</si>
  <si>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</si>
  <si>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</si>
  <si>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</si>
  <si>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</si>
  <si>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</si>
  <si>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</si>
  <si>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</si>
  <si>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</si>
  <si>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</si>
  <si>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</si>
  <si>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</si>
  <si>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</si>
  <si>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</si>
  <si>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</si>
  <si>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</si>
  <si>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</si>
  <si>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</si>
  <si>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</si>
  <si>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</si>
  <si>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</si>
  <si>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</si>
  <si>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</si>
  <si>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</si>
  <si>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</si>
  <si>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</si>
  <si>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</si>
  <si>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</si>
  <si>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</si>
  <si>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</si>
  <si>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</si>
  <si>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</si>
  <si>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</si>
  <si>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</si>
  <si>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</si>
  <si>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</si>
  <si>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</si>
  <si>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</si>
  <si>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</si>
  <si>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</si>
  <si>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</si>
  <si>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</si>
  <si>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</si>
  <si>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</si>
  <si>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</si>
  <si>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</si>
  <si>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</si>
  <si>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</si>
  <si>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</si>
  <si>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</si>
  <si>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</si>
  <si>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</si>
  <si>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</si>
  <si>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</si>
  <si>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</si>
  <si>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</si>
  <si>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</si>
  <si>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</si>
  <si>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</si>
  <si>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</si>
  <si>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</si>
  <si>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</si>
  <si>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</si>
  <si>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</si>
  <si>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</si>
  <si>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</si>
  <si>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</si>
  <si>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</si>
  <si>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</si>
  <si>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</si>
  <si>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</si>
  <si>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</si>
  <si>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</si>
  <si>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</si>
  <si>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</si>
  <si>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</si>
  <si>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</si>
  <si>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</si>
  <si>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</si>
  <si>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</si>
  <si>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</si>
  <si>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</si>
  <si>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</si>
  <si>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</si>
  <si>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</si>
  <si>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</si>
  <si>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</si>
  <si>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>Aguardando envio MC1</t>
  </si>
  <si>
    <t xml:space="preserve">MC1 12h24 /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</si>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</sst>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5" dataDxfId="424" headerRowBorderDxfId="422" tableBorderDxfId="423" totalsRowBorderDxfId="42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0"/>
    <tableColumn id="11" xr3:uid="{33520CA5-F846-4E76-93B5-CB06B5FE2FAB}" name="Coordenação Cod" dataDxfId="419"/>
    <tableColumn id="2" xr3:uid="{C84FE88F-829A-43C2-9585-F43A9E153FAA}" name="Coordenação" dataDxfId="418"/>
    <tableColumn id="3" xr3:uid="{CF353A97-A9EF-46B5-8824-245D2CB759D0}" name="Gerência" dataDxfId="417"/>
    <tableColumn id="4" xr3:uid="{062C67FE-0D06-4582-BA9C-B087681F34EC}" name="SUB" dataDxfId="416"/>
    <tableColumn id="5" xr3:uid="{1DF130D1-4D15-4DFF-8266-F1B81CAA897E}" name="KM Inicio" dataDxfId="415"/>
    <tableColumn id="6" xr3:uid="{A344A0E9-F964-4FE5-9EB0-2661309404E9}" name="KM Fim" dataDxfId="414"/>
    <tableColumn id="7" xr3:uid="{B0ED4DF3-274E-46B6-A2D1-0985F47224C1}" name="Trecho" dataDxfId="413"/>
    <tableColumn id="8" xr3:uid="{1DE44FFC-B2F5-4DE5-A7E5-915DA69A16F8}" name="SB" dataDxfId="412"/>
    <tableColumn id="9" xr3:uid="{7841069B-E29E-4A5E-B561-931B24D14782}" name="NOME SUB" dataDxfId="411"/>
    <tableColumn id="10" xr3:uid="{01B251F8-5EA1-4C87-81E3-9BD14100B544}" name="Trecho Coordenação" dataDxfId="4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9"/>
    <tableColumn id="8" xr3:uid="{98E82858-1ECA-4DB3-8AE4-BBB972FC487D}" name="CORRELATO" dataDxfId="4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24" activePane="topRight" state="frozen"/>
      <selection pane="topRight" activeCell="B40" sqref="B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59" t="s">
        <v>1021</v>
      </c>
      <c r="C1" s="260"/>
      <c r="D1" s="260"/>
      <c r="E1" s="3"/>
      <c r="F1" s="259" t="s">
        <v>1022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1023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1024</v>
      </c>
      <c r="BI1" s="275"/>
      <c r="BJ1" s="275"/>
      <c r="BK1" s="276"/>
      <c r="BL1" s="5"/>
      <c r="BM1" s="266" t="s">
        <v>1025</v>
      </c>
      <c r="BN1" s="267"/>
      <c r="BO1" s="267"/>
      <c r="BP1" s="267"/>
      <c r="BQ1" s="267"/>
      <c r="BR1" s="267"/>
      <c r="BS1" s="268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9" t="s">
        <v>1026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1029</v>
      </c>
      <c r="AT2" s="270"/>
      <c r="AU2" s="270"/>
      <c r="AV2" s="270"/>
      <c r="AW2" s="270"/>
      <c r="AX2" s="270"/>
      <c r="AY2" s="273"/>
      <c r="AZ2" s="6"/>
      <c r="BA2" s="263" t="s">
        <v>1030</v>
      </c>
      <c r="BB2" s="265"/>
      <c r="BC2" s="269" t="s">
        <v>1027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3" t="s">
        <v>1031</v>
      </c>
      <c r="AJ3" s="265"/>
      <c r="AK3" s="263" t="s">
        <v>1032</v>
      </c>
      <c r="AL3" s="264"/>
      <c r="AM3" s="287"/>
      <c r="AN3" s="288"/>
      <c r="AO3" s="264"/>
      <c r="AP3" s="264"/>
      <c r="AQ3" s="265"/>
      <c r="AR3" s="65"/>
      <c r="AS3" s="285" t="s">
        <v>1038</v>
      </c>
      <c r="AT3" s="286"/>
      <c r="AU3" s="285" t="s">
        <v>1039</v>
      </c>
      <c r="AV3" s="286"/>
      <c r="AW3" s="285" t="s">
        <v>1040</v>
      </c>
      <c r="AX3" s="286"/>
      <c r="AY3" s="65" t="s">
        <v>1041</v>
      </c>
      <c r="AZ3" s="65"/>
      <c r="BA3" s="283"/>
      <c r="BB3" s="284"/>
      <c r="BC3" s="263" t="s">
        <v>1034</v>
      </c>
      <c r="BD3" s="264"/>
      <c r="BE3" s="264"/>
      <c r="BF3" s="265"/>
      <c r="BG3" s="64"/>
      <c r="BH3" s="277"/>
      <c r="BI3" s="278"/>
      <c r="BJ3" s="278"/>
      <c r="BK3" s="279"/>
      <c r="BL3" s="64"/>
      <c r="BM3" s="266" t="s">
        <v>1042</v>
      </c>
      <c r="BN3" s="267"/>
      <c r="BO3" s="267"/>
      <c r="BP3" s="268"/>
      <c r="BQ3" s="266" t="s">
        <v>841</v>
      </c>
      <c r="BR3" s="267"/>
      <c r="BS3" s="268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 t="s">
        <v>1141</v>
      </c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1144</v>
      </c>
      <c r="BK16" s="242" t="s">
        <v>1144</v>
      </c>
      <c r="BL16" s="64"/>
      <c r="BM16" s="142" t="s">
        <v>548</v>
      </c>
      <c r="BN16" s="142" t="s">
        <v>563</v>
      </c>
      <c r="BO16" s="142" t="s">
        <v>636</v>
      </c>
      <c r="BP16" s="242" t="s">
        <v>1144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1145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1148</v>
      </c>
      <c r="I21" s="199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4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4" t="s">
        <v>1167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1169</v>
      </c>
      <c r="BJ29" s="242" t="s">
        <v>1169</v>
      </c>
      <c r="BK29" s="242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1169</v>
      </c>
      <c r="BJ30" s="242" t="s">
        <v>1169</v>
      </c>
      <c r="BK30" s="242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4" t="s">
        <v>520</v>
      </c>
      <c r="BQ31" s="20">
        <f>IF(OR(B31="",F31=""),"*",AY31/P31)</f>
        <v>1</v>
      </c>
      <c r="BR31" s="20">
        <f>IF(OR(B31="",F31=""),"*",BA31/Q31)</f>
        <v>2</v>
      </c>
      <c r="BS31" s="248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1176</v>
      </c>
      <c r="I32" s="199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">
        <v>1180</v>
      </c>
      <c r="BH32" s="18">
        <v>2</v>
      </c>
      <c r="BI32" s="18" t="s">
        <v>1181</v>
      </c>
      <c r="BJ32" s="18" t="s">
        <v>1182</v>
      </c>
      <c r="BK32" s="258" t="s">
        <v>1183</v>
      </c>
      <c r="BL32" s="17"/>
      <c r="BM32" s="142"/>
      <c r="BN32" s="142"/>
      <c r="BO32" s="142"/>
      <c r="BP32" s="244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1185</v>
      </c>
      <c r="BK33" s="242" t="s">
        <v>1186</v>
      </c>
      <c r="BL33" s="17"/>
      <c r="BM33" s="142" t="s">
        <v>548</v>
      </c>
      <c r="BN33" s="142" t="s">
        <v>563</v>
      </c>
      <c r="BO33" s="142" t="s">
        <v>636</v>
      </c>
      <c r="BP33" s="242" t="s">
        <v>1185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40">
        <v>127</v>
      </c>
      <c r="F37" s="14" t="s">
        <v>874</v>
      </c>
      <c r="G37" s="175" t="str">
        <f>IF(D37="","*",VLOOKUP(F37,BS_ATIVIDADE[#Data],3,FALSE))</f>
        <v>SOLDA</v>
      </c>
      <c r="H37" s="199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1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>
        <f t="shared" si="1"/>
        <v>0</v>
      </c>
      <c r="BR37" s="20">
        <f t="shared" si="2"/>
        <v>0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40">
        <v>276</v>
      </c>
      <c r="F38" s="228" t="s">
        <v>797</v>
      </c>
      <c r="G38" s="175" t="str">
        <f>IF(D38="","*",VLOOKUP(F38,BS_ATIVIDADE[#Data],3,FALSE))</f>
        <v>MECANIZAÇÃO - SOCADORA</v>
      </c>
      <c r="H38" s="199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1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>
        <f t="shared" si="1"/>
        <v>0</v>
      </c>
      <c r="BR38" s="20">
        <f t="shared" si="2"/>
        <v>0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40">
        <v>277</v>
      </c>
      <c r="F39" s="228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1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>
        <f t="shared" si="1"/>
        <v>0</v>
      </c>
      <c r="BR39" s="20">
        <f t="shared" si="2"/>
        <v>0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V8345993</v>
      </c>
      <c r="B40" s="153">
        <v>45993</v>
      </c>
      <c r="C40" s="154">
        <f>IF(BS_CONTROLE[[#This Row],[DATA]]="","",WEEKNUM(BS_CONTROLE[[#This Row],[DATA]]))</f>
        <v>49</v>
      </c>
      <c r="D40" s="155" t="s">
        <v>877</v>
      </c>
      <c r="E40" s="250"/>
      <c r="F40" s="140" t="s">
        <v>1130</v>
      </c>
      <c r="G40" s="175" t="e">
        <f>IF(D40="","*",VLOOKUP(F40,BS_ATIVIDADE[#Data],3,FALSE))</f>
        <v>#N/A</v>
      </c>
      <c r="H40" s="199" t="s">
        <v>325</v>
      </c>
      <c r="I40" s="156" t="s">
        <v>325</v>
      </c>
      <c r="J40" s="139">
        <v>73</v>
      </c>
      <c r="K40" s="139">
        <v>175</v>
      </c>
      <c r="L40" s="115">
        <v>179</v>
      </c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0" s="116">
        <v>0.375</v>
      </c>
      <c r="P40" s="116">
        <v>4.1666666666666664E-2</v>
      </c>
      <c r="Q40" s="115">
        <v>1</v>
      </c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1119</v>
      </c>
      <c r="W40" s="115" t="s">
        <v>1131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520</v>
      </c>
      <c r="AD40" s="117">
        <v>0.29166666666666669</v>
      </c>
      <c r="AE40" s="115">
        <v>6214</v>
      </c>
      <c r="AF40" s="115" t="s">
        <v>520</v>
      </c>
      <c r="AG40" s="139" t="s">
        <v>520</v>
      </c>
      <c r="AH40" s="16"/>
      <c r="AI40" s="138"/>
      <c r="AJ40" s="9" t="str">
        <f>IF(BS_CONTROLE[[#This Row],[Atividade]]=0, "-", BS_CONTROLE[[#This Row],[Atividade]])</f>
        <v>VARRIÇÃO</v>
      </c>
      <c r="AK40" s="33" t="str">
        <f>BS_CONTROLE[[#This Row],[Local - Partida]]</f>
        <v>ZEH2</v>
      </c>
      <c r="AL40" s="33" t="str">
        <f>BS_CONTROLE[[#This Row],[Local - Encerramento]]</f>
        <v>ZEH2</v>
      </c>
      <c r="AM40" s="115" t="str">
        <f>IF(BS_CONTROLE[[#This Row],[Entre - Estações]]=0, "-", BS_CONTROLE[[#This Row],[Entre - Estações]])</f>
        <v>ZUC-ZCG</v>
      </c>
      <c r="AN40" s="115" t="str">
        <f>IF(BS_CONTROLE[[#This Row],[SB]]=0, "-", BS_CONTROLE[[#This Row],[SB]])</f>
        <v>173ZCG</v>
      </c>
      <c r="AO40" s="115">
        <f>IF(BS_CONTROLE[[#This Row],[SUB]]=0, "-", BS_CONTROLE[[#This Row],[SUB]])</f>
        <v>73</v>
      </c>
      <c r="AP40" s="115">
        <f>BS_CONTROLE[[#This Row],[KM - Inicio]]</f>
        <v>175</v>
      </c>
      <c r="AQ40" s="115">
        <f>BS_CONTROLE[[#This Row],[KM - Inicio]]</f>
        <v>175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Saulo</v>
      </c>
      <c r="BG40" s="241" t="str">
        <f>BS_CONTROLE[[#This Row],[Responsavel pelo boletim]]</f>
        <v>Saulo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>
        <f t="shared" si="1"/>
        <v>0</v>
      </c>
      <c r="BR40" s="20">
        <f t="shared" si="2"/>
        <v>0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" name="Range1_1_7_35_1_2_2_5_1_1"/>
    <protectedRange sqref="AF8 AF14 AF20:AF28 AF39" name="Range1_1_8_28_2_2_3_1_1"/>
    <protectedRange sqref="AC11" name="Range1_1_7_35_1_2_2_4"/>
    <protectedRange sqref="AA12 AA10 AA40" name="Range1_1_7_35_1_2_2_6_1"/>
    <protectedRange sqref="AB12:AE12 AB10:AE10 AB40:AE40" name="Range1_1_7_35_1_2_2_1_3_1"/>
    <protectedRange sqref="AF12 AF10 AF4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1:Z63">
    <cfRule type="cellIs" dxfId="407" priority="43053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1:Z63">
    <cfRule type="cellIs" dxfId="406" priority="639" operator="equal">
      <formula>"NÃO"</formula>
    </cfRule>
    <cfRule type="cellIs" dxfId="405" priority="640" operator="equal">
      <formula>"SIM"</formula>
    </cfRule>
  </conditionalFormatting>
  <conditionalFormatting sqref="AZ9 AZ326:AZ784 AZ13:AZ14 AZ34:AZ324 AZ16:AZ25 AZ28 AZ11">
    <cfRule type="expression" dxfId="404" priority="43095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03" priority="43079" operator="equal">
      <formula>"ERRO"</formula>
    </cfRule>
  </conditionalFormatting>
  <conditionalFormatting sqref="BQ9 BQ161:BQ788 BQ13:BQ14 BQ34:BQ159 BQ16:BQ25 BQ28 BQ11">
    <cfRule type="cellIs" dxfId="402" priority="43074" operator="equal">
      <formula>"Produção e Intervalo"</formula>
    </cfRule>
    <cfRule type="cellIs" dxfId="401" priority="43075" operator="equal">
      <formula>"Aderente"</formula>
    </cfRule>
    <cfRule type="cellIs" dxfId="400" priority="43076" operator="equal">
      <formula>"Intervalo"</formula>
    </cfRule>
    <cfRule type="cellIs" dxfId="399" priority="43077" operator="equal">
      <formula>"Produção"</formula>
    </cfRule>
    <cfRule type="cellIs" dxfId="398" priority="43078" operator="equal">
      <formula>"ERRO"</formula>
    </cfRule>
  </conditionalFormatting>
  <conditionalFormatting sqref="BR9:BS9 BR13:BS14 BR36:BS804 BR34:BR35 BS29:BS35 BR16:BS26 BR28:BS28 BR11:BS11 BS6:BS16">
    <cfRule type="cellIs" dxfId="397" priority="43056" operator="equal">
      <formula>"*"</formula>
    </cfRule>
    <cfRule type="cellIs" dxfId="396" priority="43057" operator="greaterThanOrEqual">
      <formula>1</formula>
    </cfRule>
    <cfRule type="cellIs" dxfId="395" priority="43058" operator="lessThan">
      <formula>1</formula>
    </cfRule>
  </conditionalFormatting>
  <conditionalFormatting sqref="BH787 BH9 BH34:BI35 BH36:BH407 BH410:BH784 BH13:BH14 BH16:BH25 BH28 BH11">
    <cfRule type="iconSet" priority="44879">
      <iconSet showValue="0">
        <cfvo type="percent" val="0"/>
        <cfvo type="num" val="1"/>
        <cfvo type="num" val="1" gte="0"/>
      </iconSet>
    </cfRule>
    <cfRule type="iconSet" priority="448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94" priority="44896">
      <formula>#REF!=1</formula>
    </cfRule>
  </conditionalFormatting>
  <conditionalFormatting sqref="BP10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1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3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93" priority="477" operator="equal">
      <formula>"OPORTUNIDADE"</formula>
    </cfRule>
  </conditionalFormatting>
  <conditionalFormatting sqref="Z191">
    <cfRule type="cellIs" dxfId="392" priority="475" operator="equal">
      <formula>"NÃO"</formula>
    </cfRule>
    <cfRule type="cellIs" dxfId="391" priority="476" operator="equal">
      <formula>"SIM"</formula>
    </cfRule>
  </conditionalFormatting>
  <conditionalFormatting sqref="Z193">
    <cfRule type="cellIs" dxfId="390" priority="474" operator="equal">
      <formula>"OPORTUNIDADE"</formula>
    </cfRule>
  </conditionalFormatting>
  <conditionalFormatting sqref="Z193">
    <cfRule type="cellIs" dxfId="389" priority="472" operator="equal">
      <formula>"NÃO"</formula>
    </cfRule>
    <cfRule type="cellIs" dxfId="388" priority="473" operator="equal">
      <formula>"SIM"</formula>
    </cfRule>
  </conditionalFormatting>
  <conditionalFormatting sqref="BP181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7" priority="467" operator="equal">
      <formula>"OPORTUNIDADE"</formula>
    </cfRule>
  </conditionalFormatting>
  <conditionalFormatting sqref="Y191">
    <cfRule type="cellIs" dxfId="386" priority="465" operator="equal">
      <formula>"NÃO"</formula>
    </cfRule>
    <cfRule type="cellIs" dxfId="385" priority="466" operator="equal">
      <formula>"SIM"</formula>
    </cfRule>
  </conditionalFormatting>
  <conditionalFormatting sqref="Y193">
    <cfRule type="cellIs" dxfId="384" priority="464" operator="equal">
      <formula>"OPORTUNIDADE"</formula>
    </cfRule>
  </conditionalFormatting>
  <conditionalFormatting sqref="Y193">
    <cfRule type="cellIs" dxfId="383" priority="462" operator="equal">
      <formula>"NÃO"</formula>
    </cfRule>
    <cfRule type="cellIs" dxfId="382" priority="463" operator="equal">
      <formula>"SIM"</formula>
    </cfRule>
  </conditionalFormatting>
  <conditionalFormatting sqref="BP18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1" priority="413" operator="equal">
      <formula>"OPORTUNIDADE"</formula>
    </cfRule>
  </conditionalFormatting>
  <conditionalFormatting sqref="Z210">
    <cfRule type="cellIs" dxfId="380" priority="411" operator="equal">
      <formula>"NÃO"</formula>
    </cfRule>
    <cfRule type="cellIs" dxfId="379" priority="412" operator="equal">
      <formula>"SIM"</formula>
    </cfRule>
  </conditionalFormatting>
  <conditionalFormatting sqref="Y210:Y214">
    <cfRule type="cellIs" dxfId="378" priority="410" operator="equal">
      <formula>"OPORTUNIDADE"</formula>
    </cfRule>
  </conditionalFormatting>
  <conditionalFormatting sqref="Y210:Y214">
    <cfRule type="cellIs" dxfId="377" priority="408" operator="equal">
      <formula>"NÃO"</formula>
    </cfRule>
    <cfRule type="cellIs" dxfId="376" priority="409" operator="equal">
      <formula>"SIM"</formula>
    </cfRule>
  </conditionalFormatting>
  <conditionalFormatting sqref="Y208">
    <cfRule type="cellIs" dxfId="375" priority="407" operator="equal">
      <formula>"OPORTUNIDADE"</formula>
    </cfRule>
  </conditionalFormatting>
  <conditionalFormatting sqref="Y208">
    <cfRule type="cellIs" dxfId="374" priority="405" operator="equal">
      <formula>"NÃO"</formula>
    </cfRule>
    <cfRule type="cellIs" dxfId="373" priority="406" operator="equal">
      <formula>"SIM"</formula>
    </cfRule>
  </conditionalFormatting>
  <conditionalFormatting sqref="Y207">
    <cfRule type="cellIs" dxfId="372" priority="404" operator="equal">
      <formula>"OPORTUNIDADE"</formula>
    </cfRule>
  </conditionalFormatting>
  <conditionalFormatting sqref="Y207">
    <cfRule type="cellIs" dxfId="371" priority="402" operator="equal">
      <formula>"NÃO"</formula>
    </cfRule>
    <cfRule type="cellIs" dxfId="370" priority="403" operator="equal">
      <formula>"SIM"</formula>
    </cfRule>
  </conditionalFormatting>
  <conditionalFormatting sqref="Y206">
    <cfRule type="cellIs" dxfId="369" priority="401" operator="equal">
      <formula>"OPORTUNIDADE"</formula>
    </cfRule>
  </conditionalFormatting>
  <conditionalFormatting sqref="Y206">
    <cfRule type="cellIs" dxfId="368" priority="399" operator="equal">
      <formula>"NÃO"</formula>
    </cfRule>
    <cfRule type="cellIs" dxfId="367" priority="400" operator="equal">
      <formula>"SIM"</formula>
    </cfRule>
  </conditionalFormatting>
  <conditionalFormatting sqref="Y205">
    <cfRule type="cellIs" dxfId="366" priority="398" operator="equal">
      <formula>"OPORTUNIDADE"</formula>
    </cfRule>
  </conditionalFormatting>
  <conditionalFormatting sqref="Y205">
    <cfRule type="cellIs" dxfId="365" priority="396" operator="equal">
      <formula>"NÃO"</formula>
    </cfRule>
    <cfRule type="cellIs" dxfId="364" priority="397" operator="equal">
      <formula>"SIM"</formula>
    </cfRule>
  </conditionalFormatting>
  <conditionalFormatting sqref="Y204">
    <cfRule type="cellIs" dxfId="363" priority="395" operator="equal">
      <formula>"OPORTUNIDADE"</formula>
    </cfRule>
  </conditionalFormatting>
  <conditionalFormatting sqref="Y204">
    <cfRule type="cellIs" dxfId="362" priority="393" operator="equal">
      <formula>"NÃO"</formula>
    </cfRule>
    <cfRule type="cellIs" dxfId="361" priority="394" operator="equal">
      <formula>"SIM"</formula>
    </cfRule>
  </conditionalFormatting>
  <conditionalFormatting sqref="Y203">
    <cfRule type="cellIs" dxfId="360" priority="392" operator="equal">
      <formula>"OPORTUNIDADE"</formula>
    </cfRule>
  </conditionalFormatting>
  <conditionalFormatting sqref="Y203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BQ160">
    <cfRule type="cellIs" dxfId="357" priority="385" operator="equal">
      <formula>"Produção e Intervalo"</formula>
    </cfRule>
    <cfRule type="cellIs" dxfId="356" priority="386" operator="equal">
      <formula>"Aderente"</formula>
    </cfRule>
    <cfRule type="cellIs" dxfId="355" priority="387" operator="equal">
      <formula>"Intervalo"</formula>
    </cfRule>
    <cfRule type="cellIs" dxfId="354" priority="388" operator="equal">
      <formula>"Produção"</formula>
    </cfRule>
    <cfRule type="cellIs" dxfId="353" priority="389" operator="equal">
      <formula>"ERRO"</formula>
    </cfRule>
  </conditionalFormatting>
  <conditionalFormatting sqref="BJ169:BK16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2" priority="378" operator="equal">
      <formula>"OPORTUNIDADE"</formula>
    </cfRule>
  </conditionalFormatting>
  <conditionalFormatting sqref="Y221">
    <cfRule type="cellIs" dxfId="351" priority="376" operator="equal">
      <formula>"NÃO"</formula>
    </cfRule>
    <cfRule type="cellIs" dxfId="350" priority="377" operator="equal">
      <formula>"SIM"</formula>
    </cfRule>
  </conditionalFormatting>
  <conditionalFormatting sqref="Y229">
    <cfRule type="cellIs" dxfId="349" priority="372" operator="equal">
      <formula>"OPORTUNIDADE"</formula>
    </cfRule>
  </conditionalFormatting>
  <conditionalFormatting sqref="Y229">
    <cfRule type="cellIs" dxfId="348" priority="370" operator="equal">
      <formula>"NÃO"</formula>
    </cfRule>
    <cfRule type="cellIs" dxfId="347" priority="371" operator="equal">
      <formula>"SIM"</formula>
    </cfRule>
  </conditionalFormatting>
  <conditionalFormatting sqref="BP2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6" priority="353" operator="equal">
      <formula>"OPORTUNIDADE"</formula>
    </cfRule>
  </conditionalFormatting>
  <conditionalFormatting sqref="Y241:Z241">
    <cfRule type="cellIs" dxfId="345" priority="351" operator="equal">
      <formula>"NÃO"</formula>
    </cfRule>
    <cfRule type="cellIs" dxfId="344" priority="352" operator="equal">
      <formula>"SIM"</formula>
    </cfRule>
  </conditionalFormatting>
  <conditionalFormatting sqref="BP2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43" priority="346" operator="equal">
      <formula>"OPORTUNIDADE"</formula>
    </cfRule>
  </conditionalFormatting>
  <conditionalFormatting sqref="Z238">
    <cfRule type="cellIs" dxfId="342" priority="344" operator="equal">
      <formula>"NÃO"</formula>
    </cfRule>
    <cfRule type="cellIs" dxfId="341" priority="345" operator="equal">
      <formula>"SIM"</formula>
    </cfRule>
  </conditionalFormatting>
  <conditionalFormatting sqref="BK2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0" priority="295" operator="equal">
      <formula>"OPORTUNIDADE"</formula>
    </cfRule>
  </conditionalFormatting>
  <conditionalFormatting sqref="Y6:Y7">
    <cfRule type="cellIs" dxfId="339" priority="293" operator="equal">
      <formula>"NÃO"</formula>
    </cfRule>
    <cfRule type="cellIs" dxfId="338" priority="294" operator="equal">
      <formula>"SIM"</formula>
    </cfRule>
  </conditionalFormatting>
  <conditionalFormatting sqref="Z7">
    <cfRule type="cellIs" dxfId="337" priority="279" operator="equal">
      <formula>"OPORTUNIDADE"</formula>
    </cfRule>
  </conditionalFormatting>
  <conditionalFormatting sqref="Z7">
    <cfRule type="cellIs" dxfId="336" priority="277" operator="equal">
      <formula>"NÃO"</formula>
    </cfRule>
    <cfRule type="cellIs" dxfId="335" priority="278" operator="equal">
      <formula>"SIM"</formula>
    </cfRule>
  </conditionalFormatting>
  <conditionalFormatting sqref="AZ7">
    <cfRule type="expression" dxfId="334" priority="289">
      <formula>#REF!=1</formula>
    </cfRule>
  </conditionalFormatting>
  <conditionalFormatting sqref="BE7 U7 AY7">
    <cfRule type="cellIs" dxfId="333" priority="288" operator="equal">
      <formula>"ERRO"</formula>
    </cfRule>
  </conditionalFormatting>
  <conditionalFormatting sqref="BP7">
    <cfRule type="cellIs" dxfId="332" priority="283" operator="equal">
      <formula>"Produção e Intervalo"</formula>
    </cfRule>
    <cfRule type="cellIs" dxfId="331" priority="284" operator="equal">
      <formula>"Aderente"</formula>
    </cfRule>
    <cfRule type="cellIs" dxfId="330" priority="285" operator="equal">
      <formula>"Intervalo"</formula>
    </cfRule>
    <cfRule type="cellIs" dxfId="329" priority="286" operator="equal">
      <formula>"Produção"</formula>
    </cfRule>
    <cfRule type="cellIs" dxfId="328" priority="287" operator="equal">
      <formula>"ERRO"</formula>
    </cfRule>
  </conditionalFormatting>
  <conditionalFormatting sqref="BQ7:BR7">
    <cfRule type="cellIs" dxfId="327" priority="280" operator="equal">
      <formula>"*"</formula>
    </cfRule>
    <cfRule type="cellIs" dxfId="326" priority="281" operator="greaterThanOrEqual">
      <formula>1</formula>
    </cfRule>
    <cfRule type="cellIs" dxfId="325" priority="282" operator="lessThan">
      <formula>1</formula>
    </cfRule>
  </conditionalFormatting>
  <conditionalFormatting sqref="BH7">
    <cfRule type="iconSet" priority="290">
      <iconSet showValue="0">
        <cfvo type="percent" val="0"/>
        <cfvo type="num" val="1"/>
        <cfvo type="num" val="1" gte="0"/>
      </iconSet>
    </cfRule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24" priority="261" operator="equal">
      <formula>"OPORTUNIDADE"</formula>
    </cfRule>
  </conditionalFormatting>
  <conditionalFormatting sqref="Z6">
    <cfRule type="cellIs" dxfId="323" priority="259" operator="equal">
      <formula>"NÃO"</formula>
    </cfRule>
    <cfRule type="cellIs" dxfId="322" priority="260" operator="equal">
      <formula>"SIM"</formula>
    </cfRule>
  </conditionalFormatting>
  <conditionalFormatting sqref="AZ6">
    <cfRule type="expression" dxfId="321" priority="271">
      <formula>#REF!=1</formula>
    </cfRule>
  </conditionalFormatting>
  <conditionalFormatting sqref="U6 AY6 BE6">
    <cfRule type="cellIs" dxfId="320" priority="270" operator="equal">
      <formula>"ERRO"</formula>
    </cfRule>
  </conditionalFormatting>
  <conditionalFormatting sqref="BP6">
    <cfRule type="cellIs" dxfId="319" priority="265" operator="equal">
      <formula>"Produção e Intervalo"</formula>
    </cfRule>
    <cfRule type="cellIs" dxfId="318" priority="266" operator="equal">
      <formula>"Aderente"</formula>
    </cfRule>
    <cfRule type="cellIs" dxfId="317" priority="267" operator="equal">
      <formula>"Intervalo"</formula>
    </cfRule>
    <cfRule type="cellIs" dxfId="316" priority="268" operator="equal">
      <formula>"Produção"</formula>
    </cfRule>
    <cfRule type="cellIs" dxfId="315" priority="269" operator="equal">
      <formula>"ERRO"</formula>
    </cfRule>
  </conditionalFormatting>
  <conditionalFormatting sqref="BQ6:BR6">
    <cfRule type="cellIs" dxfId="314" priority="262" operator="equal">
      <formula>"*"</formula>
    </cfRule>
    <cfRule type="cellIs" dxfId="313" priority="263" operator="greaterThanOrEqual">
      <formula>1</formula>
    </cfRule>
    <cfRule type="cellIs" dxfId="312" priority="264" operator="lessThan">
      <formula>1</formula>
    </cfRule>
  </conditionalFormatting>
  <conditionalFormatting sqref="BI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74">
      <iconSet showValue="0">
        <cfvo type="percent" val="0"/>
        <cfvo type="num" val="1"/>
        <cfvo type="num" val="1" gte="0"/>
      </iconSet>
    </cfRule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56">
      <iconSet showValue="0">
        <cfvo type="percent" val="0"/>
        <cfvo type="num" val="1"/>
        <cfvo type="num" val="1" gte="0"/>
      </iconSet>
    </cfRule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1" priority="243" operator="equal">
      <formula>"OPORTUNIDADE"</formula>
    </cfRule>
  </conditionalFormatting>
  <conditionalFormatting sqref="Z8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AZ8">
    <cfRule type="expression" dxfId="308" priority="253">
      <formula>#REF!=1</formula>
    </cfRule>
  </conditionalFormatting>
  <conditionalFormatting sqref="BE8 U8 AY8">
    <cfRule type="cellIs" dxfId="307" priority="252" operator="equal">
      <formula>"ERRO"</formula>
    </cfRule>
  </conditionalFormatting>
  <conditionalFormatting sqref="BP8">
    <cfRule type="cellIs" dxfId="306" priority="247" operator="equal">
      <formula>"Produção e Intervalo"</formula>
    </cfRule>
    <cfRule type="cellIs" dxfId="305" priority="248" operator="equal">
      <formula>"Aderente"</formula>
    </cfRule>
    <cfRule type="cellIs" dxfId="304" priority="249" operator="equal">
      <formula>"Intervalo"</formula>
    </cfRule>
    <cfRule type="cellIs" dxfId="303" priority="250" operator="equal">
      <formula>"Produção"</formula>
    </cfRule>
    <cfRule type="cellIs" dxfId="302" priority="251" operator="equal">
      <formula>"ERRO"</formula>
    </cfRule>
  </conditionalFormatting>
  <conditionalFormatting sqref="BQ8:BR8">
    <cfRule type="cellIs" dxfId="301" priority="244" operator="equal">
      <formula>"*"</formula>
    </cfRule>
    <cfRule type="cellIs" dxfId="300" priority="245" operator="greaterThanOrEqual">
      <formula>1</formula>
    </cfRule>
    <cfRule type="cellIs" dxfId="299" priority="246" operator="lessThan">
      <formula>1</formula>
    </cfRule>
  </conditionalFormatting>
  <conditionalFormatting sqref="BJ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8" priority="239" operator="equal">
      <formula>"OPORTUNIDADE"</formula>
    </cfRule>
  </conditionalFormatting>
  <conditionalFormatting sqref="Y8">
    <cfRule type="cellIs" dxfId="297" priority="237" operator="equal">
      <formula>"NÃO"</formula>
    </cfRule>
    <cfRule type="cellIs" dxfId="296" priority="238" operator="equal">
      <formula>"SIM"</formula>
    </cfRule>
  </conditionalFormatting>
  <conditionalFormatting sqref="Z12">
    <cfRule type="cellIs" dxfId="295" priority="223" operator="equal">
      <formula>"OPORTUNIDADE"</formula>
    </cfRule>
  </conditionalFormatting>
  <conditionalFormatting sqref="Z12">
    <cfRule type="cellIs" dxfId="294" priority="221" operator="equal">
      <formula>"NÃO"</formula>
    </cfRule>
    <cfRule type="cellIs" dxfId="293" priority="222" operator="equal">
      <formula>"SIM"</formula>
    </cfRule>
  </conditionalFormatting>
  <conditionalFormatting sqref="AZ12">
    <cfRule type="expression" dxfId="292" priority="233">
      <formula>#REF!=1</formula>
    </cfRule>
  </conditionalFormatting>
  <conditionalFormatting sqref="U12 BE12">
    <cfRule type="cellIs" dxfId="291" priority="232" operator="equal">
      <formula>"ERRO"</formula>
    </cfRule>
  </conditionalFormatting>
  <conditionalFormatting sqref="BP12">
    <cfRule type="cellIs" dxfId="290" priority="227" operator="equal">
      <formula>"Produção e Intervalo"</formula>
    </cfRule>
    <cfRule type="cellIs" dxfId="289" priority="228" operator="equal">
      <formula>"Aderente"</formula>
    </cfRule>
    <cfRule type="cellIs" dxfId="288" priority="229" operator="equal">
      <formula>"Intervalo"</formula>
    </cfRule>
    <cfRule type="cellIs" dxfId="287" priority="230" operator="equal">
      <formula>"Produção"</formula>
    </cfRule>
    <cfRule type="cellIs" dxfId="286" priority="231" operator="equal">
      <formula>"ERRO"</formula>
    </cfRule>
  </conditionalFormatting>
  <conditionalFormatting sqref="BQ12:BR12">
    <cfRule type="cellIs" dxfId="285" priority="224" operator="equal">
      <formula>"*"</formula>
    </cfRule>
    <cfRule type="cellIs" dxfId="284" priority="225" operator="greaterThanOrEqual">
      <formula>1</formula>
    </cfRule>
    <cfRule type="cellIs" dxfId="283" priority="226" operator="lessThan">
      <formula>1</formula>
    </cfRule>
  </conditionalFormatting>
  <conditionalFormatting sqref="BH12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2" priority="220" operator="equal">
      <formula>"ERRO"</formula>
    </cfRule>
  </conditionalFormatting>
  <conditionalFormatting sqref="Y12">
    <cfRule type="cellIs" dxfId="281" priority="218" operator="equal">
      <formula>"OPORTUNIDADE"</formula>
    </cfRule>
  </conditionalFormatting>
  <conditionalFormatting sqref="Y12">
    <cfRule type="cellIs" dxfId="280" priority="216" operator="equal">
      <formula>"NÃO"</formula>
    </cfRule>
    <cfRule type="cellIs" dxfId="279" priority="217" operator="equal">
      <formula>"SIM"</formula>
    </cfRule>
  </conditionalFormatting>
  <conditionalFormatting sqref="Z30">
    <cfRule type="cellIs" dxfId="278" priority="201" operator="equal">
      <formula>"OPORTUNIDADE"</formula>
    </cfRule>
  </conditionalFormatting>
  <conditionalFormatting sqref="Z30">
    <cfRule type="cellIs" dxfId="277" priority="199" operator="equal">
      <formula>"NÃO"</formula>
    </cfRule>
    <cfRule type="cellIs" dxfId="276" priority="200" operator="equal">
      <formula>"SIM"</formula>
    </cfRule>
  </conditionalFormatting>
  <conditionalFormatting sqref="AZ30">
    <cfRule type="expression" dxfId="275" priority="211">
      <formula>#REF!=1</formula>
    </cfRule>
  </conditionalFormatting>
  <conditionalFormatting sqref="U30 BE30 AY30">
    <cfRule type="cellIs" dxfId="274" priority="210" operator="equal">
      <formula>"ERRO"</formula>
    </cfRule>
  </conditionalFormatting>
  <conditionalFormatting sqref="BP30">
    <cfRule type="cellIs" dxfId="273" priority="205" operator="equal">
      <formula>"Produção e Intervalo"</formula>
    </cfRule>
    <cfRule type="cellIs" dxfId="272" priority="206" operator="equal">
      <formula>"Aderente"</formula>
    </cfRule>
    <cfRule type="cellIs" dxfId="271" priority="207" operator="equal">
      <formula>"Intervalo"</formula>
    </cfRule>
    <cfRule type="cellIs" dxfId="270" priority="208" operator="equal">
      <formula>"Produção"</formula>
    </cfRule>
    <cfRule type="cellIs" dxfId="269" priority="209" operator="equal">
      <formula>"ERRO"</formula>
    </cfRule>
  </conditionalFormatting>
  <conditionalFormatting sqref="BQ30:BR30">
    <cfRule type="cellIs" dxfId="268" priority="202" operator="equal">
      <formula>"*"</formula>
    </cfRule>
    <cfRule type="cellIs" dxfId="267" priority="203" operator="greaterThanOrEqual">
      <formula>1</formula>
    </cfRule>
    <cfRule type="cellIs" dxfId="266" priority="204" operator="lessThan">
      <formula>1</formula>
    </cfRule>
  </conditionalFormatting>
  <conditionalFormatting sqref="BH30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5" priority="184" operator="equal">
      <formula>"OPORTUNIDADE"</formula>
    </cfRule>
  </conditionalFormatting>
  <conditionalFormatting sqref="Z29">
    <cfRule type="cellIs" dxfId="264" priority="182" operator="equal">
      <formula>"NÃO"</formula>
    </cfRule>
    <cfRule type="cellIs" dxfId="263" priority="183" operator="equal">
      <formula>"SIM"</formula>
    </cfRule>
  </conditionalFormatting>
  <conditionalFormatting sqref="AZ29">
    <cfRule type="expression" dxfId="262" priority="194">
      <formula>#REF!=1</formula>
    </cfRule>
  </conditionalFormatting>
  <conditionalFormatting sqref="U29 BE29 AY29">
    <cfRule type="cellIs" dxfId="261" priority="193" operator="equal">
      <formula>"ERRO"</formula>
    </cfRule>
  </conditionalFormatting>
  <conditionalFormatting sqref="BP29">
    <cfRule type="cellIs" dxfId="260" priority="188" operator="equal">
      <formula>"Produção e Intervalo"</formula>
    </cfRule>
    <cfRule type="cellIs" dxfId="259" priority="189" operator="equal">
      <formula>"Aderente"</formula>
    </cfRule>
    <cfRule type="cellIs" dxfId="258" priority="190" operator="equal">
      <formula>"Intervalo"</formula>
    </cfRule>
    <cfRule type="cellIs" dxfId="257" priority="191" operator="equal">
      <formula>"Produção"</formula>
    </cfRule>
    <cfRule type="cellIs" dxfId="256" priority="192" operator="equal">
      <formula>"ERRO"</formula>
    </cfRule>
  </conditionalFormatting>
  <conditionalFormatting sqref="BQ29:BR29">
    <cfRule type="cellIs" dxfId="255" priority="185" operator="equal">
      <formula>"*"</formula>
    </cfRule>
    <cfRule type="cellIs" dxfId="254" priority="186" operator="greaterThanOrEqual">
      <formula>1</formula>
    </cfRule>
    <cfRule type="cellIs" dxfId="253" priority="187" operator="lessThan">
      <formula>1</formula>
    </cfRule>
  </conditionalFormatting>
  <conditionalFormatting sqref="BH29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2" priority="178" operator="equal">
      <formula>"OPORTUNIDADE"</formula>
    </cfRule>
  </conditionalFormatting>
  <conditionalFormatting sqref="Y29:Y30">
    <cfRule type="cellIs" dxfId="251" priority="176" operator="equal">
      <formula>"NÃO"</formula>
    </cfRule>
    <cfRule type="cellIs" dxfId="250" priority="177" operator="equal">
      <formula>"SIM"</formula>
    </cfRule>
  </conditionalFormatting>
  <conditionalFormatting sqref="Z31">
    <cfRule type="cellIs" dxfId="249" priority="163" operator="equal">
      <formula>"OPORTUNIDADE"</formula>
    </cfRule>
  </conditionalFormatting>
  <conditionalFormatting sqref="Z31">
    <cfRule type="cellIs" dxfId="248" priority="161" operator="equal">
      <formula>"NÃO"</formula>
    </cfRule>
    <cfRule type="cellIs" dxfId="247" priority="162" operator="equal">
      <formula>"SIM"</formula>
    </cfRule>
  </conditionalFormatting>
  <conditionalFormatting sqref="AZ31">
    <cfRule type="expression" dxfId="246" priority="173">
      <formula>#REF!=1</formula>
    </cfRule>
  </conditionalFormatting>
  <conditionalFormatting sqref="AY31 BE31 U31">
    <cfRule type="cellIs" dxfId="245" priority="172" operator="equal">
      <formula>"ERRO"</formula>
    </cfRule>
  </conditionalFormatting>
  <conditionalFormatting sqref="BQ31:BR31">
    <cfRule type="cellIs" dxfId="244" priority="164" operator="equal">
      <formula>"*"</formula>
    </cfRule>
    <cfRule type="cellIs" dxfId="243" priority="165" operator="greaterThanOrEqual">
      <formula>1</formula>
    </cfRule>
    <cfRule type="cellIs" dxfId="242" priority="166" operator="lessThan">
      <formula>1</formula>
    </cfRule>
  </conditionalFormatting>
  <conditionalFormatting sqref="BI31:BJ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1" priority="153" operator="equal">
      <formula>"OPORTUNIDADE"</formula>
    </cfRule>
  </conditionalFormatting>
  <conditionalFormatting sqref="Y31:Y33">
    <cfRule type="cellIs" dxfId="240" priority="151" operator="equal">
      <formula>"NÃO"</formula>
    </cfRule>
    <cfRule type="cellIs" dxfId="239" priority="152" operator="equal">
      <formula>"SIM"</formula>
    </cfRule>
  </conditionalFormatting>
  <conditionalFormatting sqref="Y15:Z15">
    <cfRule type="cellIs" dxfId="238" priority="134" operator="equal">
      <formula>"OPORTUNIDADE"</formula>
    </cfRule>
  </conditionalFormatting>
  <conditionalFormatting sqref="Y15:Z15">
    <cfRule type="cellIs" dxfId="237" priority="132" operator="equal">
      <formula>"NÃO"</formula>
    </cfRule>
    <cfRule type="cellIs" dxfId="236" priority="133" operator="equal">
      <formula>"SIM"</formula>
    </cfRule>
  </conditionalFormatting>
  <conditionalFormatting sqref="AZ15">
    <cfRule type="expression" dxfId="235" priority="144">
      <formula>#REF!=1</formula>
    </cfRule>
  </conditionalFormatting>
  <conditionalFormatting sqref="U15 BE15 AY15">
    <cfRule type="cellIs" dxfId="234" priority="143" operator="equal">
      <formula>"ERRO"</formula>
    </cfRule>
  </conditionalFormatting>
  <conditionalFormatting sqref="BP15">
    <cfRule type="cellIs" dxfId="233" priority="138" operator="equal">
      <formula>"Produção e Intervalo"</formula>
    </cfRule>
    <cfRule type="cellIs" dxfId="232" priority="139" operator="equal">
      <formula>"Aderente"</formula>
    </cfRule>
    <cfRule type="cellIs" dxfId="231" priority="140" operator="equal">
      <formula>"Intervalo"</formula>
    </cfRule>
    <cfRule type="cellIs" dxfId="230" priority="141" operator="equal">
      <formula>"Produção"</formula>
    </cfRule>
    <cfRule type="cellIs" dxfId="229" priority="142" operator="equal">
      <formula>"ERRO"</formula>
    </cfRule>
  </conditionalFormatting>
  <conditionalFormatting sqref="BQ15:BR15">
    <cfRule type="cellIs" dxfId="228" priority="135" operator="equal">
      <formula>"*"</formula>
    </cfRule>
    <cfRule type="cellIs" dxfId="227" priority="136" operator="greaterThanOrEqual">
      <formula>1</formula>
    </cfRule>
    <cfRule type="cellIs" dxfId="226" priority="137" operator="lessThan">
      <formula>1</formula>
    </cfRule>
  </conditionalFormatting>
  <conditionalFormatting sqref="BJ1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13" operator="equal">
      <formula>"OPORTUNIDADE"</formula>
    </cfRule>
  </conditionalFormatting>
  <conditionalFormatting sqref="Z32">
    <cfRule type="cellIs" dxfId="224" priority="111" operator="equal">
      <formula>"NÃO"</formula>
    </cfRule>
    <cfRule type="cellIs" dxfId="223" priority="112" operator="equal">
      <formula>"SIM"</formula>
    </cfRule>
  </conditionalFormatting>
  <conditionalFormatting sqref="AZ32">
    <cfRule type="expression" dxfId="222" priority="123">
      <formula>#REF!=1</formula>
    </cfRule>
  </conditionalFormatting>
  <conditionalFormatting sqref="AY32 BE32 U32">
    <cfRule type="cellIs" dxfId="221" priority="122" operator="equal">
      <formula>"ERRO"</formula>
    </cfRule>
  </conditionalFormatting>
  <conditionalFormatting sqref="BQ32:BR32">
    <cfRule type="cellIs" dxfId="220" priority="114" operator="equal">
      <formula>"*"</formula>
    </cfRule>
    <cfRule type="cellIs" dxfId="219" priority="115" operator="greaterThanOrEqual">
      <formula>1</formula>
    </cfRule>
    <cfRule type="cellIs" dxfId="218" priority="116" operator="lessThan">
      <formula>1</formula>
    </cfRule>
  </conditionalFormatting>
  <conditionalFormatting sqref="BI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26">
      <iconSet showValue="0">
        <cfvo type="percent" val="0"/>
        <cfvo type="num" val="1"/>
        <cfvo type="num" val="1" gte="0"/>
      </iconSet>
    </cfRule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91" operator="equal">
      <formula>"OPORTUNIDADE"</formula>
    </cfRule>
  </conditionalFormatting>
  <conditionalFormatting sqref="Z33">
    <cfRule type="cellIs" dxfId="216" priority="89" operator="equal">
      <formula>"NÃO"</formula>
    </cfRule>
    <cfRule type="cellIs" dxfId="215" priority="90" operator="equal">
      <formula>"SIM"</formula>
    </cfRule>
  </conditionalFormatting>
  <conditionalFormatting sqref="AZ33">
    <cfRule type="expression" dxfId="214" priority="101">
      <formula>#REF!=1</formula>
    </cfRule>
  </conditionalFormatting>
  <conditionalFormatting sqref="AY33 BE33 U33">
    <cfRule type="cellIs" dxfId="213" priority="100" operator="equal">
      <formula>"ERRO"</formula>
    </cfRule>
  </conditionalFormatting>
  <conditionalFormatting sqref="BQ33:BR33">
    <cfRule type="cellIs" dxfId="212" priority="92" operator="equal">
      <formula>"*"</formula>
    </cfRule>
    <cfRule type="cellIs" dxfId="211" priority="93" operator="greaterThanOrEqual">
      <formula>1</formula>
    </cfRule>
    <cfRule type="cellIs" dxfId="210" priority="94" operator="lessThan">
      <formula>1</formula>
    </cfRule>
  </conditionalFormatting>
  <conditionalFormatting sqref="BH33">
    <cfRule type="iconSet" priority="102">
      <iconSet showValue="0">
        <cfvo type="percent" val="0"/>
        <cfvo type="num" val="1"/>
        <cfvo type="num" val="1" gte="0"/>
      </iconSet>
    </cfRule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71" operator="equal">
      <formula>"OPORTUNIDADE"</formula>
    </cfRule>
  </conditionalFormatting>
  <conditionalFormatting sqref="Y26:Z26">
    <cfRule type="cellIs" dxfId="208" priority="69" operator="equal">
      <formula>"NÃO"</formula>
    </cfRule>
    <cfRule type="cellIs" dxfId="207" priority="70" operator="equal">
      <formula>"SIM"</formula>
    </cfRule>
  </conditionalFormatting>
  <conditionalFormatting sqref="AZ26">
    <cfRule type="expression" dxfId="206" priority="81">
      <formula>#REF!=1</formula>
    </cfRule>
  </conditionalFormatting>
  <conditionalFormatting sqref="U26 BE26 AY26">
    <cfRule type="cellIs" dxfId="205" priority="80" operator="equal">
      <formula>"ERRO"</formula>
    </cfRule>
  </conditionalFormatting>
  <conditionalFormatting sqref="BQ26">
    <cfRule type="cellIs" dxfId="204" priority="72" operator="equal">
      <formula>"*"</formula>
    </cfRule>
    <cfRule type="cellIs" dxfId="203" priority="73" operator="greaterThanOrEqual">
      <formula>1</formula>
    </cfRule>
    <cfRule type="cellIs" dxfId="202" priority="74" operator="lessThan">
      <formula>1</formula>
    </cfRule>
  </conditionalFormatting>
  <conditionalFormatting sqref="BJ26:BK2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85">
      <iconSet showValue="0">
        <cfvo type="percent" val="0"/>
        <cfvo type="num" val="1"/>
        <cfvo type="num" val="1" gte="0"/>
      </iconSet>
    </cfRule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50" operator="equal">
      <formula>"OPORTUNIDADE"</formula>
    </cfRule>
  </conditionalFormatting>
  <conditionalFormatting sqref="Y27:Z27">
    <cfRule type="cellIs" dxfId="200" priority="48" operator="equal">
      <formula>"NÃO"</formula>
    </cfRule>
    <cfRule type="cellIs" dxfId="199" priority="49" operator="equal">
      <formula>"SIM"</formula>
    </cfRule>
  </conditionalFormatting>
  <conditionalFormatting sqref="AZ27">
    <cfRule type="expression" dxfId="198" priority="60">
      <formula>#REF!=1</formula>
    </cfRule>
  </conditionalFormatting>
  <conditionalFormatting sqref="AY27 BE27 U27">
    <cfRule type="cellIs" dxfId="197" priority="59" operator="equal">
      <formula>"ERRO"</formula>
    </cfRule>
  </conditionalFormatting>
  <conditionalFormatting sqref="BQ27:BR27">
    <cfRule type="cellIs" dxfId="196" priority="51" operator="equal">
      <formula>"*"</formula>
    </cfRule>
    <cfRule type="cellIs" dxfId="195" priority="52" operator="greaterThanOrEqual">
      <formula>1</formula>
    </cfRule>
    <cfRule type="cellIs" dxfId="194" priority="53" operator="lessThan">
      <formula>1</formula>
    </cfRule>
  </conditionalFormatting>
  <conditionalFormatting sqref="BJ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65">
      <iconSet showValue="0">
        <cfvo type="percent" val="0"/>
        <cfvo type="num" val="1"/>
        <cfvo type="num" val="1" gte="0"/>
      </iconSet>
    </cfRule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34" operator="equal">
      <formula>"OPORTUNIDADE"</formula>
    </cfRule>
  </conditionalFormatting>
  <conditionalFormatting sqref="Z10">
    <cfRule type="cellIs" dxfId="192" priority="32" operator="equal">
      <formula>"NÃO"</formula>
    </cfRule>
    <cfRule type="cellIs" dxfId="191" priority="33" operator="equal">
      <formula>"SIM"</formula>
    </cfRule>
  </conditionalFormatting>
  <conditionalFormatting sqref="AZ10">
    <cfRule type="expression" dxfId="190" priority="44">
      <formula>#REF!=1</formula>
    </cfRule>
  </conditionalFormatting>
  <conditionalFormatting sqref="U10 BE10">
    <cfRule type="cellIs" dxfId="189" priority="43" operator="equal">
      <formula>"ERRO"</formula>
    </cfRule>
  </conditionalFormatting>
  <conditionalFormatting sqref="BP10">
    <cfRule type="cellIs" dxfId="188" priority="38" operator="equal">
      <formula>"Produção e Intervalo"</formula>
    </cfRule>
    <cfRule type="cellIs" dxfId="187" priority="39" operator="equal">
      <formula>"Aderente"</formula>
    </cfRule>
    <cfRule type="cellIs" dxfId="186" priority="40" operator="equal">
      <formula>"Intervalo"</formula>
    </cfRule>
    <cfRule type="cellIs" dxfId="185" priority="41" operator="equal">
      <formula>"Produção"</formula>
    </cfRule>
    <cfRule type="cellIs" dxfId="184" priority="42" operator="equal">
      <formula>"ERRO"</formula>
    </cfRule>
  </conditionalFormatting>
  <conditionalFormatting sqref="BQ10:BR10">
    <cfRule type="cellIs" dxfId="183" priority="35" operator="equal">
      <formula>"*"</formula>
    </cfRule>
    <cfRule type="cellIs" dxfId="182" priority="36" operator="greaterThanOrEqual">
      <formula>1</formula>
    </cfRule>
    <cfRule type="cellIs" dxfId="181" priority="37" operator="lessThan">
      <formula>1</formula>
    </cfRule>
  </conditionalFormatting>
  <conditionalFormatting sqref="BH10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31" operator="equal">
      <formula>"ERRO"</formula>
    </cfRule>
  </conditionalFormatting>
  <conditionalFormatting sqref="Y10">
    <cfRule type="cellIs" dxfId="179" priority="29" operator="equal">
      <formula>"OPORTUNIDADE"</formula>
    </cfRule>
  </conditionalFormatting>
  <conditionalFormatting sqref="Y10">
    <cfRule type="cellIs" dxfId="178" priority="27" operator="equal">
      <formula>"NÃO"</formula>
    </cfRule>
    <cfRule type="cellIs" dxfId="177" priority="28" operator="equal">
      <formula>"SIM"</formula>
    </cfRule>
  </conditionalFormatting>
  <conditionalFormatting sqref="BK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37:Y38">
    <cfRule type="cellIs" dxfId="176" priority="21" operator="equal">
      <formula>"OPORTUNIDADE"</formula>
    </cfRule>
  </conditionalFormatting>
  <conditionalFormatting sqref="Y37:Y38">
    <cfRule type="cellIs" dxfId="175" priority="19" operator="equal">
      <formula>"NÃO"</formula>
    </cfRule>
    <cfRule type="cellIs" dxfId="174" priority="20" operator="equal">
      <formula>"SIM"</formula>
    </cfRule>
  </conditionalFormatting>
  <conditionalFormatting sqref="Z38">
    <cfRule type="cellIs" dxfId="173" priority="18" operator="equal">
      <formula>"OPORTUNIDADE"</formula>
    </cfRule>
  </conditionalFormatting>
  <conditionalFormatting sqref="Z38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Z37">
    <cfRule type="cellIs" dxfId="170" priority="15" operator="equal">
      <formula>"OPORTUNIDADE"</formula>
    </cfRule>
  </conditionalFormatting>
  <conditionalFormatting sqref="Z37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Z39">
    <cfRule type="cellIs" dxfId="167" priority="12" operator="equal">
      <formula>"OPORTUNIDADE"</formula>
    </cfRule>
  </conditionalFormatting>
  <conditionalFormatting sqref="Z39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39">
    <cfRule type="cellIs" dxfId="164" priority="9" operator="equal">
      <formula>"OPORTUNIDADE"</formula>
    </cfRule>
  </conditionalFormatting>
  <conditionalFormatting sqref="Y39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Z40">
    <cfRule type="cellIs" dxfId="161" priority="6" operator="equal">
      <formula>"OPORTUNIDADE"</formula>
    </cfRule>
  </conditionalFormatting>
  <conditionalFormatting sqref="Z4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40">
    <cfRule type="cellIs" dxfId="158" priority="3" operator="equal">
      <formula>"OPORTUNIDADE"</formula>
    </cfRule>
  </conditionalFormatting>
  <conditionalFormatting sqref="Y40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1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1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F41:F99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Z41:Z63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Y41:Y63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X41:X804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AB41:AB353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AC41:AC353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9"/>
      <c r="B1" s="290"/>
      <c r="C1" s="291"/>
      <c r="L1" s="91"/>
      <c r="M1" s="121"/>
      <c r="N1" s="121"/>
      <c r="O1" s="121"/>
      <c r="P1" s="292" t="s">
        <v>1111</v>
      </c>
      <c r="Q1" s="293"/>
      <c r="R1" s="121"/>
      <c r="T1" s="92"/>
      <c r="U1" s="294" t="s">
        <v>1187</v>
      </c>
      <c r="V1" s="294"/>
      <c r="W1" s="294"/>
    </row>
    <row r="2" spans="1:23" s="90" customFormat="1">
      <c r="A2" s="93" t="s">
        <v>1188</v>
      </c>
      <c r="B2" s="93" t="s">
        <v>1189</v>
      </c>
      <c r="C2" s="93" t="s">
        <v>511</v>
      </c>
      <c r="D2" s="94" t="s">
        <v>1063</v>
      </c>
      <c r="E2" s="94" t="s">
        <v>1064</v>
      </c>
      <c r="F2" s="94" t="s">
        <v>1190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1191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V83</v>
      </c>
      <c r="H37" s="178" t="str">
        <f>IF(SP_NORTE!F40="","*",SP_NORTE!F40)</f>
        <v>VARRIÇÃO</v>
      </c>
      <c r="I37" s="178" t="str">
        <f>IF(SP_NORTE!H40="","*",SP_NORTE!H40)</f>
        <v>ZEH2</v>
      </c>
      <c r="J37" s="178" t="str">
        <f>IF(SP_NORTE!I40="","*",SP_NORTE!I40)</f>
        <v>ZEH2</v>
      </c>
      <c r="K37" s="169" t="str">
        <f>IF(SP_NORTE!M40="","*",SP_NORTE!M40)</f>
        <v>ZUC-ZCG</v>
      </c>
      <c r="L37" s="169" t="str">
        <f>IF(SP_NORTE!N40="","*",SP_NORTE!N40)</f>
        <v>173ZCG</v>
      </c>
      <c r="M37" s="170">
        <f>IF(SP_NORTE!J40="","*",SP_NORTE!J40)</f>
        <v>73</v>
      </c>
      <c r="N37" s="177">
        <f>IF(SP_NORTE!K40="","*",SP_NORTE!K40)</f>
        <v>175</v>
      </c>
      <c r="O37" s="177">
        <f>IF(SP_NORTE!L40="","*",SP_NORTE!L40)</f>
        <v>179</v>
      </c>
      <c r="P37" s="176">
        <f>IF(SP_NORTE!O40="","*",SP_NORTE!O40)</f>
        <v>0.375</v>
      </c>
      <c r="Q37" s="176">
        <f>IF(SP_NORTE!P40="","*",SP_NORTE!P40)</f>
        <v>4.1666666666666664E-2</v>
      </c>
      <c r="R37" s="178" t="str">
        <f>IF(SP_NORTE!Q40="","*",CONCATENATE(SP_NORTE!Q40," ",SP_NORTE!R40))</f>
        <v>1 *</v>
      </c>
      <c r="S37" s="178" t="str">
        <f>IF(SP_NORTE!V40="","*",SP_NORTE!V40)</f>
        <v>Saulo</v>
      </c>
      <c r="T37" s="178" t="str">
        <f>IF(SP_NORTE!W40="","*",SP_NORTE!W40)</f>
        <v xml:space="preserve"> Serviço de reguladora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1192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5" t="s">
        <v>1193</v>
      </c>
      <c r="D5" s="296"/>
      <c r="E5" s="296"/>
      <c r="F5" s="296"/>
      <c r="G5" s="296"/>
      <c r="H5" s="296"/>
      <c r="I5" s="296"/>
      <c r="J5" s="297"/>
      <c r="K5" s="298" t="s">
        <v>1194</v>
      </c>
      <c r="L5" s="299"/>
      <c r="M5" s="299"/>
      <c r="N5" s="299"/>
      <c r="O5" s="300" t="s">
        <v>1195</v>
      </c>
      <c r="P5" s="301"/>
    </row>
    <row r="6" spans="1:16" s="80" customFormat="1" ht="15" customHeight="1">
      <c r="A6" s="72" t="s">
        <v>1190</v>
      </c>
      <c r="B6" s="81" t="s">
        <v>1189</v>
      </c>
      <c r="C6" s="82" t="s">
        <v>1063</v>
      </c>
      <c r="D6" s="83" t="s">
        <v>1064</v>
      </c>
      <c r="E6" s="82" t="s">
        <v>1196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1197</v>
      </c>
      <c r="M6" s="86" t="s">
        <v>710</v>
      </c>
      <c r="N6" s="87" t="s">
        <v>1058</v>
      </c>
      <c r="O6" s="203" t="s">
        <v>1101</v>
      </c>
      <c r="P6" s="147" t="s">
        <v>1198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V83</v>
      </c>
      <c r="F37" s="89" t="str">
        <f>IF(SP_NORTE!H40="","*",SP_NORTE!H40)</f>
        <v>ZEH2</v>
      </c>
      <c r="G37" s="89" t="str">
        <f>IF(SP_NORTE!M40="","*",SP_NORTE!M40)</f>
        <v>ZUC-ZCG</v>
      </c>
      <c r="H37" s="127">
        <f>IF(SP_NORTE!K40="","*",SP_NORTE!K40)</f>
        <v>175</v>
      </c>
      <c r="I37" s="124">
        <f>IF(SP_NORTE!O40="","*",SP_NORTE!O40)</f>
        <v>0.375</v>
      </c>
      <c r="J37" s="124">
        <f>IF(SP_NORTE!P40="","*",SP_NORTE!P40)</f>
        <v>4.1666666666666664E-2</v>
      </c>
      <c r="K37" s="89" t="str">
        <f>IF(SP_NORTE!AK40="","*",SP_NORTE!AK40)</f>
        <v>ZEH2</v>
      </c>
      <c r="L37" s="89" t="str">
        <f>IF(SP_NORTE!AM40="","*",SP_NORTE!AM40)</f>
        <v>ZUC-ZCG</v>
      </c>
      <c r="M37" s="89">
        <f>IF(SP_NORTE!AP40="","*",SP_NORTE!AP40)</f>
        <v>175</v>
      </c>
      <c r="N37" s="89" t="str">
        <f>IF(SP_NORTE!AM40="","*",SP_NORTE!AM40)</f>
        <v>ZUC-ZCG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1199</v>
      </c>
      <c r="C2" s="132" t="s">
        <v>1048</v>
      </c>
      <c r="D2" s="82" t="s">
        <v>1050</v>
      </c>
      <c r="E2" s="82" t="s">
        <v>1200</v>
      </c>
      <c r="F2" s="110" t="s">
        <v>1201</v>
      </c>
      <c r="G2" s="82" t="s">
        <v>1202</v>
      </c>
      <c r="H2" s="82" t="s">
        <v>1203</v>
      </c>
      <c r="I2" s="82" t="s">
        <v>1204</v>
      </c>
      <c r="J2" s="82" t="s">
        <v>1205</v>
      </c>
      <c r="K2" s="84" t="s">
        <v>1206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V83</v>
      </c>
      <c r="E33" s="105" t="str">
        <f>IF(SP_NORTE!H40="","*",SP_NORTE!H40)</f>
        <v>ZEH2</v>
      </c>
      <c r="F33" s="111" t="str">
        <f>IF(SP_NORTE!M40="","*",SP_NORTE!M40)</f>
        <v>ZUC-ZCG</v>
      </c>
      <c r="G33" s="106" t="str">
        <f>IF(SP_NORTE!I40="","*",SP_NORTE!I40)</f>
        <v>ZEH2</v>
      </c>
      <c r="H33" s="106" t="str">
        <f>IF(SP_NORTE!AB40="","*",SP_NORTE!AB40)</f>
        <v>FIXO</v>
      </c>
      <c r="I33" s="106" t="str">
        <f>IF(SP_NORTE!AC40="","*",SP_NORTE!AC40)</f>
        <v>-</v>
      </c>
      <c r="J33" s="107">
        <f>IF(SP_NORTE!AA40="","*",SP_NORTE!AA40)</f>
        <v>1</v>
      </c>
      <c r="K33" s="108">
        <f>IF(SP_NORTE!AD40="","*",SP_NORTE!AD40)</f>
        <v>0.29166666666666669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2025-12-01T17:58:37Z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