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65" documentId="8_{B6337239-1A00-434D-AAD0-422EA1FEB5AE}" xr6:coauthVersionLast="47" xr6:coauthVersionMax="47" xr10:uidLastSave="{83159C09-5F50-4226-BED3-F7265EEFEA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8" i="1" l="1" a="1"/>
  <c r="N108" i="1" s="1"/>
  <c r="M108" i="1" a="1"/>
  <c r="M108" i="1" s="1"/>
  <c r="M109" i="1" a="1"/>
  <c r="M109" i="1" s="1"/>
  <c r="N109" i="1" a="1"/>
  <c r="N109" i="1" s="1"/>
  <c r="M110" i="1" a="1"/>
  <c r="M110" i="1" s="1"/>
  <c r="N110" i="1" a="1"/>
  <c r="N110" i="1" s="1"/>
  <c r="H111" i="1" a="1"/>
  <c r="H111" i="1" s="1"/>
  <c r="M111" i="1" a="1"/>
  <c r="M111" i="1" s="1"/>
  <c r="N111" i="1" a="1"/>
  <c r="N111" i="1" s="1"/>
  <c r="M112" i="1" a="1"/>
  <c r="M112" i="1" s="1"/>
  <c r="M113" i="1" a="1"/>
  <c r="M113" i="1" s="1"/>
  <c r="N113" i="1" a="1"/>
  <c r="N113" i="1" s="1"/>
  <c r="M116" i="1" a="1"/>
  <c r="M116" i="1" s="1"/>
  <c r="N116" i="1" a="1"/>
  <c r="N116" i="1" s="1"/>
  <c r="M117" i="1" a="1"/>
  <c r="M117" i="1" s="1"/>
  <c r="N117" i="1" a="1"/>
  <c r="N117" i="1" s="1"/>
  <c r="N106" i="1" a="1"/>
  <c r="N106" i="1" s="1"/>
  <c r="M106" i="1" a="1"/>
  <c r="M106" i="1" s="1"/>
  <c r="N105" i="1" a="1"/>
  <c r="N105" i="1" s="1"/>
  <c r="M105" i="1" a="1"/>
  <c r="M105" i="1" s="1"/>
  <c r="H105" i="1" a="1"/>
  <c r="H105" i="1" s="1"/>
  <c r="N104" i="1" a="1"/>
  <c r="N104" i="1" s="1"/>
  <c r="M104" i="1" a="1"/>
  <c r="M104" i="1" s="1"/>
  <c r="N107" i="1" a="1"/>
  <c r="N107" i="1" s="1"/>
  <c r="M107" i="1" a="1"/>
  <c r="M107" i="1" s="1"/>
  <c r="H107" i="1" a="1"/>
  <c r="H107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<sst xmlns="http://schemas.openxmlformats.org/spreadsheetml/2006/main" count="5947" uniqueCount="1476">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</sst>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87" tableBorderDxfId="10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85"/>
    <tableColumn id="8" xr3:uid="{69D5AC3B-4F64-4F8F-AD2A-0AD158918DDD}" name="CORRELATO" dataDxfId="10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6" activePane="bottomRight" state="frozen"/>
      <selection pane="bottomRight" activeCell="B87" sqref="B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>W7046000</v>
      </c>
      <c r="B104" s="171">
        <v>46000</v>
      </c>
      <c r="C104" s="8">
        <f>IF(BS_CONTROLE[[#This Row],[DATA]]="","",WEEKNUM(BS_CONTROLE[[#This Row],[DATA]]))</f>
        <v>50</v>
      </c>
      <c r="D104" s="51" t="s">
        <v>835</v>
      </c>
      <c r="E104" s="314">
        <v>54</v>
      </c>
      <c r="F104" s="172" t="s">
        <v>781</v>
      </c>
      <c r="G104" s="9" t="str">
        <f>IF(D104="","*",VLOOKUP(F104,BS_ATIVIDADE[#All],3,FALSE))</f>
        <v>OUTROS</v>
      </c>
      <c r="H104" s="173" t="s">
        <v>595</v>
      </c>
      <c r="I104" s="173" t="s">
        <v>595</v>
      </c>
      <c r="J104" s="217">
        <v>98</v>
      </c>
      <c r="K104" s="217">
        <v>507</v>
      </c>
      <c r="L104" s="83">
        <v>506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4" s="173">
        <v>0.35416666666666669</v>
      </c>
      <c r="P104" s="173">
        <v>8.3333333333333329E-2</v>
      </c>
      <c r="Q104" s="83">
        <v>16</v>
      </c>
      <c r="R104" s="10" t="str">
        <f>IFERROR(_xlfn.XLOOKUP(F104, BS_ATIVIDADE[ATIVIDADE],BS_ATIVIDADE[UNIDADE] ), "*")</f>
        <v>VAGÕES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80" t="str">
        <f>IFERROR(_xlfn.XLOOKUP(J104, BASE_MAPA!$D$2:$D$359, BASE_MAPA!$I$2:$I$359), "ERRO")</f>
        <v>ALTO ARAGUAIA - RONDONOPOLIS</v>
      </c>
      <c r="V104" s="198" t="s">
        <v>1250</v>
      </c>
      <c r="W104" s="173" t="s">
        <v>1424</v>
      </c>
      <c r="X104" s="218" t="s">
        <v>951</v>
      </c>
      <c r="Y104" s="158"/>
      <c r="Z104" s="158" t="s">
        <v>952</v>
      </c>
      <c r="AA104" s="83" t="s">
        <v>1359</v>
      </c>
      <c r="AB104" s="70" t="s">
        <v>947</v>
      </c>
      <c r="AC104" s="70" t="s">
        <v>942</v>
      </c>
      <c r="AD104" s="173">
        <v>0.35416666666666669</v>
      </c>
      <c r="AE104" s="83">
        <v>9414</v>
      </c>
      <c r="AF104" s="83">
        <v>7632</v>
      </c>
      <c r="AG104" s="83" t="s">
        <v>607</v>
      </c>
      <c r="AH104" s="48"/>
      <c r="AI104" s="142" t="str">
        <f>IF(BS_CONTROLE[[#This Row],[Atividade]]=0, "-", BS_CONTROLE[[#This Row],[Atividade]])</f>
        <v>PDM - PEDRA - CARGA</v>
      </c>
      <c r="AJ104" s="9" t="str">
        <f>IF(D104="","*",VLOOKUP(AI104,BS_ATIVIDADE[#Data],3,FALSE))</f>
        <v>OUTROS</v>
      </c>
      <c r="AK104" s="278" t="str">
        <f>IF(BS_CONTROLE[[#This Row],[Local - Partida]]=0, "-", BS_CONTROLE[[#This Row],[Local - Partida]])</f>
        <v>TGR2</v>
      </c>
      <c r="AL104" s="278" t="str">
        <f>IF(BS_CONTROLE[[#This Row],[Local - Encerramento]]=0, "-", BS_CONTROLE[[#This Row],[Local - Encerramento]])</f>
        <v>TGR2</v>
      </c>
      <c r="AM104" s="278" t="str">
        <f>IF(BS_CONTROLE[[#This Row],[Entre - Estações]]=0, "-", BS_CONTROLE[[#This Row],[Entre - Estações]])</f>
        <v>TGR-TBE</v>
      </c>
      <c r="AN104" s="278" t="str">
        <f>IF(BS_CONTROLE[[#This Row],[SB]]=0, "-", BS_CONTROLE[[#This Row],[SB]])</f>
        <v>TGR512</v>
      </c>
      <c r="AO104" s="279">
        <f>IF(BS_CONTROLE[[#This Row],[SUB]]=0, "-", BS_CONTROLE[[#This Row],[SUB]])</f>
        <v>98</v>
      </c>
      <c r="AP104" s="280">
        <f>IF(BS_CONTROLE[[#This Row],[KM - Inicio]]=0, "-", BS_CONTROLE[[#This Row],[KM - Inicio]])</f>
        <v>507</v>
      </c>
      <c r="AQ104" s="280">
        <f>IF(BS_CONTROLE[[#This Row],[KM - Fim]]=0, "-", BS_CONTROLE[[#This Row],[KM - Fim]])</f>
        <v>506</v>
      </c>
      <c r="AR104" s="242"/>
      <c r="AS104" s="242"/>
      <c r="AT104" s="242"/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VAGÕES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1" t="str">
        <f>IFERROR(_xlfn.XLOOKUP(AO104, BASE_MAPA!$D$2:$D$359, BASE_MAPA!$I$2:$I$359), "ERRO")</f>
        <v>ALTO ARAGUAIA - RONDONOPOLIS</v>
      </c>
      <c r="BF104" s="281" t="str">
        <f>IF(BS_CONTROLE[[#This Row],[Responsavel pelo boletim]]=0, "-", BS_CONTROLE[[#This Row],[Responsavel pelo boletim]])</f>
        <v xml:space="preserve">camila 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Produção e Intervalo</v>
      </c>
      <c r="BR104" s="18">
        <f t="shared" si="13"/>
        <v>0</v>
      </c>
      <c r="BS104" s="18">
        <f t="shared" si="14"/>
        <v>0</v>
      </c>
      <c r="BT104" s="225" t="str">
        <f t="shared" si="15"/>
        <v/>
      </c>
    </row>
    <row r="105" spans="1:72">
      <c r="A105" s="50" t="str">
        <f t="shared" si="11"/>
        <v>BRUNO (TF-525)46000</v>
      </c>
      <c r="B105" s="171">
        <v>46000</v>
      </c>
      <c r="C105" s="8">
        <f>IF(BS_CONTROLE[[#This Row],[DATA]]="","",WEEKNUM(BS_CONTROLE[[#This Row],[DATA]]))</f>
        <v>50</v>
      </c>
      <c r="D105" s="51" t="s">
        <v>862</v>
      </c>
      <c r="E105" s="314">
        <v>56</v>
      </c>
      <c r="F105" s="172" t="s">
        <v>790</v>
      </c>
      <c r="G105" s="9" t="str">
        <f>IF(D105="","*",VLOOKUP(F105,BS_ATIVIDADE[#All],3,FALSE))</f>
        <v>SOLDA</v>
      </c>
      <c r="H105" s="204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5" s="173" t="s">
        <v>607</v>
      </c>
      <c r="J105" s="217">
        <v>74</v>
      </c>
      <c r="K105" s="217">
        <v>446</v>
      </c>
      <c r="L105" s="217">
        <v>445.7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5" s="173">
        <v>0.33333333333333331</v>
      </c>
      <c r="P105" s="173">
        <v>6.25E-2</v>
      </c>
      <c r="Q105" s="83">
        <v>1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80" t="str">
        <f>IFERROR(_xlfn.XLOOKUP(J105, BASE_MAPA!$D$2:$D$359, BASE_MAPA!$I$2:$I$359), "ERRO")</f>
        <v>MARCO INICIAL - ALTO ARAGUAIA</v>
      </c>
      <c r="V105" s="198" t="s">
        <v>1219</v>
      </c>
      <c r="W105" s="173" t="s">
        <v>1364</v>
      </c>
      <c r="X105" s="218" t="s">
        <v>956</v>
      </c>
      <c r="Y105" s="158"/>
      <c r="Z105" s="158" t="s">
        <v>957</v>
      </c>
      <c r="AA105" s="83" t="s">
        <v>607</v>
      </c>
      <c r="AB105" s="70" t="s">
        <v>607</v>
      </c>
      <c r="AC105" s="70" t="s">
        <v>607</v>
      </c>
      <c r="AD105" s="173" t="s">
        <v>607</v>
      </c>
      <c r="AE105" s="83" t="s">
        <v>607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PDM - SOLDA</v>
      </c>
      <c r="AJ105" s="9" t="str">
        <f>IF(D105="","*",VLOOKUP(AI105,BS_ATIVIDADE[#Data],3,FALSE))</f>
        <v>SOLDA</v>
      </c>
      <c r="AK105" s="278" t="str">
        <f>IF(BS_CONTROLE[[#This Row],[Local - Partida]]=0, "-", BS_CONTROLE[[#This Row],[Local - Partida]])</f>
        <v>440TVL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TPC-TVL</v>
      </c>
      <c r="AN105" s="278" t="str">
        <f>IF(BS_CONTROLE[[#This Row],[SB]]=0, "-", BS_CONTROLE[[#This Row],[SB]])</f>
        <v>440TVL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446</v>
      </c>
      <c r="AQ105" s="280">
        <f>IF(BS_CONTROLE[[#This Row],[KM - Fim]]=0, "-", BS_CONTROLE[[#This Row],[KM - Fim]])</f>
        <v>445.7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11" t="str">
        <f>IFERROR(_xlfn.XLOOKUP(AO105, BASE_MAPA!$D$2:$D$359, BASE_MAPA!$I$2:$I$359), "ERRO")</f>
        <v>MARCO INICIAL - ALTO ARAGUAIA</v>
      </c>
      <c r="BF105" s="281" t="str">
        <f>IF(BS_CONTROLE[[#This Row],[Responsavel pelo boletim]]=0, "-", BS_CONTROLE[[#This Row],[Responsavel pelo boletim]])</f>
        <v>Bruno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W4846000</v>
      </c>
      <c r="B106" s="171">
        <v>46000</v>
      </c>
      <c r="C106" s="8">
        <f>IF(BS_CONTROLE[[#This Row],[DATA]]="","",WEEKNUM(BS_CONTROLE[[#This Row],[DATA]]))</f>
        <v>50</v>
      </c>
      <c r="D106" s="51" t="s">
        <v>825</v>
      </c>
      <c r="E106" s="314">
        <v>396</v>
      </c>
      <c r="F106" s="172" t="s">
        <v>697</v>
      </c>
      <c r="G106" s="9" t="str">
        <f>IF(D106="","*",VLOOKUP(F106,BS_ATIVIDADE[#All],3,FALSE))</f>
        <v>MECANIZAÇÃO - DOL</v>
      </c>
      <c r="H106" s="204" t="s">
        <v>570</v>
      </c>
      <c r="I106" s="204" t="s">
        <v>570</v>
      </c>
      <c r="J106" s="217">
        <v>74</v>
      </c>
      <c r="K106" s="217">
        <v>367.6</v>
      </c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6" s="173">
        <v>0.35416666666666669</v>
      </c>
      <c r="P106" s="173">
        <v>0.16666666666666666</v>
      </c>
      <c r="Q106" s="83">
        <v>2000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1231</v>
      </c>
      <c r="W106" s="173" t="s">
        <v>1375</v>
      </c>
      <c r="X106" s="218" t="s">
        <v>951</v>
      </c>
      <c r="Y106" s="158"/>
      <c r="Z106" s="158" t="s">
        <v>957</v>
      </c>
      <c r="AA106" s="83">
        <v>1</v>
      </c>
      <c r="AB106" s="70" t="s">
        <v>947</v>
      </c>
      <c r="AC106" s="70" t="s">
        <v>942</v>
      </c>
      <c r="AD106" s="173">
        <v>0.3125</v>
      </c>
      <c r="AE106" s="83">
        <v>6202</v>
      </c>
      <c r="AF106" s="83">
        <v>6303</v>
      </c>
      <c r="AG106" s="83" t="s">
        <v>607</v>
      </c>
      <c r="AH106" s="48"/>
      <c r="AI106" s="142" t="str">
        <f>IF(BS_CONTROLE[[#This Row],[Atividade]]=0, "-", BS_CONTROLE[[#This Row],[Atividade]])</f>
        <v>MECANIZAÇÃO - DOL</v>
      </c>
      <c r="AJ106" s="9" t="str">
        <f>IF(D106="","*",VLOOKUP(AI106,BS_ATIVIDADE[#Data],3,FALSE))</f>
        <v>MECANIZAÇÃO - DOL</v>
      </c>
      <c r="AK106" s="278" t="str">
        <f>IF(BS_CONTROLE[[#This Row],[Local - Partida]]=0, "-", BS_CONTROLE[[#This Row],[Local - Partida]])</f>
        <v>TOM2</v>
      </c>
      <c r="AL106" s="278" t="str">
        <f>IF(BS_CONTROLE[[#This Row],[Local - Encerramento]]=0, "-", BS_CONTROLE[[#This Row],[Local - Encerramento]])</f>
        <v>TOM2</v>
      </c>
      <c r="AM106" s="278" t="str">
        <f>IF(BS_CONTROLE[[#This Row],[Entre - Estações]]=0, "-", BS_CONTROLE[[#This Row],[Entre - Estações]])</f>
        <v>TSE-TBA</v>
      </c>
      <c r="AN106" s="278" t="str">
        <f>IF(BS_CONTROLE[[#This Row],[SB]]=0, "-", BS_CONTROLE[[#This Row],[SB]])</f>
        <v>TSE370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367.6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Saulo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MOD FN46000</v>
      </c>
      <c r="B108" s="171">
        <v>46000</v>
      </c>
      <c r="C108" s="8">
        <f>IF(BS_CONTROLE[[#This Row],[DATA]]="","",WEEKNUM(BS_CONTROLE[[#This Row],[DATA]]))</f>
        <v>50</v>
      </c>
      <c r="D108" s="51" t="s">
        <v>1268</v>
      </c>
      <c r="E108" s="314">
        <v>273</v>
      </c>
      <c r="F108" s="172" t="s">
        <v>596</v>
      </c>
      <c r="G108" s="9" t="str">
        <f>IF(D108="","*",VLOOKUP(F108,BS_ATIVIDADE[#All],3,FALSE))</f>
        <v>OUTROS</v>
      </c>
      <c r="H108" s="173" t="s">
        <v>607</v>
      </c>
      <c r="I108" s="173" t="s">
        <v>607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0.41666666666666669</v>
      </c>
      <c r="P108" s="173">
        <v>0.125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1425</v>
      </c>
      <c r="X108" s="218" t="s">
        <v>951</v>
      </c>
      <c r="Y108" s="158"/>
      <c r="Z108" s="158" t="s">
        <v>952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/>
      <c r="AH108" s="48"/>
      <c r="AI108" s="142" t="str">
        <f>IF(BS_CONTROLE[[#This Row],[Atividade]]=0, "-", BS_CONTROLE[[#This Row],[Atividade]])</f>
        <v>BLOCO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W5046000</v>
      </c>
      <c r="B109" s="171">
        <v>46000</v>
      </c>
      <c r="C109" s="8">
        <f>IF(BS_CONTROLE[[#This Row],[DATA]]="","",WEEKNUM(BS_CONTROLE[[#This Row],[DATA]]))</f>
        <v>50</v>
      </c>
      <c r="D109" s="51" t="s">
        <v>826</v>
      </c>
      <c r="E109" s="318">
        <v>274</v>
      </c>
      <c r="F109" s="172" t="s">
        <v>730</v>
      </c>
      <c r="G109" s="9" t="str">
        <f>IF(D109="","*",VLOOKUP(F109,BS_ATIVIDADE[#All],3,FALSE))</f>
        <v>MODERNIZAÇÃO</v>
      </c>
      <c r="H109" s="173" t="s">
        <v>1309</v>
      </c>
      <c r="I109" s="173" t="s">
        <v>264</v>
      </c>
      <c r="J109" s="217">
        <v>74</v>
      </c>
      <c r="K109" s="217">
        <v>217</v>
      </c>
      <c r="L109" s="217">
        <v>213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9" s="173">
        <v>0.33333333333333331</v>
      </c>
      <c r="P109" s="173">
        <v>6.9444444444444447E-4</v>
      </c>
      <c r="Q109" s="83">
        <v>1400</v>
      </c>
      <c r="R109" s="10" t="str">
        <f>IFERROR(_xlfn.XLOOKUP(F109, BS_ATIVIDADE[ATIVIDADE],BS_ATIVIDADE[UNIDADE] ), "*")</f>
        <v>Nº DE DORMENTES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1392</v>
      </c>
      <c r="W109" s="173" t="s">
        <v>1426</v>
      </c>
      <c r="X109" s="218" t="s">
        <v>951</v>
      </c>
      <c r="Y109" s="158"/>
      <c r="Z109" s="158" t="s">
        <v>952</v>
      </c>
      <c r="AA109" s="83" t="s">
        <v>1315</v>
      </c>
      <c r="AB109" s="70" t="s">
        <v>947</v>
      </c>
      <c r="AC109" s="70" t="s">
        <v>942</v>
      </c>
      <c r="AD109" s="173">
        <v>0.25</v>
      </c>
      <c r="AE109" s="83">
        <v>7671</v>
      </c>
      <c r="AF109" s="83">
        <v>9322</v>
      </c>
      <c r="AG109" s="83" t="s">
        <v>607</v>
      </c>
      <c r="AH109" s="48"/>
      <c r="AI109" s="142" t="str">
        <f>IF(BS_CONTROLE[[#This Row],[Atividade]]=0, "-", BS_CONTROLE[[#This Row],[Atividade]])</f>
        <v>MODERNIZAÇÃO - DORMENTE - DESCARGA</v>
      </c>
      <c r="AJ109" s="9" t="str">
        <f>IF(D109="","*",VLOOKUP(AI109,BS_ATIVIDADE[#Data],3,FALSE))</f>
        <v>MODERNIZAÇÃO</v>
      </c>
      <c r="AK109" s="278" t="str">
        <f>IF(BS_CONTROLE[[#This Row],[Local - Partida]]=0, "-", BS_CONTROLE[[#This Row],[Local - Partida]])</f>
        <v xml:space="preserve">TCS2 </v>
      </c>
      <c r="AL109" s="278" t="str">
        <f>IF(BS_CONTROLE[[#This Row],[Local - Encerramento]]=0, "-", BS_CONTROLE[[#This Row],[Local - Encerramento]])</f>
        <v>TCS2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213TVI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217</v>
      </c>
      <c r="AQ109" s="280">
        <f>IF(BS_CONTROLE[[#This Row],[KM - Fim]]=0, "-", BS_CONTROLE[[#This Row],[KM - Fim]])</f>
        <v>213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DORMENTES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Guilherme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V8646000</v>
      </c>
      <c r="B110" s="171">
        <v>46000</v>
      </c>
      <c r="C110" s="8">
        <f>IF(BS_CONTROLE[[#This Row],[DATA]]="","",WEEKNUM(BS_CONTROLE[[#This Row],[DATA]]))</f>
        <v>50</v>
      </c>
      <c r="D110" s="51" t="s">
        <v>809</v>
      </c>
      <c r="E110" s="314">
        <v>61</v>
      </c>
      <c r="F110" s="172" t="s">
        <v>713</v>
      </c>
      <c r="G110" s="9" t="str">
        <f>IF(D110="","*",VLOOKUP(F110,BS_ATIVIDADE[#All],3,FALSE))</f>
        <v>MECANIZAÇÃO - SOCADORA</v>
      </c>
      <c r="H110" s="173" t="s">
        <v>248</v>
      </c>
      <c r="I110" s="173" t="s">
        <v>248</v>
      </c>
      <c r="J110" s="217">
        <v>74</v>
      </c>
      <c r="K110" s="217">
        <v>200</v>
      </c>
      <c r="L110" s="217">
        <v>194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0" s="173">
        <v>0.39583333333333331</v>
      </c>
      <c r="P110" s="173">
        <v>6.25E-2</v>
      </c>
      <c r="Q110" s="83">
        <v>834</v>
      </c>
      <c r="R110" s="10" t="str">
        <f>IFERROR(_xlfn.XLOOKUP(F110, BS_ATIVIDADE[ATIVIDADE],BS_ATIVIDADE[UNIDADE] ), "*")</f>
        <v>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1231</v>
      </c>
      <c r="W110" s="173" t="s">
        <v>1375</v>
      </c>
      <c r="X110" s="218" t="s">
        <v>962</v>
      </c>
      <c r="Y110" s="158"/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0.39583333333333331</v>
      </c>
      <c r="AE110" s="83">
        <v>6236</v>
      </c>
      <c r="AF110" s="83">
        <v>6636</v>
      </c>
      <c r="AG110" s="83" t="s">
        <v>607</v>
      </c>
      <c r="AH110" s="48"/>
      <c r="AI110" s="142" t="str">
        <f>IF(BS_CONTROLE[[#This Row],[Atividade]]=0, "-", BS_CONTROLE[[#This Row],[Atividade]])</f>
        <v>MECANIZAÇÃO - SOCADORA</v>
      </c>
      <c r="AJ110" s="9" t="str">
        <f>IF(D110="","*",VLOOKUP(AI110,BS_ATIVIDADE[#Data],3,FALSE))</f>
        <v>MECANIZAÇÃO - SOCADORA</v>
      </c>
      <c r="AK110" s="278" t="str">
        <f>IF(BS_CONTROLE[[#This Row],[Local - Partida]]=0, "-", BS_CONTROLE[[#This Row],[Local - Partida]])</f>
        <v>TID2</v>
      </c>
      <c r="AL110" s="278" t="str">
        <f>IF(BS_CONTROLE[[#This Row],[Local - Encerramento]]=0, "-", BS_CONTROLE[[#This Row],[Local - Encerramento]])</f>
        <v>TID2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TID201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200</v>
      </c>
      <c r="AQ110" s="280">
        <f>IF(BS_CONTROLE[[#This Row],[KM - Fim]]=0, "-", BS_CONTROLE[[#This Row],[KM - Fim]])</f>
        <v>194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Saulo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FRANCISCO (TF-670)46000</v>
      </c>
      <c r="B111" s="171">
        <v>46000</v>
      </c>
      <c r="C111" s="8">
        <f>IF(BS_CONTROLE[[#This Row],[DATA]]="","",WEEKNUM(BS_CONTROLE[[#This Row],[DATA]]))</f>
        <v>50</v>
      </c>
      <c r="D111" s="51" t="s">
        <v>887</v>
      </c>
      <c r="E111" s="314">
        <v>62</v>
      </c>
      <c r="F111" s="172" t="s">
        <v>790</v>
      </c>
      <c r="G111" s="9" t="str">
        <f>IF(D111="","*",VLOOKUP(F111,BS_ATIVIDADE[#All],3,FALSE))</f>
        <v>SOLDA</v>
      </c>
      <c r="H111" s="204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1" s="173" t="s">
        <v>607</v>
      </c>
      <c r="J111" s="217">
        <v>74</v>
      </c>
      <c r="K111" s="217">
        <v>109.1</v>
      </c>
      <c r="L111" s="217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1" s="173">
        <v>0.375</v>
      </c>
      <c r="P111" s="173">
        <v>6.25E-2</v>
      </c>
      <c r="Q111" s="83">
        <v>1</v>
      </c>
      <c r="R111" s="10" t="str">
        <f>IFERROR(_xlfn.XLOOKUP(F111, BS_ATIVIDADE[ATIVIDADE],BS_ATIVIDADE[UNIDADE] ), "*")</f>
        <v>Nº DE SOLDA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1377</v>
      </c>
      <c r="W111" s="173" t="s">
        <v>1364</v>
      </c>
      <c r="X111" s="218" t="s">
        <v>956</v>
      </c>
      <c r="Y111" s="158"/>
      <c r="Z111" s="158" t="s">
        <v>961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278" t="str">
        <f>IF(BS_CONTROLE[[#This Row],[Local - Partida]]=0, "-", BS_CONTROLE[[#This Row],[Local - Partida]])</f>
        <v>TIN1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TIN</v>
      </c>
      <c r="AN111" s="278" t="str">
        <f>IF(BS_CONTROLE[[#This Row],[SB]]=0, "-", BS_CONTROLE[[#This Row],[SB]])</f>
        <v>TIN1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109.1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SOLDA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Heleno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ANISIO (TF-514)46000</v>
      </c>
      <c r="B112" s="171">
        <v>46000</v>
      </c>
      <c r="C112" s="8">
        <f>IF(BS_CONTROLE[[#This Row],[DATA]]="","",WEEKNUM(BS_CONTROLE[[#This Row],[DATA]]))</f>
        <v>50</v>
      </c>
      <c r="D112" s="51" t="s">
        <v>858</v>
      </c>
      <c r="E112" s="314">
        <v>63</v>
      </c>
      <c r="F112" s="172" t="s">
        <v>797</v>
      </c>
      <c r="G112" s="9" t="str">
        <f>IF(D112="","*",VLOOKUP(F112,BS_ATIVIDADE[#All],3,FALSE))</f>
        <v>TRILHO - SUBSTITUIÇÂO</v>
      </c>
      <c r="H112" s="204" t="s">
        <v>206</v>
      </c>
      <c r="I112" s="173" t="s">
        <v>607</v>
      </c>
      <c r="J112" s="217">
        <v>74</v>
      </c>
      <c r="K112" s="217">
        <v>23.3</v>
      </c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2" s="204" t="s">
        <v>206</v>
      </c>
      <c r="O112" s="173">
        <v>0.375</v>
      </c>
      <c r="P112" s="173">
        <v>6.25E-2</v>
      </c>
      <c r="Q112" s="83">
        <v>20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1313</v>
      </c>
      <c r="W112" s="173" t="s">
        <v>1261</v>
      </c>
      <c r="X112" s="218" t="s">
        <v>956</v>
      </c>
      <c r="Y112" s="158"/>
      <c r="Z112" s="158" t="s">
        <v>963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TAP2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TAP</v>
      </c>
      <c r="AN112" s="278" t="str">
        <f>IF(BS_CONTROLE[[#This Row],[SB]]=0, "-", BS_CONTROLE[[#This Row],[SB]])</f>
        <v>TAP2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23.3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V4246000</v>
      </c>
      <c r="B113" s="171">
        <v>46000</v>
      </c>
      <c r="C113" s="8">
        <f>IF(BS_CONTROLE[[#This Row],[DATA]]="","",WEEKNUM(BS_CONTROLE[[#This Row],[DATA]]))</f>
        <v>50</v>
      </c>
      <c r="D113" s="51" t="s">
        <v>776</v>
      </c>
      <c r="E113" s="315">
        <v>65</v>
      </c>
      <c r="F113" s="172" t="s">
        <v>739</v>
      </c>
      <c r="G113" s="9" t="str">
        <f>IF(D113="","*",VLOOKUP(F113,BS_ATIVIDADE[#All],3,FALSE))</f>
        <v>MODERNIZAÇÃO</v>
      </c>
      <c r="H113" s="173" t="s">
        <v>394</v>
      </c>
      <c r="I113" s="173" t="s">
        <v>394</v>
      </c>
      <c r="J113" s="217">
        <v>72</v>
      </c>
      <c r="K113" s="217">
        <v>310</v>
      </c>
      <c r="L113" s="83">
        <v>311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3" s="173">
        <v>0.35416666666666669</v>
      </c>
      <c r="P113" s="173">
        <v>0.16666666666666666</v>
      </c>
      <c r="Q113" s="83">
        <v>800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BASE_MAPA!$D$2:$D$359, BASE_MAPA!$I$2:$I$359), "ERRO")</f>
        <v>ARARAQUARA - COLOMBIA</v>
      </c>
      <c r="V113" s="198" t="s">
        <v>1344</v>
      </c>
      <c r="W113" s="173" t="s">
        <v>1375</v>
      </c>
      <c r="X113" s="218" t="s">
        <v>956</v>
      </c>
      <c r="Y113" s="158"/>
      <c r="Z113" s="158" t="s">
        <v>952</v>
      </c>
      <c r="AA113" s="83">
        <v>1</v>
      </c>
      <c r="AB113" s="70" t="s">
        <v>947</v>
      </c>
      <c r="AC113" s="70" t="s">
        <v>942</v>
      </c>
      <c r="AD113" s="173">
        <v>0.3125</v>
      </c>
      <c r="AE113" s="83">
        <v>6242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MODERNIZAÇÃO - SOCADORA</v>
      </c>
      <c r="AJ113" s="9" t="str">
        <f>IF(D113="","*",VLOOKUP(AI113,BS_ATIVIDADE[#Data],3,FALSE))</f>
        <v>MODERNIZAÇÃO</v>
      </c>
      <c r="AK113" s="278" t="str">
        <f>IF(BS_CONTROLE[[#This Row],[Local - Partida]]=0, "-", BS_CONTROLE[[#This Row],[Local - Partida]])</f>
        <v>ZGT1</v>
      </c>
      <c r="AL113" s="278" t="str">
        <f>IF(BS_CONTROLE[[#This Row],[Local - Encerramento]]=0, "-", BS_CONTROLE[[#This Row],[Local - Encerramento]])</f>
        <v>ZGT1</v>
      </c>
      <c r="AM113" s="278" t="str">
        <f>IF(BS_CONTROLE[[#This Row],[Entre - Estações]]=0, "-", BS_CONTROLE[[#This Row],[Entre - Estações]])</f>
        <v>ZGT-ZXE</v>
      </c>
      <c r="AN113" s="278" t="str">
        <f>IF(BS_CONTROLE[[#This Row],[SB]]=0, "-", BS_CONTROLE[[#This Row],[SB]])</f>
        <v>ZGTZXE</v>
      </c>
      <c r="AO113" s="279">
        <f>IF(BS_CONTROLE[[#This Row],[SUB]]=0, "-", BS_CONTROLE[[#This Row],[SUB]])</f>
        <v>72</v>
      </c>
      <c r="AP113" s="280">
        <f>IF(BS_CONTROLE[[#This Row],[KM - Inicio]]=0, "-", BS_CONTROLE[[#This Row],[KM - Inicio]])</f>
        <v>310</v>
      </c>
      <c r="AQ113" s="280">
        <f>IF(BS_CONTROLE[[#This Row],[KM - Fim]]=0, "-", BS_CONTROLE[[#This Row],[KM - Fim]])</f>
        <v>311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BASE_MAPA!$D$2:$D$359, BASE_MAPA!$I$2:$I$359), "ERRO")</f>
        <v>ARARAQUARA - COLOMBIA</v>
      </c>
      <c r="BF113" s="281" t="str">
        <f>IF(BS_CONTROLE[[#This Row],[Responsavel pelo boletim]]=0, "-", BS_CONTROLE[[#This Row],[Responsavel pelo boletim]])</f>
        <v>Ezequiel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E1746000</v>
      </c>
      <c r="B114" s="171">
        <v>46000</v>
      </c>
      <c r="C114" s="8">
        <f>IF(BS_CONTROLE[[#This Row],[DATA]]="","",WEEKNUM(BS_CONTROLE[[#This Row],[DATA]]))</f>
        <v>50</v>
      </c>
      <c r="D114" s="51" t="s">
        <v>748</v>
      </c>
      <c r="E114" s="318">
        <v>313</v>
      </c>
      <c r="F114" s="172" t="s">
        <v>609</v>
      </c>
      <c r="G114" s="9" t="str">
        <f>IF(D114="","*",VLOOKUP(F114,BS_ATIVIDADE[#All],3,FALSE))</f>
        <v>CAMINHÂO - SOLDA</v>
      </c>
      <c r="H114" s="173" t="s">
        <v>468</v>
      </c>
      <c r="I114" s="173" t="s">
        <v>468</v>
      </c>
      <c r="J114" s="217">
        <v>78</v>
      </c>
      <c r="K114" s="217">
        <v>251</v>
      </c>
      <c r="L114" s="83">
        <v>244</v>
      </c>
      <c r="M114" s="217" t="s">
        <v>1279</v>
      </c>
      <c r="N114" s="217" t="s">
        <v>1280</v>
      </c>
      <c r="O114" s="173">
        <v>0.375</v>
      </c>
      <c r="P114" s="173">
        <v>0.125</v>
      </c>
      <c r="Q114" s="83">
        <v>3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4" s="80" t="str">
        <f>IFERROR(_xlfn.XLOOKUP(J114, BASE_MAPA!$D$2:$D$359, BASE_MAPA!$I$2:$I$359), "ERRO")</f>
        <v>ITIRAPINA - BAURU</v>
      </c>
      <c r="V114" s="198" t="s">
        <v>1271</v>
      </c>
      <c r="W114" s="173" t="s">
        <v>1382</v>
      </c>
      <c r="X114" s="218" t="s">
        <v>956</v>
      </c>
      <c r="Y114" s="158"/>
      <c r="Z114" s="158" t="s">
        <v>952</v>
      </c>
      <c r="AA114" s="83" t="s">
        <v>607</v>
      </c>
      <c r="AB114" s="70" t="s">
        <v>947</v>
      </c>
      <c r="AC114" s="70" t="s">
        <v>942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CAMINHÃO DE SOLDA</v>
      </c>
      <c r="AJ114" s="9" t="str">
        <f>IF(D114="","*",VLOOKUP(AI114,BS_ATIVIDADE[#Data],3,FALSE))</f>
        <v>CAMINHÂO - SOLDA</v>
      </c>
      <c r="AK114" s="278" t="str">
        <f>IF(BS_CONTROLE[[#This Row],[Local - Partida]]=0, "-", BS_CONTROLE[[#This Row],[Local - Partida]])</f>
        <v>ZDK1</v>
      </c>
      <c r="AL114" s="278" t="str">
        <f>IF(BS_CONTROLE[[#This Row],[Local - Encerramento]]=0, "-", BS_CONTROLE[[#This Row],[Local - Encerramento]])</f>
        <v>ZDK1</v>
      </c>
      <c r="AM114" s="278" t="str">
        <f>IF(BS_CONTROLE[[#This Row],[Entre - Estações]]=0, "-", BS_CONTROLE[[#This Row],[Entre - Estações]])</f>
        <v>ZDK-ZVT</v>
      </c>
      <c r="AN114" s="278" t="str">
        <f>IF(BS_CONTROLE[[#This Row],[SB]]=0, "-", BS_CONTROLE[[#This Row],[SB]])</f>
        <v>ZDK1/ZDKZVT</v>
      </c>
      <c r="AO114" s="279">
        <f>IF(BS_CONTROLE[[#This Row],[SUB]]=0, "-", BS_CONTROLE[[#This Row],[SUB]])</f>
        <v>78</v>
      </c>
      <c r="AP114" s="280">
        <f>IF(BS_CONTROLE[[#This Row],[KM - Inicio]]=0, "-", BS_CONTROLE[[#This Row],[KM - Inicio]])</f>
        <v>251</v>
      </c>
      <c r="AQ114" s="280">
        <f>IF(BS_CONTROLE[[#This Row],[KM - Fim]]=0, "-", BS_CONTROLE[[#This Row],[KM - Fim]])</f>
        <v>244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4" s="11" t="str">
        <f>IFERROR(_xlfn.XLOOKUP(AO114, BASE_MAPA!$D$2:$D$359, BASE_MAPA!$I$2:$I$359), "ERRO")</f>
        <v>ITIRAPINA - BAURU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A7446000</v>
      </c>
      <c r="B115" s="171">
        <v>46000</v>
      </c>
      <c r="C115" s="8">
        <f>IF(BS_CONTROLE[[#This Row],[DATA]]="","",WEEKNUM(BS_CONTROLE[[#This Row],[DATA]]))</f>
        <v>50</v>
      </c>
      <c r="D115" s="51" t="s">
        <v>726</v>
      </c>
      <c r="E115" s="314">
        <v>107</v>
      </c>
      <c r="F115" s="172" t="s">
        <v>681</v>
      </c>
      <c r="G115" s="9" t="str">
        <f>IF(D115="","*",VLOOKUP(F115,BS_ATIVIDADE[#All],3,FALSE))</f>
        <v>OUTROS</v>
      </c>
      <c r="H115" s="173" t="s">
        <v>518</v>
      </c>
      <c r="I115" s="173" t="s">
        <v>441</v>
      </c>
      <c r="J115" s="217">
        <v>78</v>
      </c>
      <c r="K115" s="217">
        <v>336</v>
      </c>
      <c r="L115" s="83" t="s">
        <v>607</v>
      </c>
      <c r="M115" s="204" t="s">
        <v>1427</v>
      </c>
      <c r="N115" s="204" t="s">
        <v>1428</v>
      </c>
      <c r="O115" s="173">
        <v>0.35416666666666669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ITIRAPINA - BAURU</v>
      </c>
      <c r="V115" s="198" t="s">
        <v>1429</v>
      </c>
      <c r="W115" s="173" t="s">
        <v>1430</v>
      </c>
      <c r="X115" s="218" t="s">
        <v>956</v>
      </c>
      <c r="Y115" s="158"/>
      <c r="Z115" s="158" t="s">
        <v>957</v>
      </c>
      <c r="AA115" s="83" t="s">
        <v>607</v>
      </c>
      <c r="AB115" s="70" t="s">
        <v>947</v>
      </c>
      <c r="AC115" s="70" t="s">
        <v>942</v>
      </c>
      <c r="AD115" s="173" t="s">
        <v>607</v>
      </c>
      <c r="AE115" s="83" t="s">
        <v>607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ZBO</v>
      </c>
      <c r="AM115" s="278" t="str">
        <f>IF(BS_CONTROLE[[#This Row],[Entre - Estações]]=0, "-", BS_CONTROLE[[#This Row],[Entre - Estações]])</f>
        <v>ZTP-ZBO</v>
      </c>
      <c r="AN115" s="278" t="str">
        <f>IF(BS_CONTROLE[[#This Row],[SB]]=0, "-", BS_CONTROLE[[#This Row],[SB]])</f>
        <v>ZTPZBO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336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ITIRAPINA - BAURU</v>
      </c>
      <c r="BF115" s="281" t="str">
        <f>IF(BS_CONTROLE[[#This Row],[Responsavel pelo boletim]]=0, "-", BS_CONTROLE[[#This Row],[Responsavel pelo boletim]])</f>
        <v>paulo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A1346000</v>
      </c>
      <c r="B116" s="171">
        <v>46000</v>
      </c>
      <c r="C116" s="8">
        <f>IF(BS_CONTROLE[[#This Row],[DATA]]="","",WEEKNUM(BS_CONTROLE[[#This Row],[DATA]]))</f>
        <v>50</v>
      </c>
      <c r="D116" s="218" t="s">
        <v>680</v>
      </c>
      <c r="E116" s="318">
        <v>108</v>
      </c>
      <c r="F116" s="172" t="s">
        <v>681</v>
      </c>
      <c r="G116" s="9" t="str">
        <f>IF(D116="","*",VLOOKUP(F116,BS_ATIVIDADE[#All],3,FALSE))</f>
        <v>OUTROS</v>
      </c>
      <c r="H116" s="173" t="s">
        <v>90</v>
      </c>
      <c r="I116" s="173" t="s">
        <v>121</v>
      </c>
      <c r="J116" s="217">
        <v>101</v>
      </c>
      <c r="K116" s="217">
        <v>726</v>
      </c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6" s="173">
        <v>0.375</v>
      </c>
      <c r="P116" s="173">
        <v>4.1666666666666664E-2</v>
      </c>
      <c r="Q116" s="83">
        <v>1</v>
      </c>
      <c r="R116" s="10" t="str">
        <f>IFERROR(_xlfn.XLOOKUP(F116, BS_ATIVIDADE[ATIVIDADE],BS_ATIVIDADE[UNIDADE] ), "*")</f>
        <v>BINÁRIO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6" s="80" t="str">
        <f>IFERROR(_xlfn.XLOOKUP(J116, BASE_MAPA!$D$2:$D$359, BASE_MAPA!$I$2:$I$359), "ERRO")</f>
        <v>PORTO NACIONAL - OURO VERDE</v>
      </c>
      <c r="V116" s="198" t="s">
        <v>1431</v>
      </c>
      <c r="W116" s="173" t="s">
        <v>1432</v>
      </c>
      <c r="X116" s="218" t="s">
        <v>956</v>
      </c>
      <c r="Y116" s="158"/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INSPEÇÃO AUTO DE LINHA</v>
      </c>
      <c r="AJ116" s="9" t="str">
        <f>IF(D116="","*",VLOOKUP(AI116,BS_ATIVIDADE[#Data],3,FALSE))</f>
        <v>OUTROS</v>
      </c>
      <c r="AK116" s="278" t="str">
        <f>IF(BS_CONTROLE[[#This Row],[Local - Partida]]=0, "-", BS_CONTROLE[[#This Row],[Local - Partida]])</f>
        <v>PPN</v>
      </c>
      <c r="AL116" s="278" t="str">
        <f>IF(BS_CONTROLE[[#This Row],[Local - Encerramento]]=0, "-", BS_CONTROLE[[#This Row],[Local - Encerramento]])</f>
        <v>PFI</v>
      </c>
      <c r="AM116" s="278" t="str">
        <f>IF(BS_CONTROLE[[#This Row],[Entre - Estações]]=0, "-", BS_CONTROLE[[#This Row],[Entre - Estações]])</f>
        <v>PPN</v>
      </c>
      <c r="AN116" s="278" t="str">
        <f>IF(BS_CONTROLE[[#This Row],[SB]]=0, "-", BS_CONTROLE[[#This Row],[SB]])</f>
        <v>724PPN</v>
      </c>
      <c r="AO116" s="279">
        <f>IF(BS_CONTROLE[[#This Row],[SUB]]=0, "-", BS_CONTROLE[[#This Row],[SUB]])</f>
        <v>101</v>
      </c>
      <c r="AP116" s="280">
        <f>IF(BS_CONTROLE[[#This Row],[KM - Inicio]]=0, "-", BS_CONTROLE[[#This Row],[KM - Inicio]])</f>
        <v>726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BINÁRIO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6" s="11" t="str">
        <f>IFERROR(_xlfn.XLOOKUP(AO116, BASE_MAPA!$D$2:$D$359, BASE_MAPA!$I$2:$I$359), "ERRO")</f>
        <v>PORTO NACIONAL - OURO VERDE</v>
      </c>
      <c r="BF116" s="281" t="str">
        <f>IF(BS_CONTROLE[[#This Row],[Responsavel pelo boletim]]=0, "-", BS_CONTROLE[[#This Row],[Responsavel pelo boletim]])</f>
        <v>deydson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A1046000</v>
      </c>
      <c r="B117" s="171">
        <v>46000</v>
      </c>
      <c r="C117" s="8">
        <f>IF(BS_CONTROLE[[#This Row],[DATA]]="","",WEEKNUM(BS_CONTROLE[[#This Row],[DATA]]))</f>
        <v>50</v>
      </c>
      <c r="D117" s="218" t="s">
        <v>674</v>
      </c>
      <c r="E117" s="318">
        <v>108</v>
      </c>
      <c r="F117" s="172" t="s">
        <v>790</v>
      </c>
      <c r="G117" s="9" t="str">
        <f>IF(D117="","*",VLOOKUP(F117,BS_ATIVIDADE[#All],3,FALSE))</f>
        <v>SOLDA</v>
      </c>
      <c r="H117" s="173" t="s">
        <v>108</v>
      </c>
      <c r="I117" s="173" t="s">
        <v>106</v>
      </c>
      <c r="J117" s="217">
        <v>101</v>
      </c>
      <c r="K117" s="217">
        <v>834</v>
      </c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7" s="173">
        <v>0.375</v>
      </c>
      <c r="P117" s="173">
        <v>0.125</v>
      </c>
      <c r="Q117" s="83">
        <v>3</v>
      </c>
      <c r="R117" s="10" t="str">
        <f>IFERROR(_xlfn.XLOOKUP(F117, BS_ATIVIDADE[ATIVIDADE],BS_ATIVIDADE[UNIDADE] ), "*")</f>
        <v>Nº DE SOLDA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7" s="80" t="str">
        <f>IFERROR(_xlfn.XLOOKUP(J117, BASE_MAPA!$D$2:$D$359, BASE_MAPA!$I$2:$I$359), "ERRO")</f>
        <v>PORTO NACIONAL - OURO VERDE</v>
      </c>
      <c r="V117" s="327" t="s">
        <v>1433</v>
      </c>
      <c r="W117" s="327" t="s">
        <v>1434</v>
      </c>
      <c r="X117" s="218" t="s">
        <v>956</v>
      </c>
      <c r="Y117" s="158"/>
      <c r="Z117" s="158" t="s">
        <v>957</v>
      </c>
      <c r="AA117" s="83">
        <v>1</v>
      </c>
      <c r="AB117" s="70" t="s">
        <v>947</v>
      </c>
      <c r="AC117" s="70" t="s">
        <v>942</v>
      </c>
      <c r="AD117" s="329">
        <v>0.29166666666666669</v>
      </c>
      <c r="AE117" s="327">
        <v>6262</v>
      </c>
      <c r="AF117" s="328" t="s">
        <v>607</v>
      </c>
      <c r="AG117" s="328" t="s">
        <v>607</v>
      </c>
      <c r="AH117" s="48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8" t="str">
        <f>IF(BS_CONTROLE[[#This Row],[Local - Partida]]=0, "-", BS_CONTROLE[[#This Row],[Local - Partida]])</f>
        <v>PNN2</v>
      </c>
      <c r="AL117" s="278" t="str">
        <f>IF(BS_CONTROLE[[#This Row],[Local - Encerramento]]=0, "-", BS_CONTROLE[[#This Row],[Local - Encerramento]])</f>
        <v>PNN</v>
      </c>
      <c r="AM117" s="278" t="str">
        <f>IF(BS_CONTROLE[[#This Row],[Entre - Estações]]=0, "-", BS_CONTROLE[[#This Row],[Entre - Estações]])</f>
        <v>PNN-PCB</v>
      </c>
      <c r="AN117" s="278" t="str">
        <f>IF(BS_CONTROLE[[#This Row],[SB]]=0, "-", BS_CONTROLE[[#This Row],[SB]])</f>
        <v>PNNPCB</v>
      </c>
      <c r="AO117" s="279">
        <f>IF(BS_CONTROLE[[#This Row],[SUB]]=0, "-", BS_CONTROLE[[#This Row],[SUB]])</f>
        <v>101</v>
      </c>
      <c r="AP117" s="280">
        <f>IF(BS_CONTROLE[[#This Row],[KM - Inicio]]=0, "-", BS_CONTROLE[[#This Row],[KM - Inicio]])</f>
        <v>834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7" s="11" t="str">
        <f>IFERROR(_xlfn.XLOOKUP(AO117, BASE_MAPA!$D$2:$D$359, BASE_MAPA!$I$2:$I$359), "ERRO")</f>
        <v>PORTO NACIONAL - OURO VERDE</v>
      </c>
      <c r="BF117" s="281" t="str">
        <f>IF(BS_CONTROLE[[#This Row],[Responsavel pelo boletim]]=0, "-", BS_CONTROLE[[#This Row],[Responsavel pelo boletim]])</f>
        <v>Robison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1:L111 J115:K401 J112:K113" name="Range1_8_1"/>
    <protectedRange sqref="O409:Q451 O15:Q18 O21:Q21 O23:Q23 O28:Q28 O40:Q40 O36:Q37 O30:Q34 O54:Q54 O50:Q51 O44:Q48 O67:Q68 O57:Q65 O70:Q76 O85:Q86 O83:Q83 O78:Q81 O97:Q99 O88:Q95 O101:Q107 O115:Q401 O111:Q113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5 V107:Y107 Y106 Y108:Y110 Y114 V115:Y401 V111:Y113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8:AD401 Z103:AD105 Z107:AD107 Z114 Z117:AA117 AD117 Z115:AD116 Z111:AD113" name="Range1_12_1"/>
    <protectedRange sqref="BF6:BF553" name="Range1_18_1"/>
    <protectedRange sqref="J402:K408 J6:K13 J26:K27 J40:K42 J51:K53 J65:K66 J82:K82 J87:K87 J95:K96 J109:K110 K108" name="Range1_8_1_1"/>
    <protectedRange sqref="O402:Q407 O6:Q11 O12 O26:Q27 O41:Q42 O52:Q53 O66:Q66 O82:Q82 O87:Q87 O96:Q96 O108:Q11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6 V110 V114:X114" name="Range1_11_1_1"/>
    <protectedRange sqref="Z402:AD404 Z406:AD408 AA6:AD8 AA10:AD13 AA23:AD27 AA37:AD37 AA41:AD43 AA52:AD53 AA50:AD50 AA55:AD55 AA69:AD69 AA84:AD84 AA100:AD100 AA114:AD11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08" name="Range1_8_1_6"/>
    <protectedRange sqref="O24:Q25" name="Range1_9_1_7"/>
    <protectedRange sqref="V40:X40 V51:X51 V65:X65 W66:X66 W82:X82 W87:X87 W79:X79 W89:X90 V95:X95 W96:X96 W93:X93 W106:X106 W110:X110 V108:X109" name="Range1_11_1_6"/>
    <protectedRange sqref="Z40:AD40 Z51:AD51 Z65:AD66 Z82:AD82 Z87:AD87 Z79:AD79 Z89:AD90 Z95:AD96 Z93:AD93 Z106:AD106 Z108:AD110 AB117:AC11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83" priority="19716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82" priority="19705" operator="equal">
      <formula>"OPORTUNIDADE"</formula>
    </cfRule>
  </conditionalFormatting>
  <conditionalFormatting sqref="AZ6:AZ523">
    <cfRule type="expression" dxfId="1081" priority="19700">
      <formula>$BU6=1</formula>
    </cfRule>
  </conditionalFormatting>
  <conditionalFormatting sqref="BQ6:BQ600">
    <cfRule type="cellIs" dxfId="1080" priority="19711" operator="equal">
      <formula>"Produção e Intervalo"</formula>
    </cfRule>
    <cfRule type="cellIs" dxfId="1079" priority="19712" operator="equal">
      <formula>"Aderente"</formula>
    </cfRule>
    <cfRule type="cellIs" dxfId="1078" priority="19713" operator="equal">
      <formula>"Intervalo"</formula>
    </cfRule>
    <cfRule type="cellIs" dxfId="1077" priority="19714" operator="equal">
      <formula>"Produção"</formula>
    </cfRule>
    <cfRule type="cellIs" dxfId="1076" priority="19715" operator="equal">
      <formula>"ERRO"</formula>
    </cfRule>
  </conditionalFormatting>
  <conditionalFormatting sqref="BR6:BS553">
    <cfRule type="cellIs" dxfId="1075" priority="19693" operator="equal">
      <formula>"*"</formula>
    </cfRule>
    <cfRule type="cellIs" dxfId="1074" priority="19694" operator="greaterThanOrEqual">
      <formula>1</formula>
    </cfRule>
    <cfRule type="cellIs" dxfId="1073" priority="19695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72" priority="19641" operator="equal">
      <formula>"NÃO"</formula>
    </cfRule>
    <cfRule type="cellIs" dxfId="1071" priority="19642" operator="equal">
      <formula>"SIM"</formula>
    </cfRule>
  </conditionalFormatting>
  <conditionalFormatting sqref="X476:X523">
    <cfRule type="cellIs" dxfId="1070" priority="19640" operator="equal">
      <formula>"OPORTUNIDADE"</formula>
    </cfRule>
  </conditionalFormatting>
  <conditionalFormatting sqref="Z476:Z523">
    <cfRule type="cellIs" dxfId="1069" priority="19638" operator="equal">
      <formula>"NÃO"</formula>
    </cfRule>
    <cfRule type="cellIs" dxfId="1068" priority="19639" operator="equal">
      <formula>"SIM"</formula>
    </cfRule>
  </conditionalFormatting>
  <conditionalFormatting sqref="Z476:Z523">
    <cfRule type="cellIs" dxfId="1067" priority="19637" operator="equal">
      <formula>"OPORTUNIDADE"</formula>
    </cfRule>
  </conditionalFormatting>
  <conditionalFormatting sqref="Y1048576">
    <cfRule type="cellIs" dxfId="1066" priority="19522" operator="equal">
      <formula>"OPORTUNIDADE"</formula>
    </cfRule>
  </conditionalFormatting>
  <conditionalFormatting sqref="Y1048576">
    <cfRule type="cellIs" dxfId="1065" priority="19520" operator="equal">
      <formula>"NÃO"</formula>
    </cfRule>
    <cfRule type="cellIs" dxfId="1064" priority="19521" operator="equal">
      <formula>"SIM"</formula>
    </cfRule>
  </conditionalFormatting>
  <conditionalFormatting sqref="Z524:Z549">
    <cfRule type="cellIs" dxfId="1063" priority="19257" operator="equal">
      <formula>"OPORTUNIDADE"</formula>
    </cfRule>
  </conditionalFormatting>
  <conditionalFormatting sqref="Z524:Z549">
    <cfRule type="cellIs" dxfId="1062" priority="19255" operator="equal">
      <formula>"NÃO"</formula>
    </cfRule>
    <cfRule type="cellIs" dxfId="1061" priority="19256" operator="equal">
      <formula>"SIM"</formula>
    </cfRule>
  </conditionalFormatting>
  <conditionalFormatting sqref="X550">
    <cfRule type="cellIs" dxfId="1060" priority="19243" operator="equal">
      <formula>"NÃO"</formula>
    </cfRule>
    <cfRule type="cellIs" dxfId="1059" priority="19244" operator="equal">
      <formula>"SIM"</formula>
    </cfRule>
  </conditionalFormatting>
  <conditionalFormatting sqref="X550">
    <cfRule type="cellIs" dxfId="1058" priority="19242" operator="equal">
      <formula>"OPORTUNIDADE"</formula>
    </cfRule>
  </conditionalFormatting>
  <conditionalFormatting sqref="Z550">
    <cfRule type="cellIs" dxfId="1057" priority="19240" operator="equal">
      <formula>"NÃO"</formula>
    </cfRule>
    <cfRule type="cellIs" dxfId="1056" priority="19241" operator="equal">
      <formula>"SIM"</formula>
    </cfRule>
  </conditionalFormatting>
  <conditionalFormatting sqref="Z550">
    <cfRule type="cellIs" dxfId="1055" priority="19239" operator="equal">
      <formula>"OPORTUNIDADE"</formula>
    </cfRule>
  </conditionalFormatting>
  <conditionalFormatting sqref="BI550">
    <cfRule type="iconSet" priority="192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49">
      <iconSet showValue="0">
        <cfvo type="percent" val="0"/>
        <cfvo type="num" val="1"/>
        <cfvo type="num" val="1" gte="0"/>
      </iconSet>
    </cfRule>
    <cfRule type="iconSet" priority="192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54" priority="19859">
      <formula>$BU493=1</formula>
    </cfRule>
  </conditionalFormatting>
  <conditionalFormatting sqref="AZ526:AZ550">
    <cfRule type="expression" dxfId="1053" priority="20019">
      <formula>$BU498=1</formula>
    </cfRule>
  </conditionalFormatting>
  <conditionalFormatting sqref="BI524:BI549">
    <cfRule type="iconSet" priority="200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022">
      <iconSet showValue="0">
        <cfvo type="percent" val="0"/>
        <cfvo type="num" val="1"/>
        <cfvo type="num" val="1" gte="0"/>
      </iconSet>
    </cfRule>
    <cfRule type="iconSet" priority="200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02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02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0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52" priority="14654" operator="equal">
      <formula>"*"</formula>
    </cfRule>
    <cfRule type="cellIs" dxfId="1051" priority="14655" operator="greaterThanOrEqual">
      <formula>1</formula>
    </cfRule>
    <cfRule type="cellIs" dxfId="1050" priority="14656" operator="lessThan">
      <formula>1</formula>
    </cfRule>
  </conditionalFormatting>
  <conditionalFormatting sqref="BI6:BI523">
    <cfRule type="iconSet" priority="2004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044">
      <iconSet showValue="0">
        <cfvo type="percent" val="0"/>
        <cfvo type="num" val="1"/>
        <cfvo type="num" val="1" gte="0"/>
      </iconSet>
    </cfRule>
    <cfRule type="iconSet" priority="2004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6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6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49" priority="1362" operator="equal">
      <formula>"OPORTUNIDADE"</formula>
    </cfRule>
  </conditionalFormatting>
  <conditionalFormatting sqref="Y402:Z408">
    <cfRule type="cellIs" dxfId="1048" priority="1360" operator="equal">
      <formula>"NÃO"</formula>
    </cfRule>
    <cfRule type="cellIs" dxfId="1047" priority="1361" operator="equal">
      <formula>"SIM"</formula>
    </cfRule>
  </conditionalFormatting>
  <conditionalFormatting sqref="Z405">
    <cfRule type="cellIs" dxfId="1046" priority="1359" operator="equal">
      <formula>"OPORTUNIDADE"</formula>
    </cfRule>
  </conditionalFormatting>
  <conditionalFormatting sqref="Z405">
    <cfRule type="cellIs" dxfId="1045" priority="1357" operator="equal">
      <formula>"NÃO"</formula>
    </cfRule>
    <cfRule type="cellIs" dxfId="1044" priority="1358" operator="equal">
      <formula>"SIM"</formula>
    </cfRule>
  </conditionalFormatting>
  <conditionalFormatting sqref="Z405">
    <cfRule type="cellIs" dxfId="1043" priority="1356" operator="equal">
      <formula>"OPORTUNIDADE"</formula>
    </cfRule>
  </conditionalFormatting>
  <conditionalFormatting sqref="Z405">
    <cfRule type="cellIs" dxfId="1042" priority="1354" operator="equal">
      <formula>"NÃO"</formula>
    </cfRule>
    <cfRule type="cellIs" dxfId="1041" priority="1355" operator="equal">
      <formula>"SIM"</formula>
    </cfRule>
  </conditionalFormatting>
  <conditionalFormatting sqref="Z405">
    <cfRule type="cellIs" dxfId="1040" priority="1353" operator="equal">
      <formula>"OPORTUNIDADE"</formula>
    </cfRule>
  </conditionalFormatting>
  <conditionalFormatting sqref="Z405">
    <cfRule type="cellIs" dxfId="1039" priority="1351" operator="equal">
      <formula>"NÃO"</formula>
    </cfRule>
    <cfRule type="cellIs" dxfId="1038" priority="1352" operator="equal">
      <formula>"SIM"</formula>
    </cfRule>
  </conditionalFormatting>
  <conditionalFormatting sqref="Z405">
    <cfRule type="cellIs" dxfId="1037" priority="1350" operator="equal">
      <formula>"OPORTUNIDADE"</formula>
    </cfRule>
  </conditionalFormatting>
  <conditionalFormatting sqref="Z405">
    <cfRule type="cellIs" dxfId="1036" priority="1348" operator="equal">
      <formula>"NÃO"</formula>
    </cfRule>
    <cfRule type="cellIs" dxfId="1035" priority="1349" operator="equal">
      <formula>"SIM"</formula>
    </cfRule>
  </conditionalFormatting>
  <conditionalFormatting sqref="Z405">
    <cfRule type="cellIs" dxfId="1034" priority="1347" operator="equal">
      <formula>"OPORTUNIDADE"</formula>
    </cfRule>
  </conditionalFormatting>
  <conditionalFormatting sqref="Z405">
    <cfRule type="cellIs" dxfId="1033" priority="1345" operator="equal">
      <formula>"NÃO"</formula>
    </cfRule>
    <cfRule type="cellIs" dxfId="1032" priority="1346" operator="equal">
      <formula>"SIM"</formula>
    </cfRule>
  </conditionalFormatting>
  <conditionalFormatting sqref="Z405">
    <cfRule type="cellIs" dxfId="1031" priority="1344" operator="equal">
      <formula>"OPORTUNIDADE"</formula>
    </cfRule>
  </conditionalFormatting>
  <conditionalFormatting sqref="Z405">
    <cfRule type="cellIs" dxfId="1030" priority="1342" operator="equal">
      <formula>"NÃO"</formula>
    </cfRule>
    <cfRule type="cellIs" dxfId="1029" priority="1343" operator="equal">
      <formula>"SIM"</formula>
    </cfRule>
  </conditionalFormatting>
  <conditionalFormatting sqref="Z405">
    <cfRule type="cellIs" dxfId="1028" priority="1341" operator="equal">
      <formula>"OPORTUNIDADE"</formula>
    </cfRule>
  </conditionalFormatting>
  <conditionalFormatting sqref="Z405">
    <cfRule type="cellIs" dxfId="1027" priority="1339" operator="equal">
      <formula>"NÃO"</formula>
    </cfRule>
    <cfRule type="cellIs" dxfId="1026" priority="1340" operator="equal">
      <formula>"SIM"</formula>
    </cfRule>
  </conditionalFormatting>
  <conditionalFormatting sqref="Z405">
    <cfRule type="cellIs" dxfId="1025" priority="1338" operator="equal">
      <formula>"OPORTUNIDADE"</formula>
    </cfRule>
  </conditionalFormatting>
  <conditionalFormatting sqref="Z405">
    <cfRule type="cellIs" dxfId="1024" priority="1336" operator="equal">
      <formula>"NÃO"</formula>
    </cfRule>
    <cfRule type="cellIs" dxfId="1023" priority="1337" operator="equal">
      <formula>"SIM"</formula>
    </cfRule>
  </conditionalFormatting>
  <conditionalFormatting sqref="Z405">
    <cfRule type="cellIs" dxfId="1022" priority="1335" operator="equal">
      <formula>"OPORTUNIDADE"</formula>
    </cfRule>
  </conditionalFormatting>
  <conditionalFormatting sqref="Z405">
    <cfRule type="cellIs" dxfId="1021" priority="1333" operator="equal">
      <formula>"NÃO"</formula>
    </cfRule>
    <cfRule type="cellIs" dxfId="1020" priority="1334" operator="equal">
      <formula>"SIM"</formula>
    </cfRule>
  </conditionalFormatting>
  <conditionalFormatting sqref="Z405">
    <cfRule type="cellIs" dxfId="1019" priority="1332" operator="equal">
      <formula>"OPORTUNIDADE"</formula>
    </cfRule>
  </conditionalFormatting>
  <conditionalFormatting sqref="Z405">
    <cfRule type="cellIs" dxfId="1018" priority="1330" operator="equal">
      <formula>"NÃO"</formula>
    </cfRule>
    <cfRule type="cellIs" dxfId="1017" priority="1331" operator="equal">
      <formula>"SIM"</formula>
    </cfRule>
  </conditionalFormatting>
  <conditionalFormatting sqref="Z405">
    <cfRule type="cellIs" dxfId="1016" priority="1329" operator="equal">
      <formula>"OPORTUNIDADE"</formula>
    </cfRule>
  </conditionalFormatting>
  <conditionalFormatting sqref="Z405">
    <cfRule type="cellIs" dxfId="1015" priority="1327" operator="equal">
      <formula>"NÃO"</formula>
    </cfRule>
    <cfRule type="cellIs" dxfId="1014" priority="1328" operator="equal">
      <formula>"SIM"</formula>
    </cfRule>
  </conditionalFormatting>
  <conditionalFormatting sqref="Z405">
    <cfRule type="cellIs" dxfId="1013" priority="1326" operator="equal">
      <formula>"OPORTUNIDADE"</formula>
    </cfRule>
  </conditionalFormatting>
  <conditionalFormatting sqref="Z405">
    <cfRule type="cellIs" dxfId="1012" priority="1324" operator="equal">
      <formula>"NÃO"</formula>
    </cfRule>
    <cfRule type="cellIs" dxfId="1011" priority="1325" operator="equal">
      <formula>"SIM"</formula>
    </cfRule>
  </conditionalFormatting>
  <conditionalFormatting sqref="Z405">
    <cfRule type="cellIs" dxfId="1010" priority="1323" operator="equal">
      <formula>"OPORTUNIDADE"</formula>
    </cfRule>
  </conditionalFormatting>
  <conditionalFormatting sqref="Z405">
    <cfRule type="cellIs" dxfId="1009" priority="1321" operator="equal">
      <formula>"NÃO"</formula>
    </cfRule>
    <cfRule type="cellIs" dxfId="1008" priority="1322" operator="equal">
      <formula>"SIM"</formula>
    </cfRule>
  </conditionalFormatting>
  <conditionalFormatting sqref="Z405">
    <cfRule type="cellIs" dxfId="1007" priority="1320" operator="equal">
      <formula>"OPORTUNIDADE"</formula>
    </cfRule>
  </conditionalFormatting>
  <conditionalFormatting sqref="Z405">
    <cfRule type="cellIs" dxfId="1006" priority="1318" operator="equal">
      <formula>"NÃO"</formula>
    </cfRule>
    <cfRule type="cellIs" dxfId="1005" priority="1319" operator="equal">
      <formula>"SIM"</formula>
    </cfRule>
  </conditionalFormatting>
  <conditionalFormatting sqref="Z405">
    <cfRule type="cellIs" dxfId="1004" priority="1317" operator="equal">
      <formula>"OPORTUNIDADE"</formula>
    </cfRule>
  </conditionalFormatting>
  <conditionalFormatting sqref="Z405">
    <cfRule type="cellIs" dxfId="1003" priority="1315" operator="equal">
      <formula>"NÃO"</formula>
    </cfRule>
    <cfRule type="cellIs" dxfId="1002" priority="1316" operator="equal">
      <formula>"SIM"</formula>
    </cfRule>
  </conditionalFormatting>
  <conditionalFormatting sqref="Z405">
    <cfRule type="cellIs" dxfId="1001" priority="1314" operator="equal">
      <formula>"OPORTUNIDADE"</formula>
    </cfRule>
  </conditionalFormatting>
  <conditionalFormatting sqref="Z405">
    <cfRule type="cellIs" dxfId="1000" priority="1312" operator="equal">
      <formula>"NÃO"</formula>
    </cfRule>
    <cfRule type="cellIs" dxfId="999" priority="1313" operator="equal">
      <formula>"SIM"</formula>
    </cfRule>
  </conditionalFormatting>
  <conditionalFormatting sqref="Z405">
    <cfRule type="cellIs" dxfId="998" priority="1311" operator="equal">
      <formula>"OPORTUNIDADE"</formula>
    </cfRule>
  </conditionalFormatting>
  <conditionalFormatting sqref="Z405">
    <cfRule type="cellIs" dxfId="997" priority="1309" operator="equal">
      <formula>"NÃO"</formula>
    </cfRule>
    <cfRule type="cellIs" dxfId="996" priority="1310" operator="equal">
      <formula>"SIM"</formula>
    </cfRule>
  </conditionalFormatting>
  <conditionalFormatting sqref="Z405">
    <cfRule type="cellIs" dxfId="995" priority="1308" operator="equal">
      <formula>"OPORTUNIDADE"</formula>
    </cfRule>
  </conditionalFormatting>
  <conditionalFormatting sqref="Z405">
    <cfRule type="cellIs" dxfId="994" priority="1306" operator="equal">
      <formula>"NÃO"</formula>
    </cfRule>
    <cfRule type="cellIs" dxfId="993" priority="1307" operator="equal">
      <formula>"SIM"</formula>
    </cfRule>
  </conditionalFormatting>
  <conditionalFormatting sqref="Z405">
    <cfRule type="cellIs" dxfId="992" priority="1305" operator="equal">
      <formula>"OPORTUNIDADE"</formula>
    </cfRule>
  </conditionalFormatting>
  <conditionalFormatting sqref="Z405">
    <cfRule type="cellIs" dxfId="991" priority="1303" operator="equal">
      <formula>"NÃO"</formula>
    </cfRule>
    <cfRule type="cellIs" dxfId="990" priority="1304" operator="equal">
      <formula>"SIM"</formula>
    </cfRule>
  </conditionalFormatting>
  <conditionalFormatting sqref="Z405">
    <cfRule type="cellIs" dxfId="989" priority="1302" operator="equal">
      <formula>"OPORTUNIDADE"</formula>
    </cfRule>
  </conditionalFormatting>
  <conditionalFormatting sqref="Z405">
    <cfRule type="cellIs" dxfId="988" priority="1300" operator="equal">
      <formula>"NÃO"</formula>
    </cfRule>
    <cfRule type="cellIs" dxfId="987" priority="1301" operator="equal">
      <formula>"SIM"</formula>
    </cfRule>
  </conditionalFormatting>
  <conditionalFormatting sqref="Z405">
    <cfRule type="cellIs" dxfId="986" priority="1299" operator="equal">
      <formula>"OPORTUNIDADE"</formula>
    </cfRule>
  </conditionalFormatting>
  <conditionalFormatting sqref="Z405">
    <cfRule type="cellIs" dxfId="985" priority="1297" operator="equal">
      <formula>"NÃO"</formula>
    </cfRule>
    <cfRule type="cellIs" dxfId="984" priority="1298" operator="equal">
      <formula>"SIM"</formula>
    </cfRule>
  </conditionalFormatting>
  <conditionalFormatting sqref="Z405">
    <cfRule type="cellIs" dxfId="983" priority="1296" operator="equal">
      <formula>"OPORTUNIDADE"</formula>
    </cfRule>
  </conditionalFormatting>
  <conditionalFormatting sqref="Z405">
    <cfRule type="cellIs" dxfId="982" priority="1294" operator="equal">
      <formula>"NÃO"</formula>
    </cfRule>
    <cfRule type="cellIs" dxfId="981" priority="1295" operator="equal">
      <formula>"SIM"</formula>
    </cfRule>
  </conditionalFormatting>
  <conditionalFormatting sqref="Z405">
    <cfRule type="cellIs" dxfId="980" priority="1293" operator="equal">
      <formula>"OPORTUNIDADE"</formula>
    </cfRule>
  </conditionalFormatting>
  <conditionalFormatting sqref="Z405">
    <cfRule type="cellIs" dxfId="979" priority="1291" operator="equal">
      <formula>"NÃO"</formula>
    </cfRule>
    <cfRule type="cellIs" dxfId="978" priority="1292" operator="equal">
      <formula>"SIM"</formula>
    </cfRule>
  </conditionalFormatting>
  <conditionalFormatting sqref="Z405">
    <cfRule type="cellIs" dxfId="977" priority="1290" operator="equal">
      <formula>"OPORTUNIDADE"</formula>
    </cfRule>
  </conditionalFormatting>
  <conditionalFormatting sqref="Z405">
    <cfRule type="cellIs" dxfId="976" priority="1288" operator="equal">
      <formula>"NÃO"</formula>
    </cfRule>
    <cfRule type="cellIs" dxfId="975" priority="1289" operator="equal">
      <formula>"SIM"</formula>
    </cfRule>
  </conditionalFormatting>
  <conditionalFormatting sqref="Y405">
    <cfRule type="cellIs" dxfId="974" priority="1287" operator="equal">
      <formula>"OPORTUNIDADE"</formula>
    </cfRule>
  </conditionalFormatting>
  <conditionalFormatting sqref="Y405">
    <cfRule type="cellIs" dxfId="973" priority="1285" operator="equal">
      <formula>"NÃO"</formula>
    </cfRule>
    <cfRule type="cellIs" dxfId="972" priority="1286" operator="equal">
      <formula>"SIM"</formula>
    </cfRule>
  </conditionalFormatting>
  <conditionalFormatting sqref="Y405">
    <cfRule type="cellIs" dxfId="971" priority="1284" operator="equal">
      <formula>"OPORTUNIDADE"</formula>
    </cfRule>
  </conditionalFormatting>
  <conditionalFormatting sqref="Y405">
    <cfRule type="cellIs" dxfId="970" priority="1282" operator="equal">
      <formula>"NÃO"</formula>
    </cfRule>
    <cfRule type="cellIs" dxfId="969" priority="1283" operator="equal">
      <formula>"SIM"</formula>
    </cfRule>
  </conditionalFormatting>
  <conditionalFormatting sqref="Y405">
    <cfRule type="cellIs" dxfId="968" priority="1281" operator="equal">
      <formula>"OPORTUNIDADE"</formula>
    </cfRule>
  </conditionalFormatting>
  <conditionalFormatting sqref="Y405">
    <cfRule type="cellIs" dxfId="967" priority="1279" operator="equal">
      <formula>"NÃO"</formula>
    </cfRule>
    <cfRule type="cellIs" dxfId="966" priority="1280" operator="equal">
      <formula>"SIM"</formula>
    </cfRule>
  </conditionalFormatting>
  <conditionalFormatting sqref="Y405">
    <cfRule type="cellIs" dxfId="965" priority="1278" operator="equal">
      <formula>"OPORTUNIDADE"</formula>
    </cfRule>
  </conditionalFormatting>
  <conditionalFormatting sqref="Y405">
    <cfRule type="cellIs" dxfId="964" priority="1276" operator="equal">
      <formula>"NÃO"</formula>
    </cfRule>
    <cfRule type="cellIs" dxfId="963" priority="1277" operator="equal">
      <formula>"SIM"</formula>
    </cfRule>
  </conditionalFormatting>
  <conditionalFormatting sqref="Y405">
    <cfRule type="cellIs" dxfId="962" priority="1275" operator="equal">
      <formula>"OPORTUNIDADE"</formula>
    </cfRule>
  </conditionalFormatting>
  <conditionalFormatting sqref="Y405">
    <cfRule type="cellIs" dxfId="961" priority="1273" operator="equal">
      <formula>"NÃO"</formula>
    </cfRule>
    <cfRule type="cellIs" dxfId="960" priority="1274" operator="equal">
      <formula>"SIM"</formula>
    </cfRule>
  </conditionalFormatting>
  <conditionalFormatting sqref="Y405">
    <cfRule type="cellIs" dxfId="959" priority="1272" operator="equal">
      <formula>"OPORTUNIDADE"</formula>
    </cfRule>
  </conditionalFormatting>
  <conditionalFormatting sqref="Y405">
    <cfRule type="cellIs" dxfId="958" priority="1270" operator="equal">
      <formula>"NÃO"</formula>
    </cfRule>
    <cfRule type="cellIs" dxfId="957" priority="1271" operator="equal">
      <formula>"SIM"</formula>
    </cfRule>
  </conditionalFormatting>
  <conditionalFormatting sqref="Y405">
    <cfRule type="cellIs" dxfId="956" priority="1269" operator="equal">
      <formula>"OPORTUNIDADE"</formula>
    </cfRule>
  </conditionalFormatting>
  <conditionalFormatting sqref="Y405">
    <cfRule type="cellIs" dxfId="955" priority="1267" operator="equal">
      <formula>"NÃO"</formula>
    </cfRule>
    <cfRule type="cellIs" dxfId="954" priority="1268" operator="equal">
      <formula>"SIM"</formula>
    </cfRule>
  </conditionalFormatting>
  <conditionalFormatting sqref="Y405">
    <cfRule type="cellIs" dxfId="953" priority="1266" operator="equal">
      <formula>"OPORTUNIDADE"</formula>
    </cfRule>
  </conditionalFormatting>
  <conditionalFormatting sqref="Y405">
    <cfRule type="cellIs" dxfId="952" priority="1264" operator="equal">
      <formula>"NÃO"</formula>
    </cfRule>
    <cfRule type="cellIs" dxfId="951" priority="1265" operator="equal">
      <formula>"SIM"</formula>
    </cfRule>
  </conditionalFormatting>
  <conditionalFormatting sqref="Y405">
    <cfRule type="cellIs" dxfId="950" priority="1263" operator="equal">
      <formula>"OPORTUNIDADE"</formula>
    </cfRule>
  </conditionalFormatting>
  <conditionalFormatting sqref="Y405">
    <cfRule type="cellIs" dxfId="949" priority="1261" operator="equal">
      <formula>"NÃO"</formula>
    </cfRule>
    <cfRule type="cellIs" dxfId="948" priority="1262" operator="equal">
      <formula>"SIM"</formula>
    </cfRule>
  </conditionalFormatting>
  <conditionalFormatting sqref="Y405">
    <cfRule type="cellIs" dxfId="947" priority="1260" operator="equal">
      <formula>"OPORTUNIDADE"</formula>
    </cfRule>
  </conditionalFormatting>
  <conditionalFormatting sqref="Y405">
    <cfRule type="cellIs" dxfId="946" priority="1258" operator="equal">
      <formula>"NÃO"</formula>
    </cfRule>
    <cfRule type="cellIs" dxfId="945" priority="1259" operator="equal">
      <formula>"SIM"</formula>
    </cfRule>
  </conditionalFormatting>
  <conditionalFormatting sqref="Y405">
    <cfRule type="cellIs" dxfId="944" priority="1257" operator="equal">
      <formula>"OPORTUNIDADE"</formula>
    </cfRule>
  </conditionalFormatting>
  <conditionalFormatting sqref="Y405">
    <cfRule type="cellIs" dxfId="943" priority="1255" operator="equal">
      <formula>"NÃO"</formula>
    </cfRule>
    <cfRule type="cellIs" dxfId="942" priority="1256" operator="equal">
      <formula>"SIM"</formula>
    </cfRule>
  </conditionalFormatting>
  <conditionalFormatting sqref="Y405">
    <cfRule type="cellIs" dxfId="941" priority="1254" operator="equal">
      <formula>"OPORTUNIDADE"</formula>
    </cfRule>
  </conditionalFormatting>
  <conditionalFormatting sqref="Y405">
    <cfRule type="cellIs" dxfId="940" priority="1252" operator="equal">
      <formula>"NÃO"</formula>
    </cfRule>
    <cfRule type="cellIs" dxfId="939" priority="1253" operator="equal">
      <formula>"SIM"</formula>
    </cfRule>
  </conditionalFormatting>
  <conditionalFormatting sqref="Y405">
    <cfRule type="cellIs" dxfId="938" priority="1251" operator="equal">
      <formula>"OPORTUNIDADE"</formula>
    </cfRule>
  </conditionalFormatting>
  <conditionalFormatting sqref="Y405">
    <cfRule type="cellIs" dxfId="937" priority="1249" operator="equal">
      <formula>"NÃO"</formula>
    </cfRule>
    <cfRule type="cellIs" dxfId="936" priority="1250" operator="equal">
      <formula>"SIM"</formula>
    </cfRule>
  </conditionalFormatting>
  <conditionalFormatting sqref="Y405">
    <cfRule type="cellIs" dxfId="935" priority="1248" operator="equal">
      <formula>"OPORTUNIDADE"</formula>
    </cfRule>
  </conditionalFormatting>
  <conditionalFormatting sqref="Y405">
    <cfRule type="cellIs" dxfId="934" priority="1246" operator="equal">
      <formula>"NÃO"</formula>
    </cfRule>
    <cfRule type="cellIs" dxfId="933" priority="1247" operator="equal">
      <formula>"SIM"</formula>
    </cfRule>
  </conditionalFormatting>
  <conditionalFormatting sqref="Y405">
    <cfRule type="cellIs" dxfId="932" priority="1245" operator="equal">
      <formula>"OPORTUNIDADE"</formula>
    </cfRule>
  </conditionalFormatting>
  <conditionalFormatting sqref="Y405">
    <cfRule type="cellIs" dxfId="931" priority="1243" operator="equal">
      <formula>"NÃO"</formula>
    </cfRule>
    <cfRule type="cellIs" dxfId="930" priority="1244" operator="equal">
      <formula>"SIM"</formula>
    </cfRule>
  </conditionalFormatting>
  <conditionalFormatting sqref="Y405">
    <cfRule type="cellIs" dxfId="929" priority="1242" operator="equal">
      <formula>"OPORTUNIDADE"</formula>
    </cfRule>
  </conditionalFormatting>
  <conditionalFormatting sqref="Y405">
    <cfRule type="cellIs" dxfId="928" priority="1240" operator="equal">
      <formula>"NÃO"</formula>
    </cfRule>
    <cfRule type="cellIs" dxfId="927" priority="1241" operator="equal">
      <formula>"SIM"</formula>
    </cfRule>
  </conditionalFormatting>
  <conditionalFormatting sqref="Y405">
    <cfRule type="cellIs" dxfId="926" priority="1239" operator="equal">
      <formula>"OPORTUNIDADE"</formula>
    </cfRule>
  </conditionalFormatting>
  <conditionalFormatting sqref="Y405">
    <cfRule type="cellIs" dxfId="925" priority="1237" operator="equal">
      <formula>"NÃO"</formula>
    </cfRule>
    <cfRule type="cellIs" dxfId="924" priority="1238" operator="equal">
      <formula>"SIM"</formula>
    </cfRule>
  </conditionalFormatting>
  <conditionalFormatting sqref="Y405">
    <cfRule type="cellIs" dxfId="923" priority="1236" operator="equal">
      <formula>"OPORTUNIDADE"</formula>
    </cfRule>
  </conditionalFormatting>
  <conditionalFormatting sqref="Y405">
    <cfRule type="cellIs" dxfId="922" priority="1234" operator="equal">
      <formula>"NÃO"</formula>
    </cfRule>
    <cfRule type="cellIs" dxfId="921" priority="1235" operator="equal">
      <formula>"SIM"</formula>
    </cfRule>
  </conditionalFormatting>
  <conditionalFormatting sqref="Y405">
    <cfRule type="cellIs" dxfId="920" priority="1233" operator="equal">
      <formula>"OPORTUNIDADE"</formula>
    </cfRule>
  </conditionalFormatting>
  <conditionalFormatting sqref="Y405">
    <cfRule type="cellIs" dxfId="919" priority="1231" operator="equal">
      <formula>"NÃO"</formula>
    </cfRule>
    <cfRule type="cellIs" dxfId="918" priority="1232" operator="equal">
      <formula>"SIM"</formula>
    </cfRule>
  </conditionalFormatting>
  <conditionalFormatting sqref="Y405">
    <cfRule type="cellIs" dxfId="917" priority="1230" operator="equal">
      <formula>"OPORTUNIDADE"</formula>
    </cfRule>
  </conditionalFormatting>
  <conditionalFormatting sqref="Y405">
    <cfRule type="cellIs" dxfId="916" priority="1228" operator="equal">
      <formula>"NÃO"</formula>
    </cfRule>
    <cfRule type="cellIs" dxfId="915" priority="1229" operator="equal">
      <formula>"SIM"</formula>
    </cfRule>
  </conditionalFormatting>
  <conditionalFormatting sqref="Y405">
    <cfRule type="cellIs" dxfId="914" priority="1227" operator="equal">
      <formula>"OPORTUNIDADE"</formula>
    </cfRule>
  </conditionalFormatting>
  <conditionalFormatting sqref="Y405">
    <cfRule type="cellIs" dxfId="913" priority="1225" operator="equal">
      <formula>"NÃO"</formula>
    </cfRule>
    <cfRule type="cellIs" dxfId="912" priority="1226" operator="equal">
      <formula>"SIM"</formula>
    </cfRule>
  </conditionalFormatting>
  <conditionalFormatting sqref="Y405">
    <cfRule type="cellIs" dxfId="911" priority="1224" operator="equal">
      <formula>"OPORTUNIDADE"</formula>
    </cfRule>
  </conditionalFormatting>
  <conditionalFormatting sqref="Y405">
    <cfRule type="cellIs" dxfId="910" priority="1222" operator="equal">
      <formula>"NÃO"</formula>
    </cfRule>
    <cfRule type="cellIs" dxfId="909" priority="1223" operator="equal">
      <formula>"SIM"</formula>
    </cfRule>
  </conditionalFormatting>
  <conditionalFormatting sqref="Y405">
    <cfRule type="cellIs" dxfId="908" priority="1221" operator="equal">
      <formula>"OPORTUNIDADE"</formula>
    </cfRule>
  </conditionalFormatting>
  <conditionalFormatting sqref="Y405">
    <cfRule type="cellIs" dxfId="907" priority="1219" operator="equal">
      <formula>"NÃO"</formula>
    </cfRule>
    <cfRule type="cellIs" dxfId="906" priority="1220" operator="equal">
      <formula>"SIM"</formula>
    </cfRule>
  </conditionalFormatting>
  <conditionalFormatting sqref="Y405">
    <cfRule type="cellIs" dxfId="905" priority="1218" operator="equal">
      <formula>"OPORTUNIDADE"</formula>
    </cfRule>
  </conditionalFormatting>
  <conditionalFormatting sqref="Y405">
    <cfRule type="cellIs" dxfId="904" priority="1216" operator="equal">
      <formula>"NÃO"</formula>
    </cfRule>
    <cfRule type="cellIs" dxfId="903" priority="1217" operator="equal">
      <formula>"SIM"</formula>
    </cfRule>
  </conditionalFormatting>
  <conditionalFormatting sqref="Y405">
    <cfRule type="cellIs" dxfId="902" priority="1215" operator="equal">
      <formula>"OPORTUNIDADE"</formula>
    </cfRule>
  </conditionalFormatting>
  <conditionalFormatting sqref="Y405">
    <cfRule type="cellIs" dxfId="901" priority="1213" operator="equal">
      <formula>"NÃO"</formula>
    </cfRule>
    <cfRule type="cellIs" dxfId="900" priority="1214" operator="equal">
      <formula>"SIM"</formula>
    </cfRule>
  </conditionalFormatting>
  <conditionalFormatting sqref="Y405">
    <cfRule type="cellIs" dxfId="899" priority="1212" operator="equal">
      <formula>"OPORTUNIDADE"</formula>
    </cfRule>
  </conditionalFormatting>
  <conditionalFormatting sqref="Y405">
    <cfRule type="cellIs" dxfId="898" priority="1210" operator="equal">
      <formula>"NÃO"</formula>
    </cfRule>
    <cfRule type="cellIs" dxfId="897" priority="1211" operator="equal">
      <formula>"SIM"</formula>
    </cfRule>
  </conditionalFormatting>
  <conditionalFormatting sqref="Y405">
    <cfRule type="cellIs" dxfId="896" priority="1209" operator="equal">
      <formula>"OPORTUNIDADE"</formula>
    </cfRule>
  </conditionalFormatting>
  <conditionalFormatting sqref="Y405">
    <cfRule type="cellIs" dxfId="895" priority="1207" operator="equal">
      <formula>"NÃO"</formula>
    </cfRule>
    <cfRule type="cellIs" dxfId="894" priority="1208" operator="equal">
      <formula>"SIM"</formula>
    </cfRule>
  </conditionalFormatting>
  <conditionalFormatting sqref="Y405">
    <cfRule type="cellIs" dxfId="893" priority="1206" operator="equal">
      <formula>"OPORTUNIDADE"</formula>
    </cfRule>
  </conditionalFormatting>
  <conditionalFormatting sqref="Y405">
    <cfRule type="cellIs" dxfId="892" priority="1204" operator="equal">
      <formula>"NÃO"</formula>
    </cfRule>
    <cfRule type="cellIs" dxfId="891" priority="1205" operator="equal">
      <formula>"SIM"</formula>
    </cfRule>
  </conditionalFormatting>
  <conditionalFormatting sqref="Y405">
    <cfRule type="cellIs" dxfId="890" priority="1203" operator="equal">
      <formula>"OPORTUNIDADE"</formula>
    </cfRule>
  </conditionalFormatting>
  <conditionalFormatting sqref="Y405">
    <cfRule type="cellIs" dxfId="889" priority="1201" operator="equal">
      <formula>"NÃO"</formula>
    </cfRule>
    <cfRule type="cellIs" dxfId="888" priority="1202" operator="equal">
      <formula>"SIM"</formula>
    </cfRule>
  </conditionalFormatting>
  <conditionalFormatting sqref="Y405">
    <cfRule type="cellIs" dxfId="887" priority="1200" operator="equal">
      <formula>"OPORTUNIDADE"</formula>
    </cfRule>
  </conditionalFormatting>
  <conditionalFormatting sqref="Y405">
    <cfRule type="cellIs" dxfId="886" priority="1198" operator="equal">
      <formula>"NÃO"</formula>
    </cfRule>
    <cfRule type="cellIs" dxfId="885" priority="1199" operator="equal">
      <formula>"SIM"</formula>
    </cfRule>
  </conditionalFormatting>
  <conditionalFormatting sqref="Y405">
    <cfRule type="cellIs" dxfId="884" priority="1197" operator="equal">
      <formula>"OPORTUNIDADE"</formula>
    </cfRule>
  </conditionalFormatting>
  <conditionalFormatting sqref="Y405">
    <cfRule type="cellIs" dxfId="883" priority="1195" operator="equal">
      <formula>"NÃO"</formula>
    </cfRule>
    <cfRule type="cellIs" dxfId="882" priority="1196" operator="equal">
      <formula>"SIM"</formula>
    </cfRule>
  </conditionalFormatting>
  <conditionalFormatting sqref="Y405">
    <cfRule type="cellIs" dxfId="881" priority="1194" operator="equal">
      <formula>"OPORTUNIDADE"</formula>
    </cfRule>
  </conditionalFormatting>
  <conditionalFormatting sqref="Y405">
    <cfRule type="cellIs" dxfId="880" priority="1192" operator="equal">
      <formula>"NÃO"</formula>
    </cfRule>
    <cfRule type="cellIs" dxfId="879" priority="1193" operator="equal">
      <formula>"SIM"</formula>
    </cfRule>
  </conditionalFormatting>
  <conditionalFormatting sqref="Y405">
    <cfRule type="cellIs" dxfId="878" priority="1191" operator="equal">
      <formula>"OPORTUNIDADE"</formula>
    </cfRule>
  </conditionalFormatting>
  <conditionalFormatting sqref="Y405">
    <cfRule type="cellIs" dxfId="877" priority="1189" operator="equal">
      <formula>"NÃO"</formula>
    </cfRule>
    <cfRule type="cellIs" dxfId="876" priority="1190" operator="equal">
      <formula>"SIM"</formula>
    </cfRule>
  </conditionalFormatting>
  <conditionalFormatting sqref="Y408">
    <cfRule type="cellIs" dxfId="875" priority="1188" operator="equal">
      <formula>"OPORTUNIDADE"</formula>
    </cfRule>
  </conditionalFormatting>
  <conditionalFormatting sqref="Y408">
    <cfRule type="cellIs" dxfId="874" priority="1186" operator="equal">
      <formula>"NÃO"</formula>
    </cfRule>
    <cfRule type="cellIs" dxfId="873" priority="1187" operator="equal">
      <formula>"SIM"</formula>
    </cfRule>
  </conditionalFormatting>
  <conditionalFormatting sqref="Z408">
    <cfRule type="cellIs" dxfId="872" priority="1185" operator="equal">
      <formula>"OPORTUNIDADE"</formula>
    </cfRule>
  </conditionalFormatting>
  <conditionalFormatting sqref="Z408">
    <cfRule type="cellIs" dxfId="871" priority="1183" operator="equal">
      <formula>"NÃO"</formula>
    </cfRule>
    <cfRule type="cellIs" dxfId="870" priority="1184" operator="equal">
      <formula>"SIM"</formula>
    </cfRule>
  </conditionalFormatting>
  <conditionalFormatting sqref="Z408">
    <cfRule type="cellIs" dxfId="869" priority="1182" operator="equal">
      <formula>"OPORTUNIDADE"</formula>
    </cfRule>
  </conditionalFormatting>
  <conditionalFormatting sqref="Z408">
    <cfRule type="cellIs" dxfId="868" priority="1180" operator="equal">
      <formula>"NÃO"</formula>
    </cfRule>
    <cfRule type="cellIs" dxfId="867" priority="1181" operator="equal">
      <formula>"SIM"</formula>
    </cfRule>
  </conditionalFormatting>
  <conditionalFormatting sqref="Z408">
    <cfRule type="cellIs" dxfId="866" priority="1179" operator="equal">
      <formula>"OPORTUNIDADE"</formula>
    </cfRule>
  </conditionalFormatting>
  <conditionalFormatting sqref="Z408">
    <cfRule type="cellIs" dxfId="865" priority="1177" operator="equal">
      <formula>"NÃO"</formula>
    </cfRule>
    <cfRule type="cellIs" dxfId="864" priority="1178" operator="equal">
      <formula>"SIM"</formula>
    </cfRule>
  </conditionalFormatting>
  <conditionalFormatting sqref="Z408">
    <cfRule type="cellIs" dxfId="863" priority="1176" operator="equal">
      <formula>"OPORTUNIDADE"</formula>
    </cfRule>
  </conditionalFormatting>
  <conditionalFormatting sqref="Z408">
    <cfRule type="cellIs" dxfId="862" priority="1174" operator="equal">
      <formula>"NÃO"</formula>
    </cfRule>
    <cfRule type="cellIs" dxfId="861" priority="1175" operator="equal">
      <formula>"SIM"</formula>
    </cfRule>
  </conditionalFormatting>
  <conditionalFormatting sqref="Z408">
    <cfRule type="cellIs" dxfId="860" priority="1173" operator="equal">
      <formula>"OPORTUNIDADE"</formula>
    </cfRule>
  </conditionalFormatting>
  <conditionalFormatting sqref="Z408">
    <cfRule type="cellIs" dxfId="859" priority="1171" operator="equal">
      <formula>"NÃO"</formula>
    </cfRule>
    <cfRule type="cellIs" dxfId="858" priority="1172" operator="equal">
      <formula>"SIM"</formula>
    </cfRule>
  </conditionalFormatting>
  <conditionalFormatting sqref="BK1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57" priority="1166" operator="equal">
      <formula>"OPORTUNIDADE"</formula>
    </cfRule>
  </conditionalFormatting>
  <conditionalFormatting sqref="Z20">
    <cfRule type="cellIs" dxfId="856" priority="1164" operator="equal">
      <formula>"NÃO"</formula>
    </cfRule>
    <cfRule type="cellIs" dxfId="855" priority="1165" operator="equal">
      <formula>"SIM"</formula>
    </cfRule>
  </conditionalFormatting>
  <conditionalFormatting sqref="Y20">
    <cfRule type="cellIs" dxfId="854" priority="1163" operator="equal">
      <formula>"OPORTUNIDADE"</formula>
    </cfRule>
  </conditionalFormatting>
  <conditionalFormatting sqref="Y20">
    <cfRule type="cellIs" dxfId="853" priority="1161" operator="equal">
      <formula>"NÃO"</formula>
    </cfRule>
    <cfRule type="cellIs" dxfId="852" priority="1162" operator="equal">
      <formula>"SIM"</formula>
    </cfRule>
  </conditionalFormatting>
  <conditionalFormatting sqref="Z19">
    <cfRule type="cellIs" dxfId="851" priority="1160" operator="equal">
      <formula>"OPORTUNIDADE"</formula>
    </cfRule>
  </conditionalFormatting>
  <conditionalFormatting sqref="Z19">
    <cfRule type="cellIs" dxfId="850" priority="1158" operator="equal">
      <formula>"NÃO"</formula>
    </cfRule>
    <cfRule type="cellIs" dxfId="849" priority="1159" operator="equal">
      <formula>"SIM"</formula>
    </cfRule>
  </conditionalFormatting>
  <conditionalFormatting sqref="Z19">
    <cfRule type="cellIs" dxfId="848" priority="1142" operator="equal">
      <formula>"OPORTUNIDADE"</formula>
    </cfRule>
  </conditionalFormatting>
  <conditionalFormatting sqref="Z19">
    <cfRule type="cellIs" dxfId="847" priority="1140" operator="equal">
      <formula>"NÃO"</formula>
    </cfRule>
    <cfRule type="cellIs" dxfId="846" priority="1141" operator="equal">
      <formula>"SIM"</formula>
    </cfRule>
  </conditionalFormatting>
  <conditionalFormatting sqref="Z19">
    <cfRule type="cellIs" dxfId="845" priority="1139" operator="equal">
      <formula>"OPORTUNIDADE"</formula>
    </cfRule>
  </conditionalFormatting>
  <conditionalFormatting sqref="Z19">
    <cfRule type="cellIs" dxfId="844" priority="1137" operator="equal">
      <formula>"NÃO"</formula>
    </cfRule>
    <cfRule type="cellIs" dxfId="843" priority="1138" operator="equal">
      <formula>"SIM"</formula>
    </cfRule>
  </conditionalFormatting>
  <conditionalFormatting sqref="Z19">
    <cfRule type="cellIs" dxfId="842" priority="1136" operator="equal">
      <formula>"OPORTUNIDADE"</formula>
    </cfRule>
  </conditionalFormatting>
  <conditionalFormatting sqref="Z19">
    <cfRule type="cellIs" dxfId="841" priority="1134" operator="equal">
      <formula>"NÃO"</formula>
    </cfRule>
    <cfRule type="cellIs" dxfId="840" priority="1135" operator="equal">
      <formula>"SIM"</formula>
    </cfRule>
  </conditionalFormatting>
  <conditionalFormatting sqref="Z19">
    <cfRule type="cellIs" dxfId="839" priority="1133" operator="equal">
      <formula>"OPORTUNIDADE"</formula>
    </cfRule>
  </conditionalFormatting>
  <conditionalFormatting sqref="Z19">
    <cfRule type="cellIs" dxfId="838" priority="1131" operator="equal">
      <formula>"NÃO"</formula>
    </cfRule>
    <cfRule type="cellIs" dxfId="837" priority="1132" operator="equal">
      <formula>"SIM"</formula>
    </cfRule>
  </conditionalFormatting>
  <conditionalFormatting sqref="Z19">
    <cfRule type="cellIs" dxfId="836" priority="1130" operator="equal">
      <formula>"OPORTUNIDADE"</formula>
    </cfRule>
  </conditionalFormatting>
  <conditionalFormatting sqref="Z19">
    <cfRule type="cellIs" dxfId="835" priority="1128" operator="equal">
      <formula>"NÃO"</formula>
    </cfRule>
    <cfRule type="cellIs" dxfId="834" priority="1129" operator="equal">
      <formula>"SIM"</formula>
    </cfRule>
  </conditionalFormatting>
  <conditionalFormatting sqref="Z19">
    <cfRule type="cellIs" dxfId="833" priority="1127" operator="equal">
      <formula>"OPORTUNIDADE"</formula>
    </cfRule>
  </conditionalFormatting>
  <conditionalFormatting sqref="Z19">
    <cfRule type="cellIs" dxfId="832" priority="1125" operator="equal">
      <formula>"NÃO"</formula>
    </cfRule>
    <cfRule type="cellIs" dxfId="831" priority="1126" operator="equal">
      <formula>"SIM"</formula>
    </cfRule>
  </conditionalFormatting>
  <conditionalFormatting sqref="Z19">
    <cfRule type="cellIs" dxfId="830" priority="1124" operator="equal">
      <formula>"OPORTUNIDADE"</formula>
    </cfRule>
  </conditionalFormatting>
  <conditionalFormatting sqref="Z19">
    <cfRule type="cellIs" dxfId="829" priority="1122" operator="equal">
      <formula>"NÃO"</formula>
    </cfRule>
    <cfRule type="cellIs" dxfId="828" priority="1123" operator="equal">
      <formula>"SIM"</formula>
    </cfRule>
  </conditionalFormatting>
  <conditionalFormatting sqref="Z19">
    <cfRule type="cellIs" dxfId="827" priority="1121" operator="equal">
      <formula>"OPORTUNIDADE"</formula>
    </cfRule>
  </conditionalFormatting>
  <conditionalFormatting sqref="Z19">
    <cfRule type="cellIs" dxfId="826" priority="1119" operator="equal">
      <formula>"NÃO"</formula>
    </cfRule>
    <cfRule type="cellIs" dxfId="825" priority="1120" operator="equal">
      <formula>"SIM"</formula>
    </cfRule>
  </conditionalFormatting>
  <conditionalFormatting sqref="Z19">
    <cfRule type="cellIs" dxfId="824" priority="1118" operator="equal">
      <formula>"OPORTUNIDADE"</formula>
    </cfRule>
  </conditionalFormatting>
  <conditionalFormatting sqref="Z19">
    <cfRule type="cellIs" dxfId="823" priority="1116" operator="equal">
      <formula>"NÃO"</formula>
    </cfRule>
    <cfRule type="cellIs" dxfId="822" priority="1117" operator="equal">
      <formula>"SIM"</formula>
    </cfRule>
  </conditionalFormatting>
  <conditionalFormatting sqref="Z19">
    <cfRule type="cellIs" dxfId="821" priority="1112" operator="equal">
      <formula>"OPORTUNIDADE"</formula>
    </cfRule>
  </conditionalFormatting>
  <conditionalFormatting sqref="Z19">
    <cfRule type="cellIs" dxfId="820" priority="1110" operator="equal">
      <formula>"NÃO"</formula>
    </cfRule>
    <cfRule type="cellIs" dxfId="819" priority="1111" operator="equal">
      <formula>"SIM"</formula>
    </cfRule>
  </conditionalFormatting>
  <conditionalFormatting sqref="Z19">
    <cfRule type="cellIs" dxfId="818" priority="1109" operator="equal">
      <formula>"OPORTUNIDADE"</formula>
    </cfRule>
  </conditionalFormatting>
  <conditionalFormatting sqref="Z19">
    <cfRule type="cellIs" dxfId="817" priority="1107" operator="equal">
      <formula>"NÃO"</formula>
    </cfRule>
    <cfRule type="cellIs" dxfId="816" priority="1108" operator="equal">
      <formula>"SIM"</formula>
    </cfRule>
  </conditionalFormatting>
  <conditionalFormatting sqref="Y19">
    <cfRule type="cellIs" dxfId="815" priority="1076" operator="equal">
      <formula>"OPORTUNIDADE"</formula>
    </cfRule>
  </conditionalFormatting>
  <conditionalFormatting sqref="Y19">
    <cfRule type="cellIs" dxfId="814" priority="1074" operator="equal">
      <formula>"NÃO"</formula>
    </cfRule>
    <cfRule type="cellIs" dxfId="813" priority="1075" operator="equal">
      <formula>"SIM"</formula>
    </cfRule>
  </conditionalFormatting>
  <conditionalFormatting sqref="Y22:Z22">
    <cfRule type="cellIs" dxfId="812" priority="1073" operator="equal">
      <formula>"OPORTUNIDADE"</formula>
    </cfRule>
  </conditionalFormatting>
  <conditionalFormatting sqref="Y22:Z22">
    <cfRule type="cellIs" dxfId="811" priority="1071" operator="equal">
      <formula>"NÃO"</formula>
    </cfRule>
    <cfRule type="cellIs" dxfId="810" priority="1072" operator="equal">
      <formula>"SIM"</formula>
    </cfRule>
  </conditionalFormatting>
  <conditionalFormatting sqref="BP9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809" priority="1063" operator="equal">
      <formula>"OPORTUNIDADE"</formula>
    </cfRule>
  </conditionalFormatting>
  <conditionalFormatting sqref="Z30">
    <cfRule type="cellIs" dxfId="808" priority="1061" operator="equal">
      <formula>"NÃO"</formula>
    </cfRule>
    <cfRule type="cellIs" dxfId="807" priority="1062" operator="equal">
      <formula>"SIM"</formula>
    </cfRule>
  </conditionalFormatting>
  <conditionalFormatting sqref="BK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806" priority="1056" operator="equal">
      <formula>"OPORTUNIDADE"</formula>
    </cfRule>
  </conditionalFormatting>
  <conditionalFormatting sqref="Z27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28">
    <cfRule type="cellIs" dxfId="803" priority="1050" operator="equal">
      <formula>"OPORTUNIDADE"</formula>
    </cfRule>
  </conditionalFormatting>
  <conditionalFormatting sqref="Z28">
    <cfRule type="cellIs" dxfId="802" priority="1048" operator="equal">
      <formula>"NÃO"</formula>
    </cfRule>
    <cfRule type="cellIs" dxfId="801" priority="1049" operator="equal">
      <formula>"SIM"</formula>
    </cfRule>
  </conditionalFormatting>
  <conditionalFormatting sqref="Z29">
    <cfRule type="cellIs" dxfId="800" priority="1047" operator="equal">
      <formula>"OPORTUNIDADE"</formula>
    </cfRule>
  </conditionalFormatting>
  <conditionalFormatting sqref="Z29">
    <cfRule type="cellIs" dxfId="799" priority="1045" operator="equal">
      <formula>"NÃO"</formula>
    </cfRule>
    <cfRule type="cellIs" dxfId="798" priority="1046" operator="equal">
      <formula>"SIM"</formula>
    </cfRule>
  </conditionalFormatting>
  <conditionalFormatting sqref="BK7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97" priority="1039" operator="equal">
      <formula>"OPORTUNIDADE"</formula>
    </cfRule>
  </conditionalFormatting>
  <conditionalFormatting sqref="Z29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30">
    <cfRule type="cellIs" dxfId="794" priority="1036" operator="equal">
      <formula>"OPORTUNIDADE"</formula>
    </cfRule>
  </conditionalFormatting>
  <conditionalFormatting sqref="Z30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31">
    <cfRule type="cellIs" dxfId="791" priority="1033" operator="equal">
      <formula>"OPORTUNIDADE"</formula>
    </cfRule>
  </conditionalFormatting>
  <conditionalFormatting sqref="Z3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BK13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88" priority="1016" operator="equal">
      <formula>"OPORTUNIDADE"</formula>
    </cfRule>
  </conditionalFormatting>
  <conditionalFormatting sqref="Z40:Z43">
    <cfRule type="cellIs" dxfId="787" priority="1014" operator="equal">
      <formula>"NÃO"</formula>
    </cfRule>
    <cfRule type="cellIs" dxfId="786" priority="1015" operator="equal">
      <formula>"SIM"</formula>
    </cfRule>
  </conditionalFormatting>
  <conditionalFormatting sqref="Z38">
    <cfRule type="cellIs" dxfId="785" priority="1013" operator="equal">
      <formula>"OPORTUNIDADE"</formula>
    </cfRule>
  </conditionalFormatting>
  <conditionalFormatting sqref="Z38">
    <cfRule type="cellIs" dxfId="784" priority="1011" operator="equal">
      <formula>"NÃO"</formula>
    </cfRule>
    <cfRule type="cellIs" dxfId="783" priority="1012" operator="equal">
      <formula>"SIM"</formula>
    </cfRule>
  </conditionalFormatting>
  <conditionalFormatting sqref="Y38 Y40">
    <cfRule type="cellIs" dxfId="782" priority="1010" operator="equal">
      <formula>"OPORTUNIDADE"</formula>
    </cfRule>
  </conditionalFormatting>
  <conditionalFormatting sqref="Y38 Y40">
    <cfRule type="cellIs" dxfId="781" priority="1008" operator="equal">
      <formula>"NÃO"</formula>
    </cfRule>
    <cfRule type="cellIs" dxfId="780" priority="1009" operator="equal">
      <formula>"SIM"</formula>
    </cfRule>
  </conditionalFormatting>
  <conditionalFormatting sqref="Z41:Z43">
    <cfRule type="cellIs" dxfId="779" priority="1007" operator="equal">
      <formula>"OPORTUNIDADE"</formula>
    </cfRule>
  </conditionalFormatting>
  <conditionalFormatting sqref="Z41:Z43">
    <cfRule type="cellIs" dxfId="778" priority="1005" operator="equal">
      <formula>"NÃO"</formula>
    </cfRule>
    <cfRule type="cellIs" dxfId="777" priority="1006" operator="equal">
      <formula>"SIM"</formula>
    </cfRule>
  </conditionalFormatting>
  <conditionalFormatting sqref="Z41:Z43">
    <cfRule type="cellIs" dxfId="776" priority="1004" operator="equal">
      <formula>"OPORTUNIDADE"</formula>
    </cfRule>
  </conditionalFormatting>
  <conditionalFormatting sqref="Z41:Z43">
    <cfRule type="cellIs" dxfId="775" priority="1002" operator="equal">
      <formula>"NÃO"</formula>
    </cfRule>
    <cfRule type="cellIs" dxfId="774" priority="1003" operator="equal">
      <formula>"SIM"</formula>
    </cfRule>
  </conditionalFormatting>
  <conditionalFormatting sqref="Z42:Z43">
    <cfRule type="cellIs" dxfId="773" priority="1001" operator="equal">
      <formula>"OPORTUNIDADE"</formula>
    </cfRule>
  </conditionalFormatting>
  <conditionalFormatting sqref="Z42:Z43">
    <cfRule type="cellIs" dxfId="772" priority="999" operator="equal">
      <formula>"NÃO"</formula>
    </cfRule>
    <cfRule type="cellIs" dxfId="771" priority="1000" operator="equal">
      <formula>"SIM"</formula>
    </cfRule>
  </conditionalFormatting>
  <conditionalFormatting sqref="BJ24:BJ25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70" priority="988" operator="equal">
      <formula>"OPORTUNIDADE"</formula>
    </cfRule>
  </conditionalFormatting>
  <conditionalFormatting sqref="Z40">
    <cfRule type="cellIs" dxfId="769" priority="986" operator="equal">
      <formula>"NÃO"</formula>
    </cfRule>
    <cfRule type="cellIs" dxfId="768" priority="987" operator="equal">
      <formula>"SIM"</formula>
    </cfRule>
  </conditionalFormatting>
  <conditionalFormatting sqref="Y39:Z39">
    <cfRule type="cellIs" dxfId="767" priority="985" operator="equal">
      <formula>"OPORTUNIDADE"</formula>
    </cfRule>
  </conditionalFormatting>
  <conditionalFormatting sqref="Y39:Z39">
    <cfRule type="cellIs" dxfId="766" priority="983" operator="equal">
      <formula>"NÃO"</formula>
    </cfRule>
    <cfRule type="cellIs" dxfId="765" priority="984" operator="equal">
      <formula>"SIM"</formula>
    </cfRule>
  </conditionalFormatting>
  <conditionalFormatting sqref="Y39">
    <cfRule type="cellIs" dxfId="764" priority="982" operator="equal">
      <formula>"OPORTUNIDADE"</formula>
    </cfRule>
  </conditionalFormatting>
  <conditionalFormatting sqref="Y39">
    <cfRule type="cellIs" dxfId="763" priority="980" operator="equal">
      <formula>"NÃO"</formula>
    </cfRule>
    <cfRule type="cellIs" dxfId="762" priority="981" operator="equal">
      <formula>"SIM"</formula>
    </cfRule>
  </conditionalFormatting>
  <conditionalFormatting sqref="Y39">
    <cfRule type="cellIs" dxfId="761" priority="979" operator="equal">
      <formula>"OPORTUNIDADE"</formula>
    </cfRule>
  </conditionalFormatting>
  <conditionalFormatting sqref="Y39">
    <cfRule type="cellIs" dxfId="760" priority="977" operator="equal">
      <formula>"NÃO"</formula>
    </cfRule>
    <cfRule type="cellIs" dxfId="759" priority="978" operator="equal">
      <formula>"SIM"</formula>
    </cfRule>
  </conditionalFormatting>
  <conditionalFormatting sqref="Y39">
    <cfRule type="cellIs" dxfId="758" priority="976" operator="equal">
      <formula>"OPORTUNIDADE"</formula>
    </cfRule>
  </conditionalFormatting>
  <conditionalFormatting sqref="Y39">
    <cfRule type="cellIs" dxfId="757" priority="974" operator="equal">
      <formula>"NÃO"</formula>
    </cfRule>
    <cfRule type="cellIs" dxfId="756" priority="975" operator="equal">
      <formula>"SIM"</formula>
    </cfRule>
  </conditionalFormatting>
  <conditionalFormatting sqref="Y39">
    <cfRule type="cellIs" dxfId="755" priority="973" operator="equal">
      <formula>"OPORTUNIDADE"</formula>
    </cfRule>
  </conditionalFormatting>
  <conditionalFormatting sqref="Y39">
    <cfRule type="cellIs" dxfId="754" priority="971" operator="equal">
      <formula>"NÃO"</formula>
    </cfRule>
    <cfRule type="cellIs" dxfId="753" priority="972" operator="equal">
      <formula>"SIM"</formula>
    </cfRule>
  </conditionalFormatting>
  <conditionalFormatting sqref="Y39">
    <cfRule type="cellIs" dxfId="752" priority="970" operator="equal">
      <formula>"OPORTUNIDADE"</formula>
    </cfRule>
  </conditionalFormatting>
  <conditionalFormatting sqref="Y39">
    <cfRule type="cellIs" dxfId="751" priority="968" operator="equal">
      <formula>"NÃO"</formula>
    </cfRule>
    <cfRule type="cellIs" dxfId="750" priority="969" operator="equal">
      <formula>"SIM"</formula>
    </cfRule>
  </conditionalFormatting>
  <conditionalFormatting sqref="Z39">
    <cfRule type="cellIs" dxfId="749" priority="967" operator="equal">
      <formula>"OPORTUNIDADE"</formula>
    </cfRule>
  </conditionalFormatting>
  <conditionalFormatting sqref="Z39">
    <cfRule type="cellIs" dxfId="748" priority="965" operator="equal">
      <formula>"NÃO"</formula>
    </cfRule>
    <cfRule type="cellIs" dxfId="747" priority="966" operator="equal">
      <formula>"SIM"</formula>
    </cfRule>
  </conditionalFormatting>
  <conditionalFormatting sqref="Z39">
    <cfRule type="cellIs" dxfId="746" priority="964" operator="equal">
      <formula>"OPORTUNIDADE"</formula>
    </cfRule>
  </conditionalFormatting>
  <conditionalFormatting sqref="Z39">
    <cfRule type="cellIs" dxfId="745" priority="962" operator="equal">
      <formula>"NÃO"</formula>
    </cfRule>
    <cfRule type="cellIs" dxfId="744" priority="963" operator="equal">
      <formula>"SIM"</formula>
    </cfRule>
  </conditionalFormatting>
  <conditionalFormatting sqref="Z39">
    <cfRule type="cellIs" dxfId="743" priority="961" operator="equal">
      <formula>"OPORTUNIDADE"</formula>
    </cfRule>
  </conditionalFormatting>
  <conditionalFormatting sqref="Z39">
    <cfRule type="cellIs" dxfId="742" priority="959" operator="equal">
      <formula>"NÃO"</formula>
    </cfRule>
    <cfRule type="cellIs" dxfId="741" priority="960" operator="equal">
      <formula>"SIM"</formula>
    </cfRule>
  </conditionalFormatting>
  <conditionalFormatting sqref="Y39">
    <cfRule type="cellIs" dxfId="740" priority="958" operator="equal">
      <formula>"OPORTUNIDADE"</formula>
    </cfRule>
  </conditionalFormatting>
  <conditionalFormatting sqref="Y39">
    <cfRule type="cellIs" dxfId="739" priority="956" operator="equal">
      <formula>"NÃO"</formula>
    </cfRule>
    <cfRule type="cellIs" dxfId="738" priority="957" operator="equal">
      <formula>"SIM"</formula>
    </cfRule>
  </conditionalFormatting>
  <conditionalFormatting sqref="Y39">
    <cfRule type="cellIs" dxfId="737" priority="955" operator="equal">
      <formula>"OPORTUNIDADE"</formula>
    </cfRule>
  </conditionalFormatting>
  <conditionalFormatting sqref="Y39">
    <cfRule type="cellIs" dxfId="736" priority="953" operator="equal">
      <formula>"NÃO"</formula>
    </cfRule>
    <cfRule type="cellIs" dxfId="735" priority="954" operator="equal">
      <formula>"SIM"</formula>
    </cfRule>
  </conditionalFormatting>
  <conditionalFormatting sqref="Y39">
    <cfRule type="cellIs" dxfId="734" priority="952" operator="equal">
      <formula>"OPORTUNIDADE"</formula>
    </cfRule>
  </conditionalFormatting>
  <conditionalFormatting sqref="Y39">
    <cfRule type="cellIs" dxfId="733" priority="950" operator="equal">
      <formula>"NÃO"</formula>
    </cfRule>
    <cfRule type="cellIs" dxfId="732" priority="951" operator="equal">
      <formula>"SIM"</formula>
    </cfRule>
  </conditionalFormatting>
  <conditionalFormatting sqref="Y39">
    <cfRule type="cellIs" dxfId="731" priority="949" operator="equal">
      <formula>"OPORTUNIDADE"</formula>
    </cfRule>
  </conditionalFormatting>
  <conditionalFormatting sqref="Y39">
    <cfRule type="cellIs" dxfId="730" priority="947" operator="equal">
      <formula>"NÃO"</formula>
    </cfRule>
    <cfRule type="cellIs" dxfId="729" priority="948" operator="equal">
      <formula>"SIM"</formula>
    </cfRule>
  </conditionalFormatting>
  <conditionalFormatting sqref="Y39">
    <cfRule type="cellIs" dxfId="728" priority="946" operator="equal">
      <formula>"OPORTUNIDADE"</formula>
    </cfRule>
  </conditionalFormatting>
  <conditionalFormatting sqref="Y39">
    <cfRule type="cellIs" dxfId="727" priority="944" operator="equal">
      <formula>"NÃO"</formula>
    </cfRule>
    <cfRule type="cellIs" dxfId="726" priority="945" operator="equal">
      <formula>"SIM"</formula>
    </cfRule>
  </conditionalFormatting>
  <conditionalFormatting sqref="Y39">
    <cfRule type="cellIs" dxfId="725" priority="943" operator="equal">
      <formula>"OPORTUNIDADE"</formula>
    </cfRule>
  </conditionalFormatting>
  <conditionalFormatting sqref="Y39">
    <cfRule type="cellIs" dxfId="724" priority="941" operator="equal">
      <formula>"NÃO"</formula>
    </cfRule>
    <cfRule type="cellIs" dxfId="723" priority="942" operator="equal">
      <formula>"SIM"</formula>
    </cfRule>
  </conditionalFormatting>
  <conditionalFormatting sqref="Z39">
    <cfRule type="cellIs" dxfId="722" priority="940" operator="equal">
      <formula>"OPORTUNIDADE"</formula>
    </cfRule>
  </conditionalFormatting>
  <conditionalFormatting sqref="Z39">
    <cfRule type="cellIs" dxfId="721" priority="938" operator="equal">
      <formula>"NÃO"</formula>
    </cfRule>
    <cfRule type="cellIs" dxfId="720" priority="939" operator="equal">
      <formula>"SIM"</formula>
    </cfRule>
  </conditionalFormatting>
  <conditionalFormatting sqref="Z39">
    <cfRule type="cellIs" dxfId="719" priority="937" operator="equal">
      <formula>"OPORTUNIDADE"</formula>
    </cfRule>
  </conditionalFormatting>
  <conditionalFormatting sqref="Z39">
    <cfRule type="cellIs" dxfId="718" priority="935" operator="equal">
      <formula>"NÃO"</formula>
    </cfRule>
    <cfRule type="cellIs" dxfId="717" priority="936" operator="equal">
      <formula>"SIM"</formula>
    </cfRule>
  </conditionalFormatting>
  <conditionalFormatting sqref="Y39">
    <cfRule type="cellIs" dxfId="716" priority="934" operator="equal">
      <formula>"OPORTUNIDADE"</formula>
    </cfRule>
  </conditionalFormatting>
  <conditionalFormatting sqref="Y39">
    <cfRule type="cellIs" dxfId="715" priority="932" operator="equal">
      <formula>"NÃO"</formula>
    </cfRule>
    <cfRule type="cellIs" dxfId="714" priority="933" operator="equal">
      <formula>"SIM"</formula>
    </cfRule>
  </conditionalFormatting>
  <conditionalFormatting sqref="Y39">
    <cfRule type="cellIs" dxfId="713" priority="931" operator="equal">
      <formula>"OPORTUNIDADE"</formula>
    </cfRule>
  </conditionalFormatting>
  <conditionalFormatting sqref="Y39">
    <cfRule type="cellIs" dxfId="712" priority="929" operator="equal">
      <formula>"NÃO"</formula>
    </cfRule>
    <cfRule type="cellIs" dxfId="711" priority="930" operator="equal">
      <formula>"SIM"</formula>
    </cfRule>
  </conditionalFormatting>
  <conditionalFormatting sqref="Y39">
    <cfRule type="cellIs" dxfId="710" priority="928" operator="equal">
      <formula>"OPORTUNIDADE"</formula>
    </cfRule>
  </conditionalFormatting>
  <conditionalFormatting sqref="Y39">
    <cfRule type="cellIs" dxfId="709" priority="926" operator="equal">
      <formula>"NÃO"</formula>
    </cfRule>
    <cfRule type="cellIs" dxfId="708" priority="927" operator="equal">
      <formula>"SIM"</formula>
    </cfRule>
  </conditionalFormatting>
  <conditionalFormatting sqref="Y39">
    <cfRule type="cellIs" dxfId="707" priority="925" operator="equal">
      <formula>"OPORTUNIDADE"</formula>
    </cfRule>
  </conditionalFormatting>
  <conditionalFormatting sqref="Y39">
    <cfRule type="cellIs" dxfId="706" priority="923" operator="equal">
      <formula>"NÃO"</formula>
    </cfRule>
    <cfRule type="cellIs" dxfId="705" priority="924" operator="equal">
      <formula>"SIM"</formula>
    </cfRule>
  </conditionalFormatting>
  <conditionalFormatting sqref="Z39">
    <cfRule type="cellIs" dxfId="704" priority="922" operator="equal">
      <formula>"OPORTUNIDADE"</formula>
    </cfRule>
  </conditionalFormatting>
  <conditionalFormatting sqref="Z39">
    <cfRule type="cellIs" dxfId="703" priority="920" operator="equal">
      <formula>"NÃO"</formula>
    </cfRule>
    <cfRule type="cellIs" dxfId="702" priority="921" operator="equal">
      <formula>"SIM"</formula>
    </cfRule>
  </conditionalFormatting>
  <conditionalFormatting sqref="Z39">
    <cfRule type="cellIs" dxfId="701" priority="919" operator="equal">
      <formula>"OPORTUNIDADE"</formula>
    </cfRule>
  </conditionalFormatting>
  <conditionalFormatting sqref="Z39">
    <cfRule type="cellIs" dxfId="700" priority="917" operator="equal">
      <formula>"NÃO"</formula>
    </cfRule>
    <cfRule type="cellIs" dxfId="699" priority="918" operator="equal">
      <formula>"SIM"</formula>
    </cfRule>
  </conditionalFormatting>
  <conditionalFormatting sqref="Z39">
    <cfRule type="cellIs" dxfId="698" priority="916" operator="equal">
      <formula>"OPORTUNIDADE"</formula>
    </cfRule>
  </conditionalFormatting>
  <conditionalFormatting sqref="Z39">
    <cfRule type="cellIs" dxfId="697" priority="914" operator="equal">
      <formula>"NÃO"</formula>
    </cfRule>
    <cfRule type="cellIs" dxfId="696" priority="915" operator="equal">
      <formula>"SIM"</formula>
    </cfRule>
  </conditionalFormatting>
  <conditionalFormatting sqref="Y39">
    <cfRule type="cellIs" dxfId="695" priority="913" operator="equal">
      <formula>"OPORTUNIDADE"</formula>
    </cfRule>
  </conditionalFormatting>
  <conditionalFormatting sqref="Y39">
    <cfRule type="cellIs" dxfId="694" priority="911" operator="equal">
      <formula>"NÃO"</formula>
    </cfRule>
    <cfRule type="cellIs" dxfId="693" priority="912" operator="equal">
      <formula>"SIM"</formula>
    </cfRule>
  </conditionalFormatting>
  <conditionalFormatting sqref="Y39">
    <cfRule type="cellIs" dxfId="692" priority="910" operator="equal">
      <formula>"OPORTUNIDADE"</formula>
    </cfRule>
  </conditionalFormatting>
  <conditionalFormatting sqref="Y39">
    <cfRule type="cellIs" dxfId="691" priority="908" operator="equal">
      <formula>"NÃO"</formula>
    </cfRule>
    <cfRule type="cellIs" dxfId="690" priority="909" operator="equal">
      <formula>"SIM"</formula>
    </cfRule>
  </conditionalFormatting>
  <conditionalFormatting sqref="Y39">
    <cfRule type="cellIs" dxfId="689" priority="907" operator="equal">
      <formula>"OPORTUNIDADE"</formula>
    </cfRule>
  </conditionalFormatting>
  <conditionalFormatting sqref="Y39">
    <cfRule type="cellIs" dxfId="688" priority="905" operator="equal">
      <formula>"NÃO"</formula>
    </cfRule>
    <cfRule type="cellIs" dxfId="687" priority="906" operator="equal">
      <formula>"SIM"</formula>
    </cfRule>
  </conditionalFormatting>
  <conditionalFormatting sqref="Y39">
    <cfRule type="cellIs" dxfId="686" priority="904" operator="equal">
      <formula>"OPORTUNIDADE"</formula>
    </cfRule>
  </conditionalFormatting>
  <conditionalFormatting sqref="Y39">
    <cfRule type="cellIs" dxfId="685" priority="902" operator="equal">
      <formula>"NÃO"</formula>
    </cfRule>
    <cfRule type="cellIs" dxfId="684" priority="903" operator="equal">
      <formula>"SIM"</formula>
    </cfRule>
  </conditionalFormatting>
  <conditionalFormatting sqref="Y39">
    <cfRule type="cellIs" dxfId="683" priority="901" operator="equal">
      <formula>"OPORTUNIDADE"</formula>
    </cfRule>
  </conditionalFormatting>
  <conditionalFormatting sqref="Y39">
    <cfRule type="cellIs" dxfId="682" priority="899" operator="equal">
      <formula>"NÃO"</formula>
    </cfRule>
    <cfRule type="cellIs" dxfId="681" priority="900" operator="equal">
      <formula>"SIM"</formula>
    </cfRule>
  </conditionalFormatting>
  <conditionalFormatting sqref="Y39">
    <cfRule type="cellIs" dxfId="680" priority="898" operator="equal">
      <formula>"OPORTUNIDADE"</formula>
    </cfRule>
  </conditionalFormatting>
  <conditionalFormatting sqref="Y39">
    <cfRule type="cellIs" dxfId="679" priority="896" operator="equal">
      <formula>"NÃO"</formula>
    </cfRule>
    <cfRule type="cellIs" dxfId="678" priority="897" operator="equal">
      <formula>"SIM"</formula>
    </cfRule>
  </conditionalFormatting>
  <conditionalFormatting sqref="Y39">
    <cfRule type="cellIs" dxfId="677" priority="895" operator="equal">
      <formula>"OPORTUNIDADE"</formula>
    </cfRule>
  </conditionalFormatting>
  <conditionalFormatting sqref="Y39">
    <cfRule type="cellIs" dxfId="676" priority="893" operator="equal">
      <formula>"NÃO"</formula>
    </cfRule>
    <cfRule type="cellIs" dxfId="675" priority="894" operator="equal">
      <formula>"SIM"</formula>
    </cfRule>
  </conditionalFormatting>
  <conditionalFormatting sqref="Y39">
    <cfRule type="cellIs" dxfId="674" priority="892" operator="equal">
      <formula>"OPORTUNIDADE"</formula>
    </cfRule>
  </conditionalFormatting>
  <conditionalFormatting sqref="Y39">
    <cfRule type="cellIs" dxfId="673" priority="890" operator="equal">
      <formula>"NÃO"</formula>
    </cfRule>
    <cfRule type="cellIs" dxfId="672" priority="891" operator="equal">
      <formula>"SIM"</formula>
    </cfRule>
  </conditionalFormatting>
  <conditionalFormatting sqref="Y39">
    <cfRule type="cellIs" dxfId="671" priority="889" operator="equal">
      <formula>"OPORTUNIDADE"</formula>
    </cfRule>
  </conditionalFormatting>
  <conditionalFormatting sqref="Y39">
    <cfRule type="cellIs" dxfId="670" priority="887" operator="equal">
      <formula>"NÃO"</formula>
    </cfRule>
    <cfRule type="cellIs" dxfId="669" priority="888" operator="equal">
      <formula>"SIM"</formula>
    </cfRule>
  </conditionalFormatting>
  <conditionalFormatting sqref="Y39:Z39">
    <cfRule type="cellIs" dxfId="668" priority="886" operator="equal">
      <formula>"OPORTUNIDADE"</formula>
    </cfRule>
  </conditionalFormatting>
  <conditionalFormatting sqref="Y39:Z39">
    <cfRule type="cellIs" dxfId="667" priority="884" operator="equal">
      <formula>"NÃO"</formula>
    </cfRule>
    <cfRule type="cellIs" dxfId="666" priority="885" operator="equal">
      <formula>"SIM"</formula>
    </cfRule>
  </conditionalFormatting>
  <conditionalFormatting sqref="Y39:Z39">
    <cfRule type="cellIs" dxfId="665" priority="883" operator="equal">
      <formula>"OPORTUNIDADE"</formula>
    </cfRule>
  </conditionalFormatting>
  <conditionalFormatting sqref="Y39:Z39">
    <cfRule type="cellIs" dxfId="664" priority="881" operator="equal">
      <formula>"NÃO"</formula>
    </cfRule>
    <cfRule type="cellIs" dxfId="663" priority="882" operator="equal">
      <formula>"SIM"</formula>
    </cfRule>
  </conditionalFormatting>
  <conditionalFormatting sqref="Y39:Z39">
    <cfRule type="cellIs" dxfId="662" priority="880" operator="equal">
      <formula>"OPORTUNIDADE"</formula>
    </cfRule>
  </conditionalFormatting>
  <conditionalFormatting sqref="Y39:Z39">
    <cfRule type="cellIs" dxfId="661" priority="878" operator="equal">
      <formula>"NÃO"</formula>
    </cfRule>
    <cfRule type="cellIs" dxfId="660" priority="879" operator="equal">
      <formula>"SIM"</formula>
    </cfRule>
  </conditionalFormatting>
  <conditionalFormatting sqref="Y39:Z39">
    <cfRule type="cellIs" dxfId="659" priority="877" operator="equal">
      <formula>"OPORTUNIDADE"</formula>
    </cfRule>
  </conditionalFormatting>
  <conditionalFormatting sqref="Y39:Z39">
    <cfRule type="cellIs" dxfId="658" priority="875" operator="equal">
      <formula>"NÃO"</formula>
    </cfRule>
    <cfRule type="cellIs" dxfId="657" priority="876" operator="equal">
      <formula>"SIM"</formula>
    </cfRule>
  </conditionalFormatting>
  <conditionalFormatting sqref="Y39:Z39">
    <cfRule type="cellIs" dxfId="656" priority="874" operator="equal">
      <formula>"OPORTUNIDADE"</formula>
    </cfRule>
  </conditionalFormatting>
  <conditionalFormatting sqref="Y39:Z39">
    <cfRule type="cellIs" dxfId="655" priority="872" operator="equal">
      <formula>"NÃO"</formula>
    </cfRule>
    <cfRule type="cellIs" dxfId="654" priority="873" operator="equal">
      <formula>"SIM"</formula>
    </cfRule>
  </conditionalFormatting>
  <conditionalFormatting sqref="Y39:Z39">
    <cfRule type="cellIs" dxfId="653" priority="871" operator="equal">
      <formula>"OPORTUNIDADE"</formula>
    </cfRule>
  </conditionalFormatting>
  <conditionalFormatting sqref="Y39:Z39">
    <cfRule type="cellIs" dxfId="652" priority="869" operator="equal">
      <formula>"NÃO"</formula>
    </cfRule>
    <cfRule type="cellIs" dxfId="651" priority="870" operator="equal">
      <formula>"SIM"</formula>
    </cfRule>
  </conditionalFormatting>
  <conditionalFormatting sqref="Y39:Z39">
    <cfRule type="cellIs" dxfId="650" priority="868" operator="equal">
      <formula>"OPORTUNIDADE"</formula>
    </cfRule>
  </conditionalFormatting>
  <conditionalFormatting sqref="Y39:Z39">
    <cfRule type="cellIs" dxfId="649" priority="866" operator="equal">
      <formula>"NÃO"</formula>
    </cfRule>
    <cfRule type="cellIs" dxfId="648" priority="867" operator="equal">
      <formula>"SIM"</formula>
    </cfRule>
  </conditionalFormatting>
  <conditionalFormatting sqref="Y39:Z39">
    <cfRule type="cellIs" dxfId="647" priority="865" operator="equal">
      <formula>"OPORTUNIDADE"</formula>
    </cfRule>
  </conditionalFormatting>
  <conditionalFormatting sqref="Y39:Z39">
    <cfRule type="cellIs" dxfId="646" priority="863" operator="equal">
      <formula>"NÃO"</formula>
    </cfRule>
    <cfRule type="cellIs" dxfId="645" priority="864" operator="equal">
      <formula>"SIM"</formula>
    </cfRule>
  </conditionalFormatting>
  <conditionalFormatting sqref="Y39:Z39">
    <cfRule type="cellIs" dxfId="644" priority="862" operator="equal">
      <formula>"OPORTUNIDADE"</formula>
    </cfRule>
  </conditionalFormatting>
  <conditionalFormatting sqref="Y39:Z39">
    <cfRule type="cellIs" dxfId="643" priority="860" operator="equal">
      <formula>"NÃO"</formula>
    </cfRule>
    <cfRule type="cellIs" dxfId="642" priority="861" operator="equal">
      <formula>"SIM"</formula>
    </cfRule>
  </conditionalFormatting>
  <conditionalFormatting sqref="Z35">
    <cfRule type="cellIs" dxfId="641" priority="859" operator="equal">
      <formula>"OPORTUNIDADE"</formula>
    </cfRule>
  </conditionalFormatting>
  <conditionalFormatting sqref="Z35">
    <cfRule type="cellIs" dxfId="640" priority="857" operator="equal">
      <formula>"NÃO"</formula>
    </cfRule>
    <cfRule type="cellIs" dxfId="639" priority="858" operator="equal">
      <formula>"SIM"</formula>
    </cfRule>
  </conditionalFormatting>
  <conditionalFormatting sqref="Y35">
    <cfRule type="cellIs" dxfId="638" priority="856" operator="equal">
      <formula>"OPORTUNIDADE"</formula>
    </cfRule>
  </conditionalFormatting>
  <conditionalFormatting sqref="Y35">
    <cfRule type="cellIs" dxfId="637" priority="854" operator="equal">
      <formula>"NÃO"</formula>
    </cfRule>
    <cfRule type="cellIs" dxfId="636" priority="855" operator="equal">
      <formula>"SIM"</formula>
    </cfRule>
  </conditionalFormatting>
  <conditionalFormatting sqref="BK18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635" priority="830" operator="equal">
      <formula>"OPORTUNIDADE"</formula>
    </cfRule>
  </conditionalFormatting>
  <conditionalFormatting sqref="Z52:Z54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Z52:Z54">
    <cfRule type="cellIs" dxfId="632" priority="812" operator="equal">
      <formula>"OPORTUNIDADE"</formula>
    </cfRule>
  </conditionalFormatting>
  <conditionalFormatting sqref="Z52:Z54">
    <cfRule type="cellIs" dxfId="631" priority="810" operator="equal">
      <formula>"NÃO"</formula>
    </cfRule>
    <cfRule type="cellIs" dxfId="630" priority="811" operator="equal">
      <formula>"SIM"</formula>
    </cfRule>
  </conditionalFormatting>
  <conditionalFormatting sqref="Z52:Z54">
    <cfRule type="cellIs" dxfId="629" priority="809" operator="equal">
      <formula>"OPORTUNIDADE"</formula>
    </cfRule>
  </conditionalFormatting>
  <conditionalFormatting sqref="Z52:Z54">
    <cfRule type="cellIs" dxfId="628" priority="807" operator="equal">
      <formula>"NÃO"</formula>
    </cfRule>
    <cfRule type="cellIs" dxfId="627" priority="808" operator="equal">
      <formula>"SIM"</formula>
    </cfRule>
  </conditionalFormatting>
  <conditionalFormatting sqref="Z52:Z54">
    <cfRule type="cellIs" dxfId="626" priority="806" operator="equal">
      <formula>"OPORTUNIDADE"</formula>
    </cfRule>
  </conditionalFormatting>
  <conditionalFormatting sqref="Z52:Z54">
    <cfRule type="cellIs" dxfId="625" priority="804" operator="equal">
      <formula>"NÃO"</formula>
    </cfRule>
    <cfRule type="cellIs" dxfId="624" priority="805" operator="equal">
      <formula>"SIM"</formula>
    </cfRule>
  </conditionalFormatting>
  <conditionalFormatting sqref="Z52:Z54">
    <cfRule type="cellIs" dxfId="623" priority="785" operator="equal">
      <formula>"OPORTUNIDADE"</formula>
    </cfRule>
  </conditionalFormatting>
  <conditionalFormatting sqref="Z52:Z54">
    <cfRule type="cellIs" dxfId="622" priority="783" operator="equal">
      <formula>"NÃO"</formula>
    </cfRule>
    <cfRule type="cellIs" dxfId="621" priority="784" operator="equal">
      <formula>"SIM"</formula>
    </cfRule>
  </conditionalFormatting>
  <conditionalFormatting sqref="Z52:Z54">
    <cfRule type="cellIs" dxfId="620" priority="782" operator="equal">
      <formula>"OPORTUNIDADE"</formula>
    </cfRule>
  </conditionalFormatting>
  <conditionalFormatting sqref="Z52:Z54">
    <cfRule type="cellIs" dxfId="619" priority="780" operator="equal">
      <formula>"NÃO"</formula>
    </cfRule>
    <cfRule type="cellIs" dxfId="618" priority="781" operator="equal">
      <formula>"SIM"</formula>
    </cfRule>
  </conditionalFormatting>
  <conditionalFormatting sqref="Z52:Z54">
    <cfRule type="cellIs" dxfId="617" priority="767" operator="equal">
      <formula>"OPORTUNIDADE"</formula>
    </cfRule>
  </conditionalFormatting>
  <conditionalFormatting sqref="Z52:Z54">
    <cfRule type="cellIs" dxfId="616" priority="765" operator="equal">
      <formula>"NÃO"</formula>
    </cfRule>
    <cfRule type="cellIs" dxfId="615" priority="766" operator="equal">
      <formula>"SIM"</formula>
    </cfRule>
  </conditionalFormatting>
  <conditionalFormatting sqref="Z52:Z54">
    <cfRule type="cellIs" dxfId="614" priority="764" operator="equal">
      <formula>"OPORTUNIDADE"</formula>
    </cfRule>
  </conditionalFormatting>
  <conditionalFormatting sqref="Z52:Z54">
    <cfRule type="cellIs" dxfId="613" priority="762" operator="equal">
      <formula>"NÃO"</formula>
    </cfRule>
    <cfRule type="cellIs" dxfId="612" priority="763" operator="equal">
      <formula>"SIM"</formula>
    </cfRule>
  </conditionalFormatting>
  <conditionalFormatting sqref="Z52:Z54">
    <cfRule type="cellIs" dxfId="611" priority="761" operator="equal">
      <formula>"OPORTUNIDADE"</formula>
    </cfRule>
  </conditionalFormatting>
  <conditionalFormatting sqref="Z52:Z54">
    <cfRule type="cellIs" dxfId="610" priority="759" operator="equal">
      <formula>"NÃO"</formula>
    </cfRule>
    <cfRule type="cellIs" dxfId="609" priority="760" operator="equal">
      <formula>"SIM"</formula>
    </cfRule>
  </conditionalFormatting>
  <conditionalFormatting sqref="Z52:Z54">
    <cfRule type="cellIs" dxfId="608" priority="731" operator="equal">
      <formula>"OPORTUNIDADE"</formula>
    </cfRule>
  </conditionalFormatting>
  <conditionalFormatting sqref="Z52:Z54">
    <cfRule type="cellIs" dxfId="607" priority="729" operator="equal">
      <formula>"NÃO"</formula>
    </cfRule>
    <cfRule type="cellIs" dxfId="606" priority="730" operator="equal">
      <formula>"SIM"</formula>
    </cfRule>
  </conditionalFormatting>
  <conditionalFormatting sqref="Z52:Z54">
    <cfRule type="cellIs" dxfId="605" priority="728" operator="equal">
      <formula>"OPORTUNIDADE"</formula>
    </cfRule>
  </conditionalFormatting>
  <conditionalFormatting sqref="Z52:Z54">
    <cfRule type="cellIs" dxfId="604" priority="726" operator="equal">
      <formula>"NÃO"</formula>
    </cfRule>
    <cfRule type="cellIs" dxfId="603" priority="727" operator="equal">
      <formula>"SIM"</formula>
    </cfRule>
  </conditionalFormatting>
  <conditionalFormatting sqref="Z52:Z54">
    <cfRule type="cellIs" dxfId="602" priority="725" operator="equal">
      <formula>"OPORTUNIDADE"</formula>
    </cfRule>
  </conditionalFormatting>
  <conditionalFormatting sqref="Z52:Z54">
    <cfRule type="cellIs" dxfId="601" priority="723" operator="equal">
      <formula>"NÃO"</formula>
    </cfRule>
    <cfRule type="cellIs" dxfId="600" priority="724" operator="equal">
      <formula>"SIM"</formula>
    </cfRule>
  </conditionalFormatting>
  <conditionalFormatting sqref="Z52:Z54">
    <cfRule type="cellIs" dxfId="599" priority="722" operator="equal">
      <formula>"OPORTUNIDADE"</formula>
    </cfRule>
  </conditionalFormatting>
  <conditionalFormatting sqref="Z52:Z54">
    <cfRule type="cellIs" dxfId="598" priority="720" operator="equal">
      <formula>"NÃO"</formula>
    </cfRule>
    <cfRule type="cellIs" dxfId="597" priority="721" operator="equal">
      <formula>"SIM"</formula>
    </cfRule>
  </conditionalFormatting>
  <conditionalFormatting sqref="Z52:Z54">
    <cfRule type="cellIs" dxfId="596" priority="719" operator="equal">
      <formula>"OPORTUNIDADE"</formula>
    </cfRule>
  </conditionalFormatting>
  <conditionalFormatting sqref="Z52:Z54">
    <cfRule type="cellIs" dxfId="595" priority="717" operator="equal">
      <formula>"NÃO"</formula>
    </cfRule>
    <cfRule type="cellIs" dxfId="594" priority="718" operator="equal">
      <formula>"SIM"</formula>
    </cfRule>
  </conditionalFormatting>
  <conditionalFormatting sqref="Z52:Z54">
    <cfRule type="cellIs" dxfId="593" priority="716" operator="equal">
      <formula>"OPORTUNIDADE"</formula>
    </cfRule>
  </conditionalFormatting>
  <conditionalFormatting sqref="Z52:Z54">
    <cfRule type="cellIs" dxfId="592" priority="714" operator="equal">
      <formula>"NÃO"</formula>
    </cfRule>
    <cfRule type="cellIs" dxfId="591" priority="715" operator="equal">
      <formula>"SIM"</formula>
    </cfRule>
  </conditionalFormatting>
  <conditionalFormatting sqref="Z52:Z54">
    <cfRule type="cellIs" dxfId="590" priority="713" operator="equal">
      <formula>"OPORTUNIDADE"</formula>
    </cfRule>
  </conditionalFormatting>
  <conditionalFormatting sqref="Z52:Z54">
    <cfRule type="cellIs" dxfId="589" priority="711" operator="equal">
      <formula>"NÃO"</formula>
    </cfRule>
    <cfRule type="cellIs" dxfId="588" priority="712" operator="equal">
      <formula>"SIM"</formula>
    </cfRule>
  </conditionalFormatting>
  <conditionalFormatting sqref="Z52:Z54">
    <cfRule type="cellIs" dxfId="587" priority="710" operator="equal">
      <formula>"OPORTUNIDADE"</formula>
    </cfRule>
  </conditionalFormatting>
  <conditionalFormatting sqref="Z52:Z54">
    <cfRule type="cellIs" dxfId="586" priority="708" operator="equal">
      <formula>"NÃO"</formula>
    </cfRule>
    <cfRule type="cellIs" dxfId="585" priority="709" operator="equal">
      <formula>"SIM"</formula>
    </cfRule>
  </conditionalFormatting>
  <conditionalFormatting sqref="Z52:Z54">
    <cfRule type="cellIs" dxfId="584" priority="707" operator="equal">
      <formula>"OPORTUNIDADE"</formula>
    </cfRule>
  </conditionalFormatting>
  <conditionalFormatting sqref="Z52:Z54">
    <cfRule type="cellIs" dxfId="583" priority="705" operator="equal">
      <formula>"NÃO"</formula>
    </cfRule>
    <cfRule type="cellIs" dxfId="582" priority="706" operator="equal">
      <formula>"SIM"</formula>
    </cfRule>
  </conditionalFormatting>
  <conditionalFormatting sqref="Y54">
    <cfRule type="cellIs" dxfId="581" priority="704" operator="equal">
      <formula>"OPORTUNIDADE"</formula>
    </cfRule>
  </conditionalFormatting>
  <conditionalFormatting sqref="Y54">
    <cfRule type="cellIs" dxfId="580" priority="702" operator="equal">
      <formula>"NÃO"</formula>
    </cfRule>
    <cfRule type="cellIs" dxfId="579" priority="703" operator="equal">
      <formula>"SIM"</formula>
    </cfRule>
  </conditionalFormatting>
  <conditionalFormatting sqref="Z50:Z53">
    <cfRule type="cellIs" dxfId="578" priority="700" operator="equal">
      <formula>"OPORTUNIDADE"</formula>
    </cfRule>
  </conditionalFormatting>
  <conditionalFormatting sqref="Z50:Z53">
    <cfRule type="cellIs" dxfId="577" priority="698" operator="equal">
      <formula>"NÃO"</formula>
    </cfRule>
    <cfRule type="cellIs" dxfId="576" priority="699" operator="equal">
      <formula>"SIM"</formula>
    </cfRule>
  </conditionalFormatting>
  <conditionalFormatting sqref="Z50:Z53">
    <cfRule type="cellIs" dxfId="575" priority="694" operator="equal">
      <formula>"OPORTUNIDADE"</formula>
    </cfRule>
  </conditionalFormatting>
  <conditionalFormatting sqref="Z50:Z53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Z50:Z53">
    <cfRule type="cellIs" dxfId="572" priority="691" operator="equal">
      <formula>"OPORTUNIDADE"</formula>
    </cfRule>
  </conditionalFormatting>
  <conditionalFormatting sqref="Z50:Z53">
    <cfRule type="cellIs" dxfId="571" priority="689" operator="equal">
      <formula>"NÃO"</formula>
    </cfRule>
    <cfRule type="cellIs" dxfId="570" priority="690" operator="equal">
      <formula>"SIM"</formula>
    </cfRule>
  </conditionalFormatting>
  <conditionalFormatting sqref="Z51:Z53">
    <cfRule type="cellIs" dxfId="569" priority="688" operator="equal">
      <formula>"OPORTUNIDADE"</formula>
    </cfRule>
  </conditionalFormatting>
  <conditionalFormatting sqref="Z51:Z53">
    <cfRule type="cellIs" dxfId="568" priority="686" operator="equal">
      <formula>"NÃO"</formula>
    </cfRule>
    <cfRule type="cellIs" dxfId="567" priority="687" operator="equal">
      <formula>"SIM"</formula>
    </cfRule>
  </conditionalFormatting>
  <conditionalFormatting sqref="Z50:Z51">
    <cfRule type="cellIs" dxfId="566" priority="685" operator="equal">
      <formula>"OPORTUNIDADE"</formula>
    </cfRule>
  </conditionalFormatting>
  <conditionalFormatting sqref="Z50:Z51">
    <cfRule type="cellIs" dxfId="565" priority="683" operator="equal">
      <formula>"NÃO"</formula>
    </cfRule>
    <cfRule type="cellIs" dxfId="564" priority="684" operator="equal">
      <formula>"SIM"</formula>
    </cfRule>
  </conditionalFormatting>
  <conditionalFormatting sqref="Z48:Z49">
    <cfRule type="cellIs" dxfId="563" priority="682" operator="equal">
      <formula>"OPORTUNIDADE"</formula>
    </cfRule>
  </conditionalFormatting>
  <conditionalFormatting sqref="Z48:Z49">
    <cfRule type="cellIs" dxfId="562" priority="680" operator="equal">
      <formula>"NÃO"</formula>
    </cfRule>
    <cfRule type="cellIs" dxfId="561" priority="681" operator="equal">
      <formula>"SIM"</formula>
    </cfRule>
  </conditionalFormatting>
  <conditionalFormatting sqref="Z46">
    <cfRule type="cellIs" dxfId="560" priority="673" operator="equal">
      <formula>"OPORTUNIDADE"</formula>
    </cfRule>
  </conditionalFormatting>
  <conditionalFormatting sqref="Z46">
    <cfRule type="cellIs" dxfId="559" priority="671" operator="equal">
      <formula>"NÃO"</formula>
    </cfRule>
    <cfRule type="cellIs" dxfId="558" priority="672" operator="equal">
      <formula>"SIM"</formula>
    </cfRule>
  </conditionalFormatting>
  <conditionalFormatting sqref="Y46:Y53 Y55:Y56">
    <cfRule type="cellIs" dxfId="557" priority="667" operator="equal">
      <formula>"OPORTUNIDADE"</formula>
    </cfRule>
  </conditionalFormatting>
  <conditionalFormatting sqref="Y46:Y53 Y55:Y56">
    <cfRule type="cellIs" dxfId="556" priority="665" operator="equal">
      <formula>"NÃO"</formula>
    </cfRule>
    <cfRule type="cellIs" dxfId="555" priority="666" operator="equal">
      <formula>"SIM"</formula>
    </cfRule>
  </conditionalFormatting>
  <conditionalFormatting sqref="Z54:Z55">
    <cfRule type="cellIs" dxfId="554" priority="664" operator="equal">
      <formula>"OPORTUNIDADE"</formula>
    </cfRule>
  </conditionalFormatting>
  <conditionalFormatting sqref="Z54:Z55">
    <cfRule type="cellIs" dxfId="553" priority="662" operator="equal">
      <formula>"NÃO"</formula>
    </cfRule>
    <cfRule type="cellIs" dxfId="552" priority="663" operator="equal">
      <formula>"SIM"</formula>
    </cfRule>
  </conditionalFormatting>
  <conditionalFormatting sqref="Z54:Z55">
    <cfRule type="cellIs" dxfId="551" priority="661" operator="equal">
      <formula>"OPORTUNIDADE"</formula>
    </cfRule>
  </conditionalFormatting>
  <conditionalFormatting sqref="Z54:Z55">
    <cfRule type="cellIs" dxfId="550" priority="659" operator="equal">
      <formula>"NÃO"</formula>
    </cfRule>
    <cfRule type="cellIs" dxfId="549" priority="660" operator="equal">
      <formula>"SIM"</formula>
    </cfRule>
  </conditionalFormatting>
  <conditionalFormatting sqref="Z54:Z55">
    <cfRule type="cellIs" dxfId="548" priority="658" operator="equal">
      <formula>"OPORTUNIDADE"</formula>
    </cfRule>
  </conditionalFormatting>
  <conditionalFormatting sqref="Z54:Z55">
    <cfRule type="cellIs" dxfId="547" priority="656" operator="equal">
      <formula>"NÃO"</formula>
    </cfRule>
    <cfRule type="cellIs" dxfId="546" priority="657" operator="equal">
      <formula>"SIM"</formula>
    </cfRule>
  </conditionalFormatting>
  <conditionalFormatting sqref="Z54:Z55">
    <cfRule type="cellIs" dxfId="545" priority="655" operator="equal">
      <formula>"OPORTUNIDADE"</formula>
    </cfRule>
  </conditionalFormatting>
  <conditionalFormatting sqref="Z54:Z55">
    <cfRule type="cellIs" dxfId="544" priority="653" operator="equal">
      <formula>"NÃO"</formula>
    </cfRule>
    <cfRule type="cellIs" dxfId="543" priority="654" operator="equal">
      <formula>"SIM"</formula>
    </cfRule>
  </conditionalFormatting>
  <conditionalFormatting sqref="BJ35:BK35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542" priority="640" operator="equal">
      <formula>"OPORTUNIDADE"</formula>
    </cfRule>
  </conditionalFormatting>
  <conditionalFormatting sqref="Z56">
    <cfRule type="cellIs" dxfId="541" priority="638" operator="equal">
      <formula>"NÃO"</formula>
    </cfRule>
    <cfRule type="cellIs" dxfId="540" priority="639" operator="equal">
      <formula>"SIM"</formula>
    </cfRule>
  </conditionalFormatting>
  <conditionalFormatting sqref="BK4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539" priority="621" operator="equal">
      <formula>"OPORTUNIDADE"</formula>
    </cfRule>
  </conditionalFormatting>
  <conditionalFormatting sqref="Z66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Z66">
    <cfRule type="cellIs" dxfId="536" priority="618" operator="equal">
      <formula>"OPORTUNIDADE"</formula>
    </cfRule>
  </conditionalFormatting>
  <conditionalFormatting sqref="Z66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Z66">
    <cfRule type="cellIs" dxfId="533" priority="615" operator="equal">
      <formula>"OPORTUNIDADE"</formula>
    </cfRule>
  </conditionalFormatting>
  <conditionalFormatting sqref="Z66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Z66">
    <cfRule type="cellIs" dxfId="530" priority="612" operator="equal">
      <formula>"OPORTUNIDADE"</formula>
    </cfRule>
  </conditionalFormatting>
  <conditionalFormatting sqref="Z66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Z66">
    <cfRule type="cellIs" dxfId="527" priority="609" operator="equal">
      <formula>"OPORTUNIDADE"</formula>
    </cfRule>
  </conditionalFormatting>
  <conditionalFormatting sqref="Z66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66">
    <cfRule type="cellIs" dxfId="524" priority="606" operator="equal">
      <formula>"OPORTUNIDADE"</formula>
    </cfRule>
  </conditionalFormatting>
  <conditionalFormatting sqref="Y66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Z65">
    <cfRule type="cellIs" dxfId="521" priority="603" operator="equal">
      <formula>"OPORTUNIDADE"</formula>
    </cfRule>
  </conditionalFormatting>
  <conditionalFormatting sqref="Z65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Z65">
    <cfRule type="cellIs" dxfId="518" priority="600" operator="equal">
      <formula>"OPORTUNIDADE"</formula>
    </cfRule>
  </conditionalFormatting>
  <conditionalFormatting sqref="Z65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Z65">
    <cfRule type="cellIs" dxfId="515" priority="597" operator="equal">
      <formula>"OPORTUNIDADE"</formula>
    </cfRule>
  </conditionalFormatting>
  <conditionalFormatting sqref="Z65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Z65">
    <cfRule type="cellIs" dxfId="512" priority="594" operator="equal">
      <formula>"OPORTUNIDADE"</formula>
    </cfRule>
  </conditionalFormatting>
  <conditionalFormatting sqref="Z65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Z65">
    <cfRule type="cellIs" dxfId="509" priority="591" operator="equal">
      <formula>"OPORTUNIDADE"</formula>
    </cfRule>
  </conditionalFormatting>
  <conditionalFormatting sqref="Z65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Y65">
    <cfRule type="cellIs" dxfId="506" priority="588" operator="equal">
      <formula>"OPORTUNIDADE"</formula>
    </cfRule>
  </conditionalFormatting>
  <conditionalFormatting sqref="Y65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Z69">
    <cfRule type="cellIs" dxfId="503" priority="582" operator="equal">
      <formula>"OPORTUNIDADE"</formula>
    </cfRule>
  </conditionalFormatting>
  <conditionalFormatting sqref="Z69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Z69">
    <cfRule type="cellIs" dxfId="500" priority="579" operator="equal">
      <formula>"OPORTUNIDADE"</formula>
    </cfRule>
  </conditionalFormatting>
  <conditionalFormatting sqref="Z69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Z69">
    <cfRule type="cellIs" dxfId="497" priority="576" operator="equal">
      <formula>"OPORTUNIDADE"</formula>
    </cfRule>
  </conditionalFormatting>
  <conditionalFormatting sqref="Z69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69">
    <cfRule type="cellIs" dxfId="494" priority="573" operator="equal">
      <formula>"OPORTUNIDADE"</formula>
    </cfRule>
  </conditionalFormatting>
  <conditionalFormatting sqref="Z69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BP5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91" priority="563" operator="equal">
      <formula>"OPORTUNIDADE"</formula>
    </cfRule>
  </conditionalFormatting>
  <conditionalFormatting sqref="Z77:Z78">
    <cfRule type="cellIs" dxfId="490" priority="561" operator="equal">
      <formula>"NÃO"</formula>
    </cfRule>
    <cfRule type="cellIs" dxfId="489" priority="562" operator="equal">
      <formula>"SIM"</formula>
    </cfRule>
  </conditionalFormatting>
  <conditionalFormatting sqref="Y77:Y78 Y80:Y85">
    <cfRule type="cellIs" dxfId="488" priority="557" operator="equal">
      <formula>"OPORTUNIDADE"</formula>
    </cfRule>
  </conditionalFormatting>
  <conditionalFormatting sqref="Y77:Y78 Y80:Y85">
    <cfRule type="cellIs" dxfId="487" priority="555" operator="equal">
      <formula>"NÃO"</formula>
    </cfRule>
    <cfRule type="cellIs" dxfId="486" priority="556" operator="equal">
      <formula>"SIM"</formula>
    </cfRule>
  </conditionalFormatting>
  <conditionalFormatting sqref="BK69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85" priority="550" operator="equal">
      <formula>"OPORTUNIDADE"</formula>
    </cfRule>
  </conditionalFormatting>
  <conditionalFormatting sqref="Z84">
    <cfRule type="cellIs" dxfId="484" priority="548" operator="equal">
      <formula>"NÃO"</formula>
    </cfRule>
    <cfRule type="cellIs" dxfId="483" priority="549" operator="equal">
      <formula>"SIM"</formula>
    </cfRule>
  </conditionalFormatting>
  <conditionalFormatting sqref="Z84">
    <cfRule type="cellIs" dxfId="482" priority="547" operator="equal">
      <formula>"OPORTUNIDADE"</formula>
    </cfRule>
  </conditionalFormatting>
  <conditionalFormatting sqref="Z84">
    <cfRule type="cellIs" dxfId="481" priority="545" operator="equal">
      <formula>"NÃO"</formula>
    </cfRule>
    <cfRule type="cellIs" dxfId="480" priority="546" operator="equal">
      <formula>"SIM"</formula>
    </cfRule>
  </conditionalFormatting>
  <conditionalFormatting sqref="Z84">
    <cfRule type="cellIs" dxfId="479" priority="544" operator="equal">
      <formula>"OPORTUNIDADE"</formula>
    </cfRule>
  </conditionalFormatting>
  <conditionalFormatting sqref="Z84">
    <cfRule type="cellIs" dxfId="478" priority="542" operator="equal">
      <formula>"NÃO"</formula>
    </cfRule>
    <cfRule type="cellIs" dxfId="477" priority="543" operator="equal">
      <formula>"SIM"</formula>
    </cfRule>
  </conditionalFormatting>
  <conditionalFormatting sqref="Z84">
    <cfRule type="cellIs" dxfId="476" priority="541" operator="equal">
      <formula>"OPORTUNIDADE"</formula>
    </cfRule>
  </conditionalFormatting>
  <conditionalFormatting sqref="Z84">
    <cfRule type="cellIs" dxfId="475" priority="539" operator="equal">
      <formula>"NÃO"</formula>
    </cfRule>
    <cfRule type="cellIs" dxfId="474" priority="540" operator="equal">
      <formula>"SIM"</formula>
    </cfRule>
  </conditionalFormatting>
  <conditionalFormatting sqref="Z94:Z95">
    <cfRule type="cellIs" dxfId="473" priority="538" operator="equal">
      <formula>"OPORTUNIDADE"</formula>
    </cfRule>
  </conditionalFormatting>
  <conditionalFormatting sqref="Z94:Z95">
    <cfRule type="cellIs" dxfId="472" priority="536" operator="equal">
      <formula>"NÃO"</formula>
    </cfRule>
    <cfRule type="cellIs" dxfId="471" priority="537" operator="equal">
      <formula>"SIM"</formula>
    </cfRule>
  </conditionalFormatting>
  <conditionalFormatting sqref="Z94:Z95">
    <cfRule type="cellIs" dxfId="470" priority="535" operator="equal">
      <formula>"OPORTUNIDADE"</formula>
    </cfRule>
  </conditionalFormatting>
  <conditionalFormatting sqref="Z94:Z95">
    <cfRule type="cellIs" dxfId="469" priority="533" operator="equal">
      <formula>"NÃO"</formula>
    </cfRule>
    <cfRule type="cellIs" dxfId="468" priority="534" operator="equal">
      <formula>"SIM"</formula>
    </cfRule>
  </conditionalFormatting>
  <conditionalFormatting sqref="Z94:Z95">
    <cfRule type="cellIs" dxfId="467" priority="532" operator="equal">
      <formula>"OPORTUNIDADE"</formula>
    </cfRule>
  </conditionalFormatting>
  <conditionalFormatting sqref="Z94:Z95">
    <cfRule type="cellIs" dxfId="466" priority="530" operator="equal">
      <formula>"NÃO"</formula>
    </cfRule>
    <cfRule type="cellIs" dxfId="465" priority="531" operator="equal">
      <formula>"SIM"</formula>
    </cfRule>
  </conditionalFormatting>
  <conditionalFormatting sqref="Z94:Z95">
    <cfRule type="cellIs" dxfId="464" priority="529" operator="equal">
      <formula>"OPORTUNIDADE"</formula>
    </cfRule>
  </conditionalFormatting>
  <conditionalFormatting sqref="Z94:Z95">
    <cfRule type="cellIs" dxfId="463" priority="527" operator="equal">
      <formula>"NÃO"</formula>
    </cfRule>
    <cfRule type="cellIs" dxfId="462" priority="528" operator="equal">
      <formula>"SIM"</formula>
    </cfRule>
  </conditionalFormatting>
  <conditionalFormatting sqref="Z94:Z95">
    <cfRule type="cellIs" dxfId="461" priority="526" operator="equal">
      <formula>"OPORTUNIDADE"</formula>
    </cfRule>
  </conditionalFormatting>
  <conditionalFormatting sqref="Z94:Z95">
    <cfRule type="cellIs" dxfId="460" priority="524" operator="equal">
      <formula>"NÃO"</formula>
    </cfRule>
    <cfRule type="cellIs" dxfId="459" priority="525" operator="equal">
      <formula>"SIM"</formula>
    </cfRule>
  </conditionalFormatting>
  <conditionalFormatting sqref="Z82">
    <cfRule type="cellIs" dxfId="458" priority="520" operator="equal">
      <formula>"OPORTUNIDADE"</formula>
    </cfRule>
  </conditionalFormatting>
  <conditionalFormatting sqref="Z82">
    <cfRule type="cellIs" dxfId="457" priority="518" operator="equal">
      <formula>"NÃO"</formula>
    </cfRule>
    <cfRule type="cellIs" dxfId="456" priority="519" operator="equal">
      <formula>"SIM"</formula>
    </cfRule>
  </conditionalFormatting>
  <conditionalFormatting sqref="Z82">
    <cfRule type="cellIs" dxfId="455" priority="517" operator="equal">
      <formula>"OPORTUNIDADE"</formula>
    </cfRule>
  </conditionalFormatting>
  <conditionalFormatting sqref="Z82">
    <cfRule type="cellIs" dxfId="454" priority="515" operator="equal">
      <formula>"NÃO"</formula>
    </cfRule>
    <cfRule type="cellIs" dxfId="453" priority="516" operator="equal">
      <formula>"SIM"</formula>
    </cfRule>
  </conditionalFormatting>
  <conditionalFormatting sqref="Z82">
    <cfRule type="cellIs" dxfId="452" priority="514" operator="equal">
      <formula>"OPORTUNIDADE"</formula>
    </cfRule>
  </conditionalFormatting>
  <conditionalFormatting sqref="Z82">
    <cfRule type="cellIs" dxfId="451" priority="512" operator="equal">
      <formula>"NÃO"</formula>
    </cfRule>
    <cfRule type="cellIs" dxfId="450" priority="513" operator="equal">
      <formula>"SIM"</formula>
    </cfRule>
  </conditionalFormatting>
  <conditionalFormatting sqref="Z82">
    <cfRule type="cellIs" dxfId="449" priority="511" operator="equal">
      <formula>"OPORTUNIDADE"</formula>
    </cfRule>
  </conditionalFormatting>
  <conditionalFormatting sqref="Z82">
    <cfRule type="cellIs" dxfId="448" priority="509" operator="equal">
      <formula>"NÃO"</formula>
    </cfRule>
    <cfRule type="cellIs" dxfId="447" priority="510" operator="equal">
      <formula>"SIM"</formula>
    </cfRule>
  </conditionalFormatting>
  <conditionalFormatting sqref="Z82">
    <cfRule type="cellIs" dxfId="446" priority="508" operator="equal">
      <formula>"OPORTUNIDADE"</formula>
    </cfRule>
  </conditionalFormatting>
  <conditionalFormatting sqref="Z82">
    <cfRule type="cellIs" dxfId="445" priority="506" operator="equal">
      <formula>"NÃO"</formula>
    </cfRule>
    <cfRule type="cellIs" dxfId="444" priority="507" operator="equal">
      <formula>"SIM"</formula>
    </cfRule>
  </conditionalFormatting>
  <conditionalFormatting sqref="Z87">
    <cfRule type="cellIs" dxfId="443" priority="502" operator="equal">
      <formula>"OPORTUNIDADE"</formula>
    </cfRule>
  </conditionalFormatting>
  <conditionalFormatting sqref="Z87">
    <cfRule type="cellIs" dxfId="442" priority="500" operator="equal">
      <formula>"NÃO"</formula>
    </cfRule>
    <cfRule type="cellIs" dxfId="441" priority="501" operator="equal">
      <formula>"SIM"</formula>
    </cfRule>
  </conditionalFormatting>
  <conditionalFormatting sqref="Z87">
    <cfRule type="cellIs" dxfId="440" priority="499" operator="equal">
      <formula>"OPORTUNIDADE"</formula>
    </cfRule>
  </conditionalFormatting>
  <conditionalFormatting sqref="Z87">
    <cfRule type="cellIs" dxfId="439" priority="497" operator="equal">
      <formula>"NÃO"</formula>
    </cfRule>
    <cfRule type="cellIs" dxfId="438" priority="498" operator="equal">
      <formula>"SIM"</formula>
    </cfRule>
  </conditionalFormatting>
  <conditionalFormatting sqref="Z87">
    <cfRule type="cellIs" dxfId="437" priority="496" operator="equal">
      <formula>"OPORTUNIDADE"</formula>
    </cfRule>
  </conditionalFormatting>
  <conditionalFormatting sqref="Z87">
    <cfRule type="cellIs" dxfId="436" priority="494" operator="equal">
      <formula>"NÃO"</formula>
    </cfRule>
    <cfRule type="cellIs" dxfId="435" priority="495" operator="equal">
      <formula>"SIM"</formula>
    </cfRule>
  </conditionalFormatting>
  <conditionalFormatting sqref="Z87">
    <cfRule type="cellIs" dxfId="434" priority="493" operator="equal">
      <formula>"OPORTUNIDADE"</formula>
    </cfRule>
  </conditionalFormatting>
  <conditionalFormatting sqref="Z87">
    <cfRule type="cellIs" dxfId="433" priority="491" operator="equal">
      <formula>"NÃO"</formula>
    </cfRule>
    <cfRule type="cellIs" dxfId="432" priority="492" operator="equal">
      <formula>"SIM"</formula>
    </cfRule>
  </conditionalFormatting>
  <conditionalFormatting sqref="Z87">
    <cfRule type="cellIs" dxfId="431" priority="490" operator="equal">
      <formula>"OPORTUNIDADE"</formula>
    </cfRule>
  </conditionalFormatting>
  <conditionalFormatting sqref="Z87">
    <cfRule type="cellIs" dxfId="430" priority="488" operator="equal">
      <formula>"NÃO"</formula>
    </cfRule>
    <cfRule type="cellIs" dxfId="429" priority="489" operator="equal">
      <formula>"SIM"</formula>
    </cfRule>
  </conditionalFormatting>
  <conditionalFormatting sqref="Z95:Z96">
    <cfRule type="cellIs" dxfId="428" priority="487" operator="equal">
      <formula>"OPORTUNIDADE"</formula>
    </cfRule>
  </conditionalFormatting>
  <conditionalFormatting sqref="Z95:Z96">
    <cfRule type="cellIs" dxfId="427" priority="485" operator="equal">
      <formula>"NÃO"</formula>
    </cfRule>
    <cfRule type="cellIs" dxfId="426" priority="486" operator="equal">
      <formula>"SIM"</formula>
    </cfRule>
  </conditionalFormatting>
  <conditionalFormatting sqref="Z95:Z96">
    <cfRule type="cellIs" dxfId="425" priority="484" operator="equal">
      <formula>"OPORTUNIDADE"</formula>
    </cfRule>
  </conditionalFormatting>
  <conditionalFormatting sqref="Z95:Z96">
    <cfRule type="cellIs" dxfId="424" priority="482" operator="equal">
      <formula>"NÃO"</formula>
    </cfRule>
    <cfRule type="cellIs" dxfId="423" priority="483" operator="equal">
      <formula>"SIM"</formula>
    </cfRule>
  </conditionalFormatting>
  <conditionalFormatting sqref="Z95:Z96">
    <cfRule type="cellIs" dxfId="422" priority="481" operator="equal">
      <formula>"OPORTUNIDADE"</formula>
    </cfRule>
  </conditionalFormatting>
  <conditionalFormatting sqref="Z95:Z96">
    <cfRule type="cellIs" dxfId="421" priority="479" operator="equal">
      <formula>"NÃO"</formula>
    </cfRule>
    <cfRule type="cellIs" dxfId="420" priority="480" operator="equal">
      <formula>"SIM"</formula>
    </cfRule>
  </conditionalFormatting>
  <conditionalFormatting sqref="Z95:Z96">
    <cfRule type="cellIs" dxfId="419" priority="478" operator="equal">
      <formula>"OPORTUNIDADE"</formula>
    </cfRule>
  </conditionalFormatting>
  <conditionalFormatting sqref="Z95:Z96">
    <cfRule type="cellIs" dxfId="418" priority="476" operator="equal">
      <formula>"NÃO"</formula>
    </cfRule>
    <cfRule type="cellIs" dxfId="417" priority="477" operator="equal">
      <formula>"SIM"</formula>
    </cfRule>
  </conditionalFormatting>
  <conditionalFormatting sqref="Z95:Z96">
    <cfRule type="cellIs" dxfId="416" priority="475" operator="equal">
      <formula>"OPORTUNIDADE"</formula>
    </cfRule>
  </conditionalFormatting>
  <conditionalFormatting sqref="Z95:Z96">
    <cfRule type="cellIs" dxfId="415" priority="473" operator="equal">
      <formula>"NÃO"</formula>
    </cfRule>
    <cfRule type="cellIs" dxfId="414" priority="474" operator="equal">
      <formula>"SIM"</formula>
    </cfRule>
  </conditionalFormatting>
  <conditionalFormatting sqref="Z98:Z99">
    <cfRule type="cellIs" dxfId="413" priority="472" operator="equal">
      <formula>"OPORTUNIDADE"</formula>
    </cfRule>
  </conditionalFormatting>
  <conditionalFormatting sqref="Z98:Z99">
    <cfRule type="cellIs" dxfId="412" priority="470" operator="equal">
      <formula>"NÃO"</formula>
    </cfRule>
    <cfRule type="cellIs" dxfId="411" priority="471" operator="equal">
      <formula>"SIM"</formula>
    </cfRule>
  </conditionalFormatting>
  <conditionalFormatting sqref="Z98:Z99">
    <cfRule type="cellIs" dxfId="410" priority="454" operator="equal">
      <formula>"OPORTUNIDADE"</formula>
    </cfRule>
  </conditionalFormatting>
  <conditionalFormatting sqref="Z98:Z99">
    <cfRule type="cellIs" dxfId="409" priority="452" operator="equal">
      <formula>"NÃO"</formula>
    </cfRule>
    <cfRule type="cellIs" dxfId="408" priority="453" operator="equal">
      <formula>"SIM"</formula>
    </cfRule>
  </conditionalFormatting>
  <conditionalFormatting sqref="Z98:Z99">
    <cfRule type="cellIs" dxfId="407" priority="451" operator="equal">
      <formula>"OPORTUNIDADE"</formula>
    </cfRule>
  </conditionalFormatting>
  <conditionalFormatting sqref="Z98:Z99">
    <cfRule type="cellIs" dxfId="406" priority="449" operator="equal">
      <formula>"NÃO"</formula>
    </cfRule>
    <cfRule type="cellIs" dxfId="405" priority="450" operator="equal">
      <formula>"SIM"</formula>
    </cfRule>
  </conditionalFormatting>
  <conditionalFormatting sqref="Z98:Z99">
    <cfRule type="cellIs" dxfId="404" priority="448" operator="equal">
      <formula>"OPORTUNIDADE"</formula>
    </cfRule>
  </conditionalFormatting>
  <conditionalFormatting sqref="Z98:Z99">
    <cfRule type="cellIs" dxfId="403" priority="446" operator="equal">
      <formula>"NÃO"</formula>
    </cfRule>
    <cfRule type="cellIs" dxfId="402" priority="447" operator="equal">
      <formula>"SIM"</formula>
    </cfRule>
  </conditionalFormatting>
  <conditionalFormatting sqref="Z98:Z99">
    <cfRule type="cellIs" dxfId="401" priority="427" operator="equal">
      <formula>"OPORTUNIDADE"</formula>
    </cfRule>
  </conditionalFormatting>
  <conditionalFormatting sqref="Z98:Z99">
    <cfRule type="cellIs" dxfId="400" priority="425" operator="equal">
      <formula>"NÃO"</formula>
    </cfRule>
    <cfRule type="cellIs" dxfId="399" priority="426" operator="equal">
      <formula>"SIM"</formula>
    </cfRule>
  </conditionalFormatting>
  <conditionalFormatting sqref="Z98:Z99">
    <cfRule type="cellIs" dxfId="398" priority="424" operator="equal">
      <formula>"OPORTUNIDADE"</formula>
    </cfRule>
  </conditionalFormatting>
  <conditionalFormatting sqref="Z98:Z99">
    <cfRule type="cellIs" dxfId="397" priority="422" operator="equal">
      <formula>"NÃO"</formula>
    </cfRule>
    <cfRule type="cellIs" dxfId="396" priority="423" operator="equal">
      <formula>"SIM"</formula>
    </cfRule>
  </conditionalFormatting>
  <conditionalFormatting sqref="Z98:Z99">
    <cfRule type="cellIs" dxfId="395" priority="409" operator="equal">
      <formula>"OPORTUNIDADE"</formula>
    </cfRule>
  </conditionalFormatting>
  <conditionalFormatting sqref="Z98:Z99">
    <cfRule type="cellIs" dxfId="394" priority="407" operator="equal">
      <formula>"NÃO"</formula>
    </cfRule>
    <cfRule type="cellIs" dxfId="393" priority="408" operator="equal">
      <formula>"SIM"</formula>
    </cfRule>
  </conditionalFormatting>
  <conditionalFormatting sqref="Z98:Z99">
    <cfRule type="cellIs" dxfId="392" priority="406" operator="equal">
      <formula>"OPORTUNIDADE"</formula>
    </cfRule>
  </conditionalFormatting>
  <conditionalFormatting sqref="Z98:Z99">
    <cfRule type="cellIs" dxfId="391" priority="404" operator="equal">
      <formula>"NÃO"</formula>
    </cfRule>
    <cfRule type="cellIs" dxfId="390" priority="405" operator="equal">
      <formula>"SIM"</formula>
    </cfRule>
  </conditionalFormatting>
  <conditionalFormatting sqref="Z98:Z99">
    <cfRule type="cellIs" dxfId="389" priority="403" operator="equal">
      <formula>"OPORTUNIDADE"</formula>
    </cfRule>
  </conditionalFormatting>
  <conditionalFormatting sqref="Z98:Z99">
    <cfRule type="cellIs" dxfId="388" priority="401" operator="equal">
      <formula>"NÃO"</formula>
    </cfRule>
    <cfRule type="cellIs" dxfId="387" priority="402" operator="equal">
      <formula>"SIM"</formula>
    </cfRule>
  </conditionalFormatting>
  <conditionalFormatting sqref="Z98:Z99">
    <cfRule type="cellIs" dxfId="386" priority="373" operator="equal">
      <formula>"OPORTUNIDADE"</formula>
    </cfRule>
  </conditionalFormatting>
  <conditionalFormatting sqref="Z98:Z99">
    <cfRule type="cellIs" dxfId="385" priority="371" operator="equal">
      <formula>"NÃO"</formula>
    </cfRule>
    <cfRule type="cellIs" dxfId="384" priority="372" operator="equal">
      <formula>"SIM"</formula>
    </cfRule>
  </conditionalFormatting>
  <conditionalFormatting sqref="Z98:Z99">
    <cfRule type="cellIs" dxfId="383" priority="370" operator="equal">
      <formula>"OPORTUNIDADE"</formula>
    </cfRule>
  </conditionalFormatting>
  <conditionalFormatting sqref="Z98:Z99">
    <cfRule type="cellIs" dxfId="382" priority="368" operator="equal">
      <formula>"NÃO"</formula>
    </cfRule>
    <cfRule type="cellIs" dxfId="381" priority="369" operator="equal">
      <formula>"SIM"</formula>
    </cfRule>
  </conditionalFormatting>
  <conditionalFormatting sqref="Z98:Z99">
    <cfRule type="cellIs" dxfId="380" priority="367" operator="equal">
      <formula>"OPORTUNIDADE"</formula>
    </cfRule>
  </conditionalFormatting>
  <conditionalFormatting sqref="Z98:Z99">
    <cfRule type="cellIs" dxfId="379" priority="365" operator="equal">
      <formula>"NÃO"</formula>
    </cfRule>
    <cfRule type="cellIs" dxfId="378" priority="366" operator="equal">
      <formula>"SIM"</formula>
    </cfRule>
  </conditionalFormatting>
  <conditionalFormatting sqref="Z98:Z99">
    <cfRule type="cellIs" dxfId="377" priority="364" operator="equal">
      <formula>"OPORTUNIDADE"</formula>
    </cfRule>
  </conditionalFormatting>
  <conditionalFormatting sqref="Z98:Z99">
    <cfRule type="cellIs" dxfId="376" priority="362" operator="equal">
      <formula>"NÃO"</formula>
    </cfRule>
    <cfRule type="cellIs" dxfId="375" priority="363" operator="equal">
      <formula>"SIM"</formula>
    </cfRule>
  </conditionalFormatting>
  <conditionalFormatting sqref="Z98:Z99">
    <cfRule type="cellIs" dxfId="374" priority="361" operator="equal">
      <formula>"OPORTUNIDADE"</formula>
    </cfRule>
  </conditionalFormatting>
  <conditionalFormatting sqref="Z98:Z99">
    <cfRule type="cellIs" dxfId="373" priority="359" operator="equal">
      <formula>"NÃO"</formula>
    </cfRule>
    <cfRule type="cellIs" dxfId="372" priority="360" operator="equal">
      <formula>"SIM"</formula>
    </cfRule>
  </conditionalFormatting>
  <conditionalFormatting sqref="Z98:Z99">
    <cfRule type="cellIs" dxfId="371" priority="358" operator="equal">
      <formula>"OPORTUNIDADE"</formula>
    </cfRule>
  </conditionalFormatting>
  <conditionalFormatting sqref="Z98:Z99">
    <cfRule type="cellIs" dxfId="370" priority="356" operator="equal">
      <formula>"NÃO"</formula>
    </cfRule>
    <cfRule type="cellIs" dxfId="369" priority="357" operator="equal">
      <formula>"SIM"</formula>
    </cfRule>
  </conditionalFormatting>
  <conditionalFormatting sqref="Z98:Z99">
    <cfRule type="cellIs" dxfId="368" priority="355" operator="equal">
      <formula>"OPORTUNIDADE"</formula>
    </cfRule>
  </conditionalFormatting>
  <conditionalFormatting sqref="Z98:Z99">
    <cfRule type="cellIs" dxfId="367" priority="353" operator="equal">
      <formula>"NÃO"</formula>
    </cfRule>
    <cfRule type="cellIs" dxfId="366" priority="354" operator="equal">
      <formula>"SIM"</formula>
    </cfRule>
  </conditionalFormatting>
  <conditionalFormatting sqref="Z98:Z99">
    <cfRule type="cellIs" dxfId="365" priority="352" operator="equal">
      <formula>"OPORTUNIDADE"</formula>
    </cfRule>
  </conditionalFormatting>
  <conditionalFormatting sqref="Z98:Z99">
    <cfRule type="cellIs" dxfId="364" priority="350" operator="equal">
      <formula>"NÃO"</formula>
    </cfRule>
    <cfRule type="cellIs" dxfId="363" priority="351" operator="equal">
      <formula>"SIM"</formula>
    </cfRule>
  </conditionalFormatting>
  <conditionalFormatting sqref="Z98:Z99">
    <cfRule type="cellIs" dxfId="362" priority="349" operator="equal">
      <formula>"OPORTUNIDADE"</formula>
    </cfRule>
  </conditionalFormatting>
  <conditionalFormatting sqref="Z98:Z99">
    <cfRule type="cellIs" dxfId="361" priority="347" operator="equal">
      <formula>"NÃO"</formula>
    </cfRule>
    <cfRule type="cellIs" dxfId="360" priority="348" operator="equal">
      <formula>"SIM"</formula>
    </cfRule>
  </conditionalFormatting>
  <conditionalFormatting sqref="Y98:Y99">
    <cfRule type="cellIs" dxfId="359" priority="346" operator="equal">
      <formula>"OPORTUNIDADE"</formula>
    </cfRule>
  </conditionalFormatting>
  <conditionalFormatting sqref="Y98:Y99">
    <cfRule type="cellIs" dxfId="358" priority="344" operator="equal">
      <formula>"NÃO"</formula>
    </cfRule>
    <cfRule type="cellIs" dxfId="357" priority="345" operator="equal">
      <formula>"SIM"</formula>
    </cfRule>
  </conditionalFormatting>
  <conditionalFormatting sqref="Z98:Z100">
    <cfRule type="cellIs" dxfId="356" priority="343" operator="equal">
      <formula>"OPORTUNIDADE"</formula>
    </cfRule>
  </conditionalFormatting>
  <conditionalFormatting sqref="Z98:Z100">
    <cfRule type="cellIs" dxfId="355" priority="341" operator="equal">
      <formula>"NÃO"</formula>
    </cfRule>
    <cfRule type="cellIs" dxfId="354" priority="342" operator="equal">
      <formula>"SIM"</formula>
    </cfRule>
  </conditionalFormatting>
  <conditionalFormatting sqref="Z98:Z100">
    <cfRule type="cellIs" dxfId="353" priority="340" operator="equal">
      <formula>"OPORTUNIDADE"</formula>
    </cfRule>
  </conditionalFormatting>
  <conditionalFormatting sqref="Z98:Z100">
    <cfRule type="cellIs" dxfId="352" priority="338" operator="equal">
      <formula>"NÃO"</formula>
    </cfRule>
    <cfRule type="cellIs" dxfId="351" priority="339" operator="equal">
      <formula>"SIM"</formula>
    </cfRule>
  </conditionalFormatting>
  <conditionalFormatting sqref="Z98:Z100">
    <cfRule type="cellIs" dxfId="350" priority="337" operator="equal">
      <formula>"OPORTUNIDADE"</formula>
    </cfRule>
  </conditionalFormatting>
  <conditionalFormatting sqref="Z98:Z100">
    <cfRule type="cellIs" dxfId="349" priority="335" operator="equal">
      <formula>"NÃO"</formula>
    </cfRule>
    <cfRule type="cellIs" dxfId="348" priority="336" operator="equal">
      <formula>"SIM"</formula>
    </cfRule>
  </conditionalFormatting>
  <conditionalFormatting sqref="Z98:Z100">
    <cfRule type="cellIs" dxfId="347" priority="334" operator="equal">
      <formula>"OPORTUNIDADE"</formula>
    </cfRule>
  </conditionalFormatting>
  <conditionalFormatting sqref="Z98:Z100">
    <cfRule type="cellIs" dxfId="346" priority="332" operator="equal">
      <formula>"NÃO"</formula>
    </cfRule>
    <cfRule type="cellIs" dxfId="345" priority="333" operator="equal">
      <formula>"SIM"</formula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44" priority="303" operator="equal">
      <formula>"OPORTUNIDADE"</formula>
    </cfRule>
  </conditionalFormatting>
  <conditionalFormatting sqref="Z79">
    <cfRule type="cellIs" dxfId="343" priority="301" operator="equal">
      <formula>"NÃO"</formula>
    </cfRule>
    <cfRule type="cellIs" dxfId="342" priority="302" operator="equal">
      <formula>"SIM"</formula>
    </cfRule>
  </conditionalFormatting>
  <conditionalFormatting sqref="Z79">
    <cfRule type="cellIs" dxfId="341" priority="300" operator="equal">
      <formula>"OPORTUNIDADE"</formula>
    </cfRule>
  </conditionalFormatting>
  <conditionalFormatting sqref="Z79">
    <cfRule type="cellIs" dxfId="340" priority="298" operator="equal">
      <formula>"NÃO"</formula>
    </cfRule>
    <cfRule type="cellIs" dxfId="339" priority="299" operator="equal">
      <formula>"SIM"</formula>
    </cfRule>
  </conditionalFormatting>
  <conditionalFormatting sqref="Z79">
    <cfRule type="cellIs" dxfId="338" priority="297" operator="equal">
      <formula>"OPORTUNIDADE"</formula>
    </cfRule>
  </conditionalFormatting>
  <conditionalFormatting sqref="Z79">
    <cfRule type="cellIs" dxfId="337" priority="295" operator="equal">
      <formula>"NÃO"</formula>
    </cfRule>
    <cfRule type="cellIs" dxfId="336" priority="296" operator="equal">
      <formula>"SIM"</formula>
    </cfRule>
  </conditionalFormatting>
  <conditionalFormatting sqref="Z79">
    <cfRule type="cellIs" dxfId="335" priority="294" operator="equal">
      <formula>"OPORTUNIDADE"</formula>
    </cfRule>
  </conditionalFormatting>
  <conditionalFormatting sqref="Z79">
    <cfRule type="cellIs" dxfId="334" priority="292" operator="equal">
      <formula>"NÃO"</formula>
    </cfRule>
    <cfRule type="cellIs" dxfId="333" priority="293" operator="equal">
      <formula>"SIM"</formula>
    </cfRule>
  </conditionalFormatting>
  <conditionalFormatting sqref="Z79">
    <cfRule type="cellIs" dxfId="332" priority="291" operator="equal">
      <formula>"OPORTUNIDADE"</formula>
    </cfRule>
  </conditionalFormatting>
  <conditionalFormatting sqref="Z79">
    <cfRule type="cellIs" dxfId="331" priority="289" operator="equal">
      <formula>"NÃO"</formula>
    </cfRule>
    <cfRule type="cellIs" dxfId="330" priority="290" operator="equal">
      <formula>"SIM"</formula>
    </cfRule>
  </conditionalFormatting>
  <conditionalFormatting sqref="Y79">
    <cfRule type="cellIs" dxfId="329" priority="288" operator="equal">
      <formula>"OPORTUNIDADE"</formula>
    </cfRule>
  </conditionalFormatting>
  <conditionalFormatting sqref="Y79">
    <cfRule type="cellIs" dxfId="328" priority="286" operator="equal">
      <formula>"NÃO"</formula>
    </cfRule>
    <cfRule type="cellIs" dxfId="327" priority="287" operator="equal">
      <formula>"SIM"</formula>
    </cfRule>
  </conditionalFormatting>
  <conditionalFormatting sqref="BK8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6" priority="271" operator="equal">
      <formula>"OPORTUNIDADE"</formula>
    </cfRule>
  </conditionalFormatting>
  <conditionalFormatting sqref="Z89:Z90">
    <cfRule type="cellIs" dxfId="325" priority="269" operator="equal">
      <formula>"NÃO"</formula>
    </cfRule>
    <cfRule type="cellIs" dxfId="324" priority="270" operator="equal">
      <formula>"SIM"</formula>
    </cfRule>
  </conditionalFormatting>
  <conditionalFormatting sqref="Z89:Z90">
    <cfRule type="cellIs" dxfId="323" priority="268" operator="equal">
      <formula>"OPORTUNIDADE"</formula>
    </cfRule>
  </conditionalFormatting>
  <conditionalFormatting sqref="Z89:Z90">
    <cfRule type="cellIs" dxfId="322" priority="266" operator="equal">
      <formula>"NÃO"</formula>
    </cfRule>
    <cfRule type="cellIs" dxfId="321" priority="267" operator="equal">
      <formula>"SIM"</formula>
    </cfRule>
  </conditionalFormatting>
  <conditionalFormatting sqref="Z89:Z90">
    <cfRule type="cellIs" dxfId="320" priority="265" operator="equal">
      <formula>"OPORTUNIDADE"</formula>
    </cfRule>
  </conditionalFormatting>
  <conditionalFormatting sqref="Z89:Z90">
    <cfRule type="cellIs" dxfId="319" priority="263" operator="equal">
      <formula>"NÃO"</formula>
    </cfRule>
    <cfRule type="cellIs" dxfId="318" priority="264" operator="equal">
      <formula>"SIM"</formula>
    </cfRule>
  </conditionalFormatting>
  <conditionalFormatting sqref="Z89:Z90">
    <cfRule type="cellIs" dxfId="317" priority="262" operator="equal">
      <formula>"OPORTUNIDADE"</formula>
    </cfRule>
  </conditionalFormatting>
  <conditionalFormatting sqref="Z89:Z90">
    <cfRule type="cellIs" dxfId="316" priority="260" operator="equal">
      <formula>"NÃO"</formula>
    </cfRule>
    <cfRule type="cellIs" dxfId="315" priority="261" operator="equal">
      <formula>"SIM"</formula>
    </cfRule>
  </conditionalFormatting>
  <conditionalFormatting sqref="Z89:Z90">
    <cfRule type="cellIs" dxfId="314" priority="259" operator="equal">
      <formula>"OPORTUNIDADE"</formula>
    </cfRule>
  </conditionalFormatting>
  <conditionalFormatting sqref="Z89:Z90">
    <cfRule type="cellIs" dxfId="313" priority="257" operator="equal">
      <formula>"NÃO"</formula>
    </cfRule>
    <cfRule type="cellIs" dxfId="312" priority="258" operator="equal">
      <formula>"SIM"</formula>
    </cfRule>
  </conditionalFormatting>
  <conditionalFormatting sqref="Z97:Z98">
    <cfRule type="cellIs" dxfId="311" priority="253" operator="equal">
      <formula>"OPORTUNIDADE"</formula>
    </cfRule>
  </conditionalFormatting>
  <conditionalFormatting sqref="Z97:Z98">
    <cfRule type="cellIs" dxfId="310" priority="251" operator="equal">
      <formula>"NÃO"</formula>
    </cfRule>
    <cfRule type="cellIs" dxfId="309" priority="252" operator="equal">
      <formula>"SIM"</formula>
    </cfRule>
  </conditionalFormatting>
  <conditionalFormatting sqref="Y97:Y98">
    <cfRule type="cellIs" dxfId="308" priority="250" operator="equal">
      <formula>"OPORTUNIDADE"</formula>
    </cfRule>
  </conditionalFormatting>
  <conditionalFormatting sqref="Y97:Y98">
    <cfRule type="cellIs" dxfId="307" priority="248" operator="equal">
      <formula>"NÃO"</formula>
    </cfRule>
    <cfRule type="cellIs" dxfId="306" priority="249" operator="equal">
      <formula>"SIM"</formula>
    </cfRule>
  </conditionalFormatting>
  <conditionalFormatting sqref="BK8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05" priority="243" operator="equal">
      <formula>"OPORTUNIDADE"</formula>
    </cfRule>
  </conditionalFormatting>
  <conditionalFormatting sqref="Z93">
    <cfRule type="cellIs" dxfId="304" priority="241" operator="equal">
      <formula>"NÃO"</formula>
    </cfRule>
    <cfRule type="cellIs" dxfId="303" priority="242" operator="equal">
      <formula>"SIM"</formula>
    </cfRule>
  </conditionalFormatting>
  <conditionalFormatting sqref="Z93">
    <cfRule type="cellIs" dxfId="302" priority="240" operator="equal">
      <formula>"OPORTUNIDADE"</formula>
    </cfRule>
  </conditionalFormatting>
  <conditionalFormatting sqref="Z93">
    <cfRule type="cellIs" dxfId="301" priority="238" operator="equal">
      <formula>"NÃO"</formula>
    </cfRule>
    <cfRule type="cellIs" dxfId="300" priority="239" operator="equal">
      <formula>"SIM"</formula>
    </cfRule>
  </conditionalFormatting>
  <conditionalFormatting sqref="Z93">
    <cfRule type="cellIs" dxfId="299" priority="237" operator="equal">
      <formula>"OPORTUNIDADE"</formula>
    </cfRule>
  </conditionalFormatting>
  <conditionalFormatting sqref="Z93">
    <cfRule type="cellIs" dxfId="298" priority="235" operator="equal">
      <formula>"NÃO"</formula>
    </cfRule>
    <cfRule type="cellIs" dxfId="297" priority="236" operator="equal">
      <formula>"SIM"</formula>
    </cfRule>
  </conditionalFormatting>
  <conditionalFormatting sqref="Z93">
    <cfRule type="cellIs" dxfId="296" priority="234" operator="equal">
      <formula>"OPORTUNIDADE"</formula>
    </cfRule>
  </conditionalFormatting>
  <conditionalFormatting sqref="Z93">
    <cfRule type="cellIs" dxfId="295" priority="232" operator="equal">
      <formula>"NÃO"</formula>
    </cfRule>
    <cfRule type="cellIs" dxfId="294" priority="233" operator="equal">
      <formula>"SIM"</formula>
    </cfRule>
  </conditionalFormatting>
  <conditionalFormatting sqref="Z93">
    <cfRule type="cellIs" dxfId="293" priority="231" operator="equal">
      <formula>"OPORTUNIDADE"</formula>
    </cfRule>
  </conditionalFormatting>
  <conditionalFormatting sqref="Z93">
    <cfRule type="cellIs" dxfId="292" priority="229" operator="equal">
      <formula>"NÃO"</formula>
    </cfRule>
    <cfRule type="cellIs" dxfId="291" priority="230" operator="equal">
      <formula>"SIM"</formula>
    </cfRule>
  </conditionalFormatting>
  <conditionalFormatting sqref="BK10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0" priority="208" operator="equal">
      <formula>"OPORTUNIDADE"</formula>
    </cfRule>
  </conditionalFormatting>
  <conditionalFormatting sqref="Z107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107">
    <cfRule type="cellIs" dxfId="287" priority="205" operator="equal">
      <formula>"OPORTUNIDADE"</formula>
    </cfRule>
  </conditionalFormatting>
  <conditionalFormatting sqref="Z107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Z107">
    <cfRule type="cellIs" dxfId="284" priority="202" operator="equal">
      <formula>"OPORTUNIDADE"</formula>
    </cfRule>
  </conditionalFormatting>
  <conditionalFormatting sqref="Z107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107">
    <cfRule type="cellIs" dxfId="281" priority="199" operator="equal">
      <formula>"OPORTUNIDADE"</formula>
    </cfRule>
  </conditionalFormatting>
  <conditionalFormatting sqref="Z107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Z107">
    <cfRule type="cellIs" dxfId="278" priority="196" operator="equal">
      <formula>"OPORTUNIDADE"</formula>
    </cfRule>
  </conditionalFormatting>
  <conditionalFormatting sqref="Z107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Z109:Z110">
    <cfRule type="cellIs" dxfId="275" priority="193" operator="equal">
      <formula>"OPORTUNIDADE"</formula>
    </cfRule>
  </conditionalFormatting>
  <conditionalFormatting sqref="Z109:Z110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109:Z110">
    <cfRule type="cellIs" dxfId="272" priority="190" operator="equal">
      <formula>"OPORTUNIDADE"</formula>
    </cfRule>
  </conditionalFormatting>
  <conditionalFormatting sqref="Z109:Z110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109:Z110">
    <cfRule type="cellIs" dxfId="269" priority="187" operator="equal">
      <formula>"OPORTUNIDADE"</formula>
    </cfRule>
  </conditionalFormatting>
  <conditionalFormatting sqref="Z109:Z110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109:Z110">
    <cfRule type="cellIs" dxfId="266" priority="184" operator="equal">
      <formula>"OPORTUNIDADE"</formula>
    </cfRule>
  </conditionalFormatting>
  <conditionalFormatting sqref="Z109:Z110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109:Z110">
    <cfRule type="cellIs" dxfId="263" priority="181" operator="equal">
      <formula>"OPORTUNIDADE"</formula>
    </cfRule>
  </conditionalFormatting>
  <conditionalFormatting sqref="Z109:Z110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BK9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09:Z111">
    <cfRule type="cellIs" dxfId="260" priority="170" operator="equal">
      <formula>"OPORTUNIDADE"</formula>
    </cfRule>
  </conditionalFormatting>
  <conditionalFormatting sqref="Z109:Z111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Y109:Y111">
    <cfRule type="cellIs" dxfId="257" priority="167" operator="equal">
      <formula>"OPORTUNIDADE"</formula>
    </cfRule>
  </conditionalFormatting>
  <conditionalFormatting sqref="Y109:Y111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110:Z112">
    <cfRule type="cellIs" dxfId="254" priority="164" operator="equal">
      <formula>"OPORTUNIDADE"</formula>
    </cfRule>
  </conditionalFormatting>
  <conditionalFormatting sqref="Z110:Z11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110:Z112">
    <cfRule type="cellIs" dxfId="251" priority="161" operator="equal">
      <formula>"OPORTUNIDADE"</formula>
    </cfRule>
  </conditionalFormatting>
  <conditionalFormatting sqref="Z110:Z11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110:Z112">
    <cfRule type="cellIs" dxfId="248" priority="158" operator="equal">
      <formula>"OPORTUNIDADE"</formula>
    </cfRule>
  </conditionalFormatting>
  <conditionalFormatting sqref="Z110:Z11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10:Z112">
    <cfRule type="cellIs" dxfId="245" priority="155" operator="equal">
      <formula>"OPORTUNIDADE"</formula>
    </cfRule>
  </conditionalFormatting>
  <conditionalFormatting sqref="Z110:Z11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110:Z112">
    <cfRule type="cellIs" dxfId="242" priority="152" operator="equal">
      <formula>"OPORTUNIDADE"</formula>
    </cfRule>
  </conditionalFormatting>
  <conditionalFormatting sqref="Z110:Z11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110:Z112">
    <cfRule type="cellIs" dxfId="239" priority="149" operator="equal">
      <formula>"OPORTUNIDADE"</formula>
    </cfRule>
  </conditionalFormatting>
  <conditionalFormatting sqref="Z110:Z11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110:Z112">
    <cfRule type="cellIs" dxfId="236" priority="146" operator="equal">
      <formula>"OPORTUNIDADE"</formula>
    </cfRule>
  </conditionalFormatting>
  <conditionalFormatting sqref="Z110:Z11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110:Z112">
    <cfRule type="cellIs" dxfId="233" priority="143" operator="equal">
      <formula>"OPORTUNIDADE"</formula>
    </cfRule>
  </conditionalFormatting>
  <conditionalFormatting sqref="Z110:Z11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110:Z112">
    <cfRule type="cellIs" dxfId="230" priority="140" operator="equal">
      <formula>"OPORTUNIDADE"</formula>
    </cfRule>
  </conditionalFormatting>
  <conditionalFormatting sqref="Z110:Z112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110:Z112">
    <cfRule type="cellIs" dxfId="227" priority="137" operator="equal">
      <formula>"OPORTUNIDADE"</formula>
    </cfRule>
  </conditionalFormatting>
  <conditionalFormatting sqref="Z110:Z112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110:Z112">
    <cfRule type="cellIs" dxfId="224" priority="134" operator="equal">
      <formula>"OPORTUNIDADE"</formula>
    </cfRule>
  </conditionalFormatting>
  <conditionalFormatting sqref="Z110:Z112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110:Z112">
    <cfRule type="cellIs" dxfId="221" priority="131" operator="equal">
      <formula>"OPORTUNIDADE"</formula>
    </cfRule>
  </conditionalFormatting>
  <conditionalFormatting sqref="Z110:Z112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10:Z112">
    <cfRule type="cellIs" dxfId="218" priority="128" operator="equal">
      <formula>"OPORTUNIDADE"</formula>
    </cfRule>
  </conditionalFormatting>
  <conditionalFormatting sqref="Z110:Z112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10:Z112">
    <cfRule type="cellIs" dxfId="215" priority="125" operator="equal">
      <formula>"OPORTUNIDADE"</formula>
    </cfRule>
  </conditionalFormatting>
  <conditionalFormatting sqref="Z110:Z112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110:Z112">
    <cfRule type="cellIs" dxfId="212" priority="122" operator="equal">
      <formula>"OPORTUNIDADE"</formula>
    </cfRule>
  </conditionalFormatting>
  <conditionalFormatting sqref="Z110:Z112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110:Z112">
    <cfRule type="cellIs" dxfId="209" priority="119" operator="equal">
      <formula>"OPORTUNIDADE"</formula>
    </cfRule>
  </conditionalFormatting>
  <conditionalFormatting sqref="Z110:Z112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110:Z112">
    <cfRule type="cellIs" dxfId="206" priority="116" operator="equal">
      <formula>"OPORTUNIDADE"</formula>
    </cfRule>
  </conditionalFormatting>
  <conditionalFormatting sqref="Z110:Z112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110:Z112">
    <cfRule type="cellIs" dxfId="203" priority="113" operator="equal">
      <formula>"OPORTUNIDADE"</formula>
    </cfRule>
  </conditionalFormatting>
  <conditionalFormatting sqref="Z110:Z112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110:Y112">
    <cfRule type="cellIs" dxfId="200" priority="110" operator="equal">
      <formula>"OPORTUNIDADE"</formula>
    </cfRule>
  </conditionalFormatting>
  <conditionalFormatting sqref="Y110:Y112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110:Z112">
    <cfRule type="cellIs" dxfId="197" priority="107" operator="equal">
      <formula>"OPORTUNIDADE"</formula>
    </cfRule>
  </conditionalFormatting>
  <conditionalFormatting sqref="Z110:Z112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110:Z112">
    <cfRule type="cellIs" dxfId="194" priority="104" operator="equal">
      <formula>"OPORTUNIDADE"</formula>
    </cfRule>
  </conditionalFormatting>
  <conditionalFormatting sqref="Z110:Z112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110:Z112">
    <cfRule type="cellIs" dxfId="191" priority="101" operator="equal">
      <formula>"OPORTUNIDADE"</formula>
    </cfRule>
  </conditionalFormatting>
  <conditionalFormatting sqref="Z110:Z112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110:Z112">
    <cfRule type="cellIs" dxfId="188" priority="98" operator="equal">
      <formula>"OPORTUNIDADE"</formula>
    </cfRule>
  </conditionalFormatting>
  <conditionalFormatting sqref="Z110:Z112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Z110:Z112">
    <cfRule type="cellIs" dxfId="185" priority="95" operator="equal">
      <formula>"OPORTUNIDADE"</formula>
    </cfRule>
  </conditionalFormatting>
  <conditionalFormatting sqref="Z110:Z112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110:Y112">
    <cfRule type="cellIs" dxfId="182" priority="92" operator="equal">
      <formula>"OPORTUNIDADE"</formula>
    </cfRule>
  </conditionalFormatting>
  <conditionalFormatting sqref="Y110:Y112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108:Z109">
    <cfRule type="cellIs" dxfId="179" priority="89" operator="equal">
      <formula>"OPORTUNIDADE"</formula>
    </cfRule>
  </conditionalFormatting>
  <conditionalFormatting sqref="Z108:Z10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108:Z109">
    <cfRule type="cellIs" dxfId="176" priority="86" operator="equal">
      <formula>"OPORTUNIDADE"</formula>
    </cfRule>
  </conditionalFormatting>
  <conditionalFormatting sqref="Z108:Z109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108:Z109">
    <cfRule type="cellIs" dxfId="173" priority="83" operator="equal">
      <formula>"OPORTUNIDADE"</formula>
    </cfRule>
  </conditionalFormatting>
  <conditionalFormatting sqref="Z108:Z109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108:Z109">
    <cfRule type="cellIs" dxfId="170" priority="80" operator="equal">
      <formula>"OPORTUNIDADE"</formula>
    </cfRule>
  </conditionalFormatting>
  <conditionalFormatting sqref="Z108:Z10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108:Z109">
    <cfRule type="cellIs" dxfId="167" priority="77" operator="equal">
      <formula>"OPORTUNIDADE"</formula>
    </cfRule>
  </conditionalFormatting>
  <conditionalFormatting sqref="Z108:Z10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108:Z109">
    <cfRule type="cellIs" dxfId="164" priority="74" operator="equal">
      <formula>"OPORTUNIDADE"</formula>
    </cfRule>
  </conditionalFormatting>
  <conditionalFormatting sqref="Z108:Z10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108:Z109">
    <cfRule type="cellIs" dxfId="161" priority="71" operator="equal">
      <formula>"OPORTUNIDADE"</formula>
    </cfRule>
  </conditionalFormatting>
  <conditionalFormatting sqref="Z108:Z10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108:Z109">
    <cfRule type="cellIs" dxfId="158" priority="68" operator="equal">
      <formula>"OPORTUNIDADE"</formula>
    </cfRule>
  </conditionalFormatting>
  <conditionalFormatting sqref="Z108:Z10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108:Z109">
    <cfRule type="cellIs" dxfId="155" priority="65" operator="equal">
      <formula>"OPORTUNIDADE"</formula>
    </cfRule>
  </conditionalFormatting>
  <conditionalFormatting sqref="Z108:Z10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108:Z109">
    <cfRule type="cellIs" dxfId="152" priority="62" operator="equal">
      <formula>"OPORTUNIDADE"</formula>
    </cfRule>
  </conditionalFormatting>
  <conditionalFormatting sqref="Z108:Z109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BK9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13:Z114">
    <cfRule type="cellIs" dxfId="149" priority="49" operator="equal">
      <formula>"OPORTUNIDADE"</formula>
    </cfRule>
  </conditionalFormatting>
  <conditionalFormatting sqref="Z113:Z11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113:Z114">
    <cfRule type="cellIs" dxfId="146" priority="46" operator="equal">
      <formula>"OPORTUNIDADE"</formula>
    </cfRule>
  </conditionalFormatting>
  <conditionalFormatting sqref="Z113:Z114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113:Z114">
    <cfRule type="cellIs" dxfId="143" priority="43" operator="equal">
      <formula>"OPORTUNIDADE"</formula>
    </cfRule>
  </conditionalFormatting>
  <conditionalFormatting sqref="Z113:Z114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Z113:Z114">
    <cfRule type="cellIs" dxfId="140" priority="40" operator="equal">
      <formula>"OPORTUNIDADE"</formula>
    </cfRule>
  </conditionalFormatting>
  <conditionalFormatting sqref="Z113:Z114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115:Y117">
    <cfRule type="cellIs" dxfId="137" priority="37" operator="equal">
      <formula>"OPORTUNIDADE"</formula>
    </cfRule>
  </conditionalFormatting>
  <conditionalFormatting sqref="Y115:Y117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115:Z117">
    <cfRule type="cellIs" dxfId="134" priority="34" operator="equal">
      <formula>"OPORTUNIDADE"</formula>
    </cfRule>
  </conditionalFormatting>
  <conditionalFormatting sqref="Z115:Z117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114:Z114">
    <cfRule type="cellIs" dxfId="131" priority="31" operator="equal">
      <formula>"OPORTUNIDADE"</formula>
    </cfRule>
  </conditionalFormatting>
  <conditionalFormatting sqref="Y114:Z114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115:Z115">
    <cfRule type="cellIs" dxfId="128" priority="28" operator="equal">
      <formula>"OPORTUNIDADE"</formula>
    </cfRule>
  </conditionalFormatting>
  <conditionalFormatting sqref="Y115:Z115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106">
    <cfRule type="cellIs" dxfId="125" priority="25" operator="equal">
      <formula>"OPORTUNIDADE"</formula>
    </cfRule>
  </conditionalFormatting>
  <conditionalFormatting sqref="Z106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106">
    <cfRule type="cellIs" dxfId="122" priority="22" operator="equal">
      <formula>"OPORTUNIDADE"</formula>
    </cfRule>
  </conditionalFormatting>
  <conditionalFormatting sqref="Z106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106">
    <cfRule type="cellIs" dxfId="119" priority="19" operator="equal">
      <formula>"OPORTUNIDADE"</formula>
    </cfRule>
  </conditionalFormatting>
  <conditionalFormatting sqref="Z106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106">
    <cfRule type="cellIs" dxfId="116" priority="16" operator="equal">
      <formula>"OPORTUNIDADE"</formula>
    </cfRule>
  </conditionalFormatting>
  <conditionalFormatting sqref="Z106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106">
    <cfRule type="cellIs" dxfId="113" priority="13" operator="equal">
      <formula>"OPORTUNIDADE"</formula>
    </cfRule>
  </conditionalFormatting>
  <conditionalFormatting sqref="Z106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15:Z115">
    <cfRule type="cellIs" dxfId="110" priority="10" operator="equal">
      <formula>"OPORTUNIDADE"</formula>
    </cfRule>
  </conditionalFormatting>
  <conditionalFormatting sqref="Y115:Z115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16:Z116">
    <cfRule type="cellIs" dxfId="107" priority="7" operator="equal">
      <formula>"OPORTUNIDADE"</formula>
    </cfRule>
  </conditionalFormatting>
  <conditionalFormatting sqref="Y116:Z11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6 AG118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1435</v>
      </c>
      <c r="D5" s="358"/>
      <c r="E5" s="358"/>
      <c r="F5" s="358"/>
      <c r="G5" s="358"/>
      <c r="H5" s="358"/>
      <c r="I5" s="358"/>
      <c r="J5" s="359"/>
      <c r="K5" s="360" t="s">
        <v>1436</v>
      </c>
      <c r="L5" s="361"/>
      <c r="M5" s="361"/>
      <c r="N5" s="361"/>
      <c r="O5" s="362" t="s">
        <v>1437</v>
      </c>
      <c r="P5" s="363"/>
      <c r="Q5" s="364"/>
    </row>
    <row r="6" spans="1:17" s="93" customFormat="1" ht="15.75" customHeight="1">
      <c r="A6" s="87" t="s">
        <v>1438</v>
      </c>
      <c r="B6" s="94" t="s">
        <v>1439</v>
      </c>
      <c r="C6" s="95" t="s">
        <v>1164</v>
      </c>
      <c r="D6" s="96" t="s">
        <v>1165</v>
      </c>
      <c r="E6" s="95" t="s">
        <v>1440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1441</v>
      </c>
      <c r="M6" s="139" t="s">
        <v>626</v>
      </c>
      <c r="N6" s="140" t="s">
        <v>1159</v>
      </c>
      <c r="O6" s="246" t="s">
        <v>1202</v>
      </c>
      <c r="P6" s="157"/>
      <c r="Q6" s="193" t="s">
        <v>1442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46000</v>
      </c>
      <c r="B105" s="98" t="str">
        <f>IF(FN_MC!X104="","*",FN_MC!X104)</f>
        <v>Contrato</v>
      </c>
      <c r="C105" s="99" t="str">
        <f>IF(FN_MC!S104="","*",FN_MC!S104)</f>
        <v>FERRONORTE</v>
      </c>
      <c r="D105" s="99" t="str">
        <f>IF(FN_MC!T104="","*",FN_MC!T104)</f>
        <v>TGR-TRO</v>
      </c>
      <c r="E105" s="99" t="str">
        <f>IF(FN_MC!D104="","*",FN_MC!D104)</f>
        <v>W70</v>
      </c>
      <c r="F105" s="99" t="str">
        <f>IF(FN_MC!H104="","*",FN_MC!H104)</f>
        <v>TGR2</v>
      </c>
      <c r="G105" s="99" t="str">
        <f>IF(FN_MC!M104="","*",FN_MC!M104)</f>
        <v>TGR-TBE</v>
      </c>
      <c r="H105" s="154">
        <f>IF(FN_MC!K104="","*",FN_MC!K104)</f>
        <v>507</v>
      </c>
      <c r="I105" s="132">
        <f>IF(FN_MC!O104="","*",FN_MC!O104)</f>
        <v>0.35416666666666669</v>
      </c>
      <c r="J105" s="132">
        <f>IF(FN_MC!P104="","*",FN_MC!P104)</f>
        <v>8.3333333333333329E-2</v>
      </c>
      <c r="K105" s="141" t="str">
        <f>IF(FN_MC!AK104="","*",FN_MC!AK104)</f>
        <v>TGR2</v>
      </c>
      <c r="L105" s="141" t="str">
        <f>IF(FN_MC!AM104="","*",FN_MC!AM104)</f>
        <v>TGR-TBE</v>
      </c>
      <c r="M105" s="141">
        <f>IF(FN_MC!AP104="","*",FN_MC!AP104)</f>
        <v>507</v>
      </c>
      <c r="N105" s="141" t="str">
        <f>IF(FN_MC!AM104="","*",FN_MC!AM104)</f>
        <v>TGR-TBE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TCS-TGR</v>
      </c>
      <c r="E106" s="99" t="str">
        <f>IF(FN_MC!D105="","*",FN_MC!D105)</f>
        <v>BRUNO (TF-525)</v>
      </c>
      <c r="F106" s="99" t="str">
        <f>IF(FN_MC!H105="","*",FN_MC!H105)</f>
        <v>440TVL</v>
      </c>
      <c r="G106" s="99" t="str">
        <f>IF(FN_MC!M105="","*",FN_MC!M105)</f>
        <v>TPC-TVL</v>
      </c>
      <c r="H106" s="154">
        <f>IF(FN_MC!K105="","*",FN_MC!K105)</f>
        <v>446</v>
      </c>
      <c r="I106" s="132">
        <f>IF(FN_MC!O105="","*",FN_MC!O105)</f>
        <v>0.33333333333333331</v>
      </c>
      <c r="J106" s="132">
        <f>IF(FN_MC!P105="","*",FN_MC!P105)</f>
        <v>6.25E-2</v>
      </c>
      <c r="K106" s="141" t="str">
        <f>IF(FN_MC!AK105="","*",FN_MC!AK105)</f>
        <v>440TVL</v>
      </c>
      <c r="L106" s="141" t="str">
        <f>IF(FN_MC!AM105="","*",FN_MC!AM105)</f>
        <v>TPC-TVL</v>
      </c>
      <c r="M106" s="141">
        <f>IF(FN_MC!AP105="","*",FN_MC!AP105)</f>
        <v>446</v>
      </c>
      <c r="N106" s="141" t="str">
        <f>IF(FN_MC!AM105="","*",FN_MC!AM105)</f>
        <v>TPC-TVL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Contrato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W48</v>
      </c>
      <c r="F107" s="99" t="str">
        <f>IF(FN_MC!H106="","*",FN_MC!H106)</f>
        <v>TOM2</v>
      </c>
      <c r="G107" s="99" t="str">
        <f>IF(FN_MC!M106="","*",FN_MC!M106)</f>
        <v>TSE-TBA</v>
      </c>
      <c r="H107" s="154">
        <f>IF(FN_MC!K106="","*",FN_MC!K106)</f>
        <v>367.6</v>
      </c>
      <c r="I107" s="132">
        <f>IF(FN_MC!O106="","*",FN_MC!O106)</f>
        <v>0.35416666666666669</v>
      </c>
      <c r="J107" s="132">
        <f>IF(FN_MC!P106="","*",FN_MC!P106)</f>
        <v>0.16666666666666666</v>
      </c>
      <c r="K107" s="141" t="str">
        <f>IF(FN_MC!AK106="","*",FN_MC!AK106)</f>
        <v>TOM2</v>
      </c>
      <c r="L107" s="141" t="str">
        <f>IF(FN_MC!AM106="","*",FN_MC!AM106)</f>
        <v>TSE-TBA</v>
      </c>
      <c r="M107" s="141">
        <f>IF(FN_MC!AP106="","*",FN_MC!AP106)</f>
        <v>367.6</v>
      </c>
      <c r="N107" s="141" t="str">
        <f>IF(FN_MC!AM106="","*",FN_MC!AM106)</f>
        <v>TSE-TBA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MOD FN</v>
      </c>
      <c r="F109" s="99" t="str">
        <f>IF(FN_MC!H108="","*",FN_MC!H108)</f>
        <v>-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0.41666666666666669</v>
      </c>
      <c r="J109" s="132">
        <f>IF(FN_MC!P108="","*",FN_MC!P108)</f>
        <v>0.125</v>
      </c>
      <c r="K109" s="141" t="str">
        <f>IF(FN_MC!AK108="","*",FN_MC!AK108)</f>
        <v>-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Contrato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W50</v>
      </c>
      <c r="F110" s="99" t="str">
        <f>IF(FN_MC!H109="","*",FN_MC!H109)</f>
        <v xml:space="preserve">TCS2 </v>
      </c>
      <c r="G110" s="99" t="str">
        <f>IF(FN_MC!M109="","*",FN_MC!M109)</f>
        <v>TID-TVI</v>
      </c>
      <c r="H110" s="154">
        <f>IF(FN_MC!K109="","*",FN_MC!K109)</f>
        <v>217</v>
      </c>
      <c r="I110" s="132">
        <f>IF(FN_MC!O109="","*",FN_MC!O109)</f>
        <v>0.33333333333333331</v>
      </c>
      <c r="J110" s="132">
        <f>IF(FN_MC!P109="","*",FN_MC!P109)</f>
        <v>6.9444444444444447E-4</v>
      </c>
      <c r="K110" s="141" t="str">
        <f>IF(FN_MC!AK109="","*",FN_MC!AK109)</f>
        <v xml:space="preserve">TCS2 </v>
      </c>
      <c r="L110" s="141" t="str">
        <f>IF(FN_MC!AM109="","*",FN_MC!AM109)</f>
        <v>TID-TVI</v>
      </c>
      <c r="M110" s="141">
        <f>IF(FN_MC!AP109="","*",FN_MC!AP109)</f>
        <v>217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Sombra de bloco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V86</v>
      </c>
      <c r="F111" s="99" t="str">
        <f>IF(FN_MC!H110="","*",FN_MC!H110)</f>
        <v>TID2</v>
      </c>
      <c r="G111" s="99" t="str">
        <f>IF(FN_MC!M110="","*",FN_MC!M110)</f>
        <v>TID-TVI</v>
      </c>
      <c r="H111" s="154">
        <f>IF(FN_MC!K110="","*",FN_MC!K110)</f>
        <v>200</v>
      </c>
      <c r="I111" s="132">
        <f>IF(FN_MC!O110="","*",FN_MC!O110)</f>
        <v>0.39583333333333331</v>
      </c>
      <c r="J111" s="132">
        <f>IF(FN_MC!P110="","*",FN_MC!P110)</f>
        <v>6.25E-2</v>
      </c>
      <c r="K111" s="141" t="str">
        <f>IF(FN_MC!AK110="","*",FN_MC!AK110)</f>
        <v>TID2</v>
      </c>
      <c r="L111" s="141" t="str">
        <f>IF(FN_MC!AM110="","*",FN_MC!AM110)</f>
        <v>TID-TVI</v>
      </c>
      <c r="M111" s="141">
        <f>IF(FN_MC!AP110="","*",FN_MC!AP110)</f>
        <v>200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FRANCISCO (TF-670)</v>
      </c>
      <c r="F112" s="99" t="str">
        <f>IF(FN_MC!H111="","*",FN_MC!H111)</f>
        <v>TIN1</v>
      </c>
      <c r="G112" s="99" t="str">
        <f>IF(FN_MC!M111="","*",FN_MC!M111)</f>
        <v>TIN</v>
      </c>
      <c r="H112" s="154">
        <f>IF(FN_MC!K111="","*",FN_MC!K111)</f>
        <v>109.1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TIN1</v>
      </c>
      <c r="L112" s="141" t="str">
        <f>IF(FN_MC!AM111="","*",FN_MC!AM111)</f>
        <v>TIN</v>
      </c>
      <c r="M112" s="141">
        <f>IF(FN_MC!AP111="","*",FN_MC!AP111)</f>
        <v>109.1</v>
      </c>
      <c r="N112" s="141" t="str">
        <f>IF(FN_MC!AM111="","*",FN_MC!AM111)</f>
        <v>TIN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Oportunidade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ANISIO (TF-514)</v>
      </c>
      <c r="F113" s="99" t="str">
        <f>IF(FN_MC!H112="","*",FN_MC!H112)</f>
        <v>TAP2</v>
      </c>
      <c r="G113" s="99" t="str">
        <f>IF(FN_MC!M112="","*",FN_MC!M112)</f>
        <v>TAP</v>
      </c>
      <c r="H113" s="154">
        <f>IF(FN_MC!K112="","*",FN_MC!K112)</f>
        <v>23.3</v>
      </c>
      <c r="I113" s="132">
        <f>IF(FN_MC!O112="","*",FN_MC!O112)</f>
        <v>0.375</v>
      </c>
      <c r="J113" s="132">
        <f>IF(FN_MC!P112="","*",FN_MC!P112)</f>
        <v>6.25E-2</v>
      </c>
      <c r="K113" s="141" t="str">
        <f>IF(FN_MC!AK112="","*",FN_MC!AK112)</f>
        <v>TAP2</v>
      </c>
      <c r="L113" s="141" t="str">
        <f>IF(FN_MC!AM112="","*",FN_MC!AM112)</f>
        <v>TAP</v>
      </c>
      <c r="M113" s="141">
        <f>IF(FN_MC!AP112="","*",FN_MC!AP112)</f>
        <v>23.3</v>
      </c>
      <c r="N113" s="141" t="str">
        <f>IF(FN_MC!AM112="","*",FN_MC!AM112)</f>
        <v>TAP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MALHA CENTRAL</v>
      </c>
      <c r="D114" s="99" t="str">
        <f>IF(FN_MC!T113="","*",FN_MC!T113)</f>
        <v>RAMAL</v>
      </c>
      <c r="E114" s="99" t="str">
        <f>IF(FN_MC!D113="","*",FN_MC!D113)</f>
        <v>V42</v>
      </c>
      <c r="F114" s="99" t="str">
        <f>IF(FN_MC!H113="","*",FN_MC!H113)</f>
        <v>ZGT1</v>
      </c>
      <c r="G114" s="99" t="str">
        <f>IF(FN_MC!M113="","*",FN_MC!M113)</f>
        <v>ZGT-ZXE</v>
      </c>
      <c r="H114" s="154">
        <f>IF(FN_MC!K113="","*",FN_MC!K113)</f>
        <v>310</v>
      </c>
      <c r="I114" s="132">
        <f>IF(FN_MC!O113="","*",FN_MC!O113)</f>
        <v>0.35416666666666669</v>
      </c>
      <c r="J114" s="132">
        <f>IF(FN_MC!P113="","*",FN_MC!P113)</f>
        <v>0.16666666666666666</v>
      </c>
      <c r="K114" s="141" t="str">
        <f>IF(FN_MC!AK113="","*",FN_MC!AK113)</f>
        <v>ZGT1</v>
      </c>
      <c r="L114" s="141" t="str">
        <f>IF(FN_MC!AM113="","*",FN_MC!AM113)</f>
        <v>ZGT-ZXE</v>
      </c>
      <c r="M114" s="141">
        <f>IF(FN_MC!AP113="","*",FN_MC!AP113)</f>
        <v>310</v>
      </c>
      <c r="N114" s="141" t="str">
        <f>IF(FN_MC!AM113="","*",FN_MC!AM113)</f>
        <v>ZGT-ZXE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MALHA CENTRAL</v>
      </c>
      <c r="D115" s="99" t="str">
        <f>IF(FN_MC!T114="","*",FN_MC!T114)</f>
        <v>RAMAL</v>
      </c>
      <c r="E115" s="99" t="str">
        <f>IF(FN_MC!D114="","*",FN_MC!D114)</f>
        <v>E17</v>
      </c>
      <c r="F115" s="99" t="str">
        <f>IF(FN_MC!H114="","*",FN_MC!H114)</f>
        <v>ZDK1</v>
      </c>
      <c r="G115" s="99" t="str">
        <f>IF(FN_MC!M114="","*",FN_MC!M114)</f>
        <v>ZDK-ZVT</v>
      </c>
      <c r="H115" s="154">
        <f>IF(FN_MC!K114="","*",FN_MC!K114)</f>
        <v>251</v>
      </c>
      <c r="I115" s="132">
        <f>IF(FN_MC!O114="","*",FN_MC!O114)</f>
        <v>0.375</v>
      </c>
      <c r="J115" s="132">
        <f>IF(FN_MC!P114="","*",FN_MC!P114)</f>
        <v>0.125</v>
      </c>
      <c r="K115" s="141" t="str">
        <f>IF(FN_MC!AK114="","*",FN_MC!AK114)</f>
        <v>ZDK1</v>
      </c>
      <c r="L115" s="141" t="str">
        <f>IF(FN_MC!AM114="","*",FN_MC!AM114)</f>
        <v>ZDK-ZVT</v>
      </c>
      <c r="M115" s="141">
        <f>IF(FN_MC!AP114="","*",FN_MC!AP114)</f>
        <v>251</v>
      </c>
      <c r="N115" s="141" t="str">
        <f>IF(FN_MC!AM114="","*",FN_MC!AM114)</f>
        <v>ZDK-ZVT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A74</v>
      </c>
      <c r="F116" s="99" t="str">
        <f>IF(FN_MC!H115="","*",FN_MC!H115)</f>
        <v>ZTP</v>
      </c>
      <c r="G116" s="99" t="str">
        <f>IF(FN_MC!M115="","*",FN_MC!M115)</f>
        <v>ZTP-ZBO</v>
      </c>
      <c r="H116" s="154">
        <f>IF(FN_MC!K115="","*",FN_MC!K115)</f>
        <v>336</v>
      </c>
      <c r="I116" s="132">
        <f>IF(FN_MC!O115="","*",FN_MC!O115)</f>
        <v>0.35416666666666669</v>
      </c>
      <c r="J116" s="132">
        <f>IF(FN_MC!P115="","*",FN_MC!P115)</f>
        <v>4.1666666666666664E-2</v>
      </c>
      <c r="K116" s="141" t="str">
        <f>IF(FN_MC!AK115="","*",FN_MC!AK115)</f>
        <v>ZTP</v>
      </c>
      <c r="L116" s="141" t="str">
        <f>IF(FN_MC!AM115="","*",FN_MC!AM115)</f>
        <v>ZTP-ZBO</v>
      </c>
      <c r="M116" s="141">
        <f>IF(FN_MC!AP115="","*",FN_MC!AP115)</f>
        <v>336</v>
      </c>
      <c r="N116" s="141" t="str">
        <f>IF(FN_MC!AM115="","*",FN_MC!AM115)</f>
        <v>ZTP-ZBO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PPN-POV</v>
      </c>
      <c r="E117" s="99" t="str">
        <f>IF(FN_MC!D116="","*",FN_MC!D116)</f>
        <v>A13</v>
      </c>
      <c r="F117" s="99" t="str">
        <f>IF(FN_MC!H116="","*",FN_MC!H116)</f>
        <v>PPN</v>
      </c>
      <c r="G117" s="99" t="str">
        <f>IF(FN_MC!M116="","*",FN_MC!M116)</f>
        <v>PPN</v>
      </c>
      <c r="H117" s="154">
        <f>IF(FN_MC!K116="","*",FN_MC!K116)</f>
        <v>726</v>
      </c>
      <c r="I117" s="132">
        <f>IF(FN_MC!O116="","*",FN_MC!O116)</f>
        <v>0.375</v>
      </c>
      <c r="J117" s="132">
        <f>IF(FN_MC!P116="","*",FN_MC!P116)</f>
        <v>4.1666666666666664E-2</v>
      </c>
      <c r="K117" s="141" t="str">
        <f>IF(FN_MC!AK116="","*",FN_MC!AK116)</f>
        <v>PPN</v>
      </c>
      <c r="L117" s="141" t="str">
        <f>IF(FN_MC!AM116="","*",FN_MC!AM116)</f>
        <v>PPN</v>
      </c>
      <c r="M117" s="141">
        <f>IF(FN_MC!AP116="","*",FN_MC!AP116)</f>
        <v>726</v>
      </c>
      <c r="N117" s="141" t="str">
        <f>IF(FN_MC!AM116="","*",FN_MC!AM116)</f>
        <v>PPN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PPN-POV</v>
      </c>
      <c r="E118" s="99" t="str">
        <f>IF(FN_MC!D117="","*",FN_MC!D117)</f>
        <v>A10</v>
      </c>
      <c r="F118" s="99" t="str">
        <f>IF(FN_MC!H117="","*",FN_MC!H117)</f>
        <v>PNN2</v>
      </c>
      <c r="G118" s="99" t="str">
        <f>IF(FN_MC!M117="","*",FN_MC!M117)</f>
        <v>PNN-PCB</v>
      </c>
      <c r="H118" s="154">
        <f>IF(FN_MC!K117="","*",FN_MC!K117)</f>
        <v>834</v>
      </c>
      <c r="I118" s="132">
        <f>IF(FN_MC!O117="","*",FN_MC!O117)</f>
        <v>0.375</v>
      </c>
      <c r="J118" s="132">
        <f>IF(FN_MC!P117="","*",FN_MC!P117)</f>
        <v>0.125</v>
      </c>
      <c r="K118" s="141" t="str">
        <f>IF(FN_MC!AK117="","*",FN_MC!AK117)</f>
        <v>PNN2</v>
      </c>
      <c r="L118" s="141" t="str">
        <f>IF(FN_MC!AM117="","*",FN_MC!AM117)</f>
        <v>PNN-PCB</v>
      </c>
      <c r="M118" s="141">
        <f>IF(FN_MC!AP117="","*",FN_MC!AP117)</f>
        <v>834</v>
      </c>
      <c r="N118" s="141" t="str">
        <f>IF(FN_MC!AM117="","*",FN_MC!AM117)</f>
        <v>PNN-PCB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101" sqref="B101:U1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1443</v>
      </c>
      <c r="W1" s="370"/>
      <c r="X1" s="370"/>
      <c r="Y1" s="104"/>
    </row>
    <row r="2" spans="1:25" s="100" customFormat="1" ht="11.25" customHeight="1">
      <c r="A2" s="105" t="s">
        <v>1444</v>
      </c>
      <c r="B2" s="105" t="s">
        <v>1439</v>
      </c>
      <c r="C2" s="105" t="s">
        <v>603</v>
      </c>
      <c r="D2" s="106" t="s">
        <v>1164</v>
      </c>
      <c r="E2" s="106" t="s">
        <v>1165</v>
      </c>
      <c r="F2" s="106" t="s">
        <v>1438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IF(FN_MC!Y104="","*",FN_MC!Y104)</f>
        <v>*</v>
      </c>
      <c r="B101" s="109" t="str">
        <f>IF(FN_MC!X104="","*",FN_MC!X104)</f>
        <v>Contrato</v>
      </c>
      <c r="C101" s="109" t="str">
        <f>IF(FN_MC!Z104="","*",FN_MC!Z104)</f>
        <v>P0</v>
      </c>
      <c r="D101" s="110" t="str">
        <f>IF(FN_MC!S104="","*",FN_MC!S104)</f>
        <v>FERRONORTE</v>
      </c>
      <c r="E101" s="110" t="str">
        <f>IF(FN_MC!T104="","*",FN_MC!T104)</f>
        <v>TGR-TRO</v>
      </c>
      <c r="F101" s="110">
        <f>IF(FN_MC!B104="","*",FN_MC!B104)</f>
        <v>46000</v>
      </c>
      <c r="G101" s="110" t="str">
        <f>IF(FN_MC!D104="","*",FN_MC!D104)</f>
        <v>W70</v>
      </c>
      <c r="H101" s="110" t="str">
        <f>IF(FN_MC!F104="","*",FN_MC!F104)</f>
        <v>PDM - PEDRA - CARGA</v>
      </c>
      <c r="I101" s="110" t="str">
        <f>IF(FN_MC!H104="","*",FN_MC!H104)</f>
        <v>TGR2</v>
      </c>
      <c r="J101" s="110" t="str">
        <f>IF(FN_MC!I104="","*",FN_MC!I104)</f>
        <v>TGR2</v>
      </c>
      <c r="K101" s="110" t="str">
        <f>IF(FN_MC!M104="","*",FN_MC!M104)</f>
        <v>TGR-TBE</v>
      </c>
      <c r="L101" s="110" t="str">
        <f>IF(FN_MC!N104="","*",FN_MC!N104)</f>
        <v>TGR512</v>
      </c>
      <c r="M101" s="111">
        <f>IF(FN_MC!J104="","*",FN_MC!J104)</f>
        <v>98</v>
      </c>
      <c r="N101" s="290">
        <f>IF(FN_MC!K104="","*",FN_MC!K104)</f>
        <v>507</v>
      </c>
      <c r="O101" s="290">
        <f>IF(FN_MC!L104="","*",FN_MC!L104)</f>
        <v>506</v>
      </c>
      <c r="P101" s="111"/>
      <c r="Q101" s="128">
        <f>IF(FN_MC!O104="","*",FN_MC!O104)</f>
        <v>0.35416666666666669</v>
      </c>
      <c r="R101" s="128">
        <f>IF(FN_MC!P104="","*",FN_MC!P104)</f>
        <v>8.3333333333333329E-2</v>
      </c>
      <c r="S101" s="110" t="str">
        <f>IF(FN_MC!Q104="","*",CONCATENATE(FN_MC!Q104," ",FN_MC!R104))</f>
        <v>16 VAGÕES</v>
      </c>
      <c r="T101" s="110" t="str">
        <f>IF(FN_MC!V104="","*",FN_MC!V104)</f>
        <v xml:space="preserve">camila </v>
      </c>
      <c r="U101" s="110" t="str">
        <f>IF(FN_MC!W104="","*",FN_MC!W104)</f>
        <v xml:space="preserve">Descarga de vagoes 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15</v>
      </c>
      <c r="X101" s="112">
        <f ca="1">_xlfn.XLOOKUP(G101&amp;$X$2,BS_CONTROLE[CHAVE],BS_CONTROLE[Quantidade_11],"-")</f>
        <v>15</v>
      </c>
    </row>
    <row r="102" spans="1:24" s="113" customFormat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P1</v>
      </c>
      <c r="D102" s="110" t="str">
        <f>IF(FN_MC!S105="","*",FN_MC!S105)</f>
        <v>FERRONORTE</v>
      </c>
      <c r="E102" s="110" t="str">
        <f>IF(FN_MC!T105="","*",FN_MC!T105)</f>
        <v>TCS-TGR</v>
      </c>
      <c r="F102" s="110">
        <f>IF(FN_MC!B105="","*",FN_MC!B105)</f>
        <v>46000</v>
      </c>
      <c r="G102" s="110" t="str">
        <f>IF(FN_MC!D105="","*",FN_MC!D105)</f>
        <v>BRUNO (TF-525)</v>
      </c>
      <c r="H102" s="110" t="str">
        <f>IF(FN_MC!F105="","*",FN_MC!F105)</f>
        <v>PDM - SOLDA</v>
      </c>
      <c r="I102" s="110" t="str">
        <f>IF(FN_MC!H105="","*",FN_MC!H105)</f>
        <v>440TVL</v>
      </c>
      <c r="J102" s="110" t="str">
        <f>IF(FN_MC!I105="","*",FN_MC!I105)</f>
        <v>-</v>
      </c>
      <c r="K102" s="110" t="str">
        <f>IF(FN_MC!M105="","*",FN_MC!M105)</f>
        <v>TPC-TVL</v>
      </c>
      <c r="L102" s="110" t="str">
        <f>IF(FN_MC!N105="","*",FN_MC!N105)</f>
        <v>440TVL</v>
      </c>
      <c r="M102" s="111">
        <f>IF(FN_MC!J105="","*",FN_MC!J105)</f>
        <v>74</v>
      </c>
      <c r="N102" s="290">
        <f>IF(FN_MC!K105="","*",FN_MC!K105)</f>
        <v>446</v>
      </c>
      <c r="O102" s="290">
        <f>IF(FN_MC!L105="","*",FN_MC!L105)</f>
        <v>445.7</v>
      </c>
      <c r="P102" s="111"/>
      <c r="Q102" s="128">
        <f>IF(FN_MC!O105="","*",FN_MC!O105)</f>
        <v>0.33333333333333331</v>
      </c>
      <c r="R102" s="128">
        <f>IF(FN_MC!P105="","*",FN_MC!P105)</f>
        <v>6.25E-2</v>
      </c>
      <c r="S102" s="110" t="str">
        <f>IF(FN_MC!Q105="","*",CONCATENATE(FN_MC!Q105," ",FN_MC!R105))</f>
        <v>1 Nº DE SOLDA</v>
      </c>
      <c r="T102" s="110" t="str">
        <f>IF(FN_MC!V105="","*",FN_MC!V105)</f>
        <v>Bruno</v>
      </c>
      <c r="U102" s="110" t="str">
        <f>IF(FN_MC!W105="","*",FN_MC!W105)</f>
        <v>Execução de solda - Condicinado à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0</v>
      </c>
    </row>
    <row r="103" spans="1:24" s="113" customFormat="1">
      <c r="A103" s="109" t="str">
        <f>IF(FN_MC!Y106="","*",FN_MC!Y106)</f>
        <v>*</v>
      </c>
      <c r="B103" s="109" t="str">
        <f>IF(FN_MC!X106="","*",FN_MC!X106)</f>
        <v>Contrato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W48</v>
      </c>
      <c r="H103" s="110" t="str">
        <f>IF(FN_MC!F106="","*",FN_MC!F106)</f>
        <v>MECANIZAÇÃO - DOL</v>
      </c>
      <c r="I103" s="110" t="str">
        <f>IF(FN_MC!H106="","*",FN_MC!H106)</f>
        <v>TOM2</v>
      </c>
      <c r="J103" s="110" t="str">
        <f>IF(FN_MC!I106="","*",FN_MC!I106)</f>
        <v>TOM2</v>
      </c>
      <c r="K103" s="110" t="str">
        <f>IF(FN_MC!M106="","*",FN_MC!M106)</f>
        <v>TSE-TBA</v>
      </c>
      <c r="L103" s="110" t="str">
        <f>IF(FN_MC!N106="","*",FN_MC!N106)</f>
        <v>TSE370</v>
      </c>
      <c r="M103" s="111">
        <f>IF(FN_MC!J106="","*",FN_MC!J106)</f>
        <v>74</v>
      </c>
      <c r="N103" s="290">
        <f>IF(FN_MC!K106="","*",FN_MC!K106)</f>
        <v>367.6</v>
      </c>
      <c r="O103" s="290" t="str">
        <f>IF(FN_MC!L106="","*",FN_MC!L106)</f>
        <v>-</v>
      </c>
      <c r="P103" s="111"/>
      <c r="Q103" s="128">
        <f>IF(FN_MC!O106="","*",FN_MC!O106)</f>
        <v>0.35416666666666669</v>
      </c>
      <c r="R103" s="128">
        <f>IF(FN_MC!P106="","*",FN_MC!P106)</f>
        <v>0.16666666666666666</v>
      </c>
      <c r="S103" s="110" t="str">
        <f>IF(FN_MC!Q106="","*",CONCATENATE(FN_MC!Q106," ",FN_MC!R106))</f>
        <v>2000 M</v>
      </c>
      <c r="T103" s="110" t="str">
        <f>IF(FN_MC!V106="","*",FN_MC!V106)</f>
        <v>Saulo</v>
      </c>
      <c r="U103" s="110" t="str">
        <f>IF(FN_MC!W106="","*",FN_MC!W106)</f>
        <v>Serviços de socaria mecanizada</v>
      </c>
      <c r="V103" s="112">
        <f ca="1">_xlfn.XLOOKUP(G103&amp;$V$2,BS_CONTROLE[CHAVE],BS_CONTROLE[Quantidade_11],"-")</f>
        <v>525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2290</v>
      </c>
    </row>
    <row r="104" spans="1:24" s="113" customFormat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MOD FN</v>
      </c>
      <c r="H105" s="110" t="str">
        <f>IF(FN_MC!F108="","*",FN_MC!F108)</f>
        <v>BLOCO</v>
      </c>
      <c r="I105" s="110" t="str">
        <f>IF(FN_MC!H108="","*",FN_MC!H108)</f>
        <v>-</v>
      </c>
      <c r="J105" s="110" t="str">
        <f>IF(FN_MC!I108="","*",FN_MC!I108)</f>
        <v>-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0.41666666666666669</v>
      </c>
      <c r="R105" s="128">
        <f>IF(FN_MC!P108="","*",FN_MC!P108)</f>
        <v>0.125</v>
      </c>
      <c r="S105" s="110" t="str">
        <f>IF(FN_MC!Q108="","*",CONCATENATE(FN_MC!Q108," ",FN_MC!R108))</f>
        <v>1 BINÁRIO</v>
      </c>
      <c r="T105" s="110" t="str">
        <f>IF(FN_MC!V108="","*",FN_MC!V108)</f>
        <v>Guilherme</v>
      </c>
      <c r="U105" s="110" t="str">
        <f>IF(FN_MC!W108="","*",FN_MC!W108)</f>
        <v>Intervalo bloco modernização veiculo W50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IF(FN_MC!Y109="","*",FN_MC!Y109)</f>
        <v>*</v>
      </c>
      <c r="B106" s="109" t="str">
        <f>IF(FN_MC!X109="","*",FN_MC!X109)</f>
        <v>Contrato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W50</v>
      </c>
      <c r="H106" s="110" t="str">
        <f>IF(FN_MC!F109="","*",FN_MC!F109)</f>
        <v>MODERNIZAÇÃO - DORMENTE - DESCARGA</v>
      </c>
      <c r="I106" s="110" t="str">
        <f>IF(FN_MC!H109="","*",FN_MC!H109)</f>
        <v xml:space="preserve">TCS2 </v>
      </c>
      <c r="J106" s="110" t="str">
        <f>IF(FN_MC!I109="","*",FN_MC!I109)</f>
        <v>TCS2</v>
      </c>
      <c r="K106" s="110" t="str">
        <f>IF(FN_MC!M109="","*",FN_MC!M109)</f>
        <v>TID-TVI</v>
      </c>
      <c r="L106" s="110" t="str">
        <f>IF(FN_MC!N109="","*",FN_MC!N109)</f>
        <v>213TVI</v>
      </c>
      <c r="M106" s="111">
        <f>IF(FN_MC!J109="","*",FN_MC!J109)</f>
        <v>74</v>
      </c>
      <c r="N106" s="290">
        <f>IF(FN_MC!K109="","*",FN_MC!K109)</f>
        <v>217</v>
      </c>
      <c r="O106" s="290">
        <f>IF(FN_MC!L109="","*",FN_MC!L109)</f>
        <v>213</v>
      </c>
      <c r="P106" s="111"/>
      <c r="Q106" s="128">
        <f>IF(FN_MC!O109="","*",FN_MC!O109)</f>
        <v>0.33333333333333331</v>
      </c>
      <c r="R106" s="128">
        <f>IF(FN_MC!P109="","*",FN_MC!P109)</f>
        <v>6.9444444444444447E-4</v>
      </c>
      <c r="S106" s="110" t="str">
        <f>IF(FN_MC!Q109="","*",CONCATENATE(FN_MC!Q109," ",FN_MC!R109))</f>
        <v>1400 Nº DE DORMENTES</v>
      </c>
      <c r="T106" s="110" t="str">
        <f>IF(FN_MC!V109="","*",FN_MC!V109)</f>
        <v>Guilherme</v>
      </c>
      <c r="U106" s="110" t="str">
        <f>IF(FN_MC!W109="","*",FN_MC!W109)</f>
        <v>Descarga de dormente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25</v>
      </c>
    </row>
    <row r="107" spans="1:24" s="113" customFormat="1">
      <c r="A107" s="109" t="str">
        <f>IF(FN_MC!Y110="","*",FN_MC!Y110)</f>
        <v>*</v>
      </c>
      <c r="B107" s="109" t="str">
        <f>IF(FN_MC!X110="","*",FN_MC!X110)</f>
        <v>Sombra de bloco</v>
      </c>
      <c r="C107" s="109" t="str">
        <f>IF(FN_MC!Z110="","*",FN_MC!Z110)</f>
        <v>P1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V86</v>
      </c>
      <c r="H107" s="110" t="str">
        <f>IF(FN_MC!F110="","*",FN_MC!F110)</f>
        <v>MECANIZAÇÃO - SOCADORA</v>
      </c>
      <c r="I107" s="110" t="str">
        <f>IF(FN_MC!H110="","*",FN_MC!H110)</f>
        <v>TID2</v>
      </c>
      <c r="J107" s="110" t="str">
        <f>IF(FN_MC!I110="","*",FN_MC!I110)</f>
        <v>TID2</v>
      </c>
      <c r="K107" s="110" t="str">
        <f>IF(FN_MC!M110="","*",FN_MC!M110)</f>
        <v>TID-TVI</v>
      </c>
      <c r="L107" s="110" t="str">
        <f>IF(FN_MC!N110="","*",FN_MC!N110)</f>
        <v>TID201</v>
      </c>
      <c r="M107" s="111">
        <f>IF(FN_MC!J110="","*",FN_MC!J110)</f>
        <v>74</v>
      </c>
      <c r="N107" s="290">
        <f>IF(FN_MC!K110="","*",FN_MC!K110)</f>
        <v>200</v>
      </c>
      <c r="O107" s="290">
        <f>IF(FN_MC!L110="","*",FN_MC!L110)</f>
        <v>194</v>
      </c>
      <c r="P107" s="111"/>
      <c r="Q107" s="128">
        <f>IF(FN_MC!O110="","*",FN_MC!O110)</f>
        <v>0.39583333333333331</v>
      </c>
      <c r="R107" s="128">
        <f>IF(FN_MC!P110="","*",FN_MC!P110)</f>
        <v>6.25E-2</v>
      </c>
      <c r="S107" s="110" t="str">
        <f>IF(FN_MC!Q110="","*",CONCATENATE(FN_MC!Q110," ",FN_MC!R110))</f>
        <v>834 M</v>
      </c>
      <c r="T107" s="110" t="str">
        <f>IF(FN_MC!V110="","*",FN_MC!V110)</f>
        <v>Saulo</v>
      </c>
      <c r="U107" s="110" t="str">
        <f>IF(FN_MC!W110="","*",FN_MC!W110)</f>
        <v>Serviços de socaria mecanizada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300</v>
      </c>
      <c r="X107" s="112">
        <f ca="1">_xlfn.XLOOKUP(G107&amp;$X$2,BS_CONTROLE[CHAVE],BS_CONTROLE[Quantidade_11],"-")</f>
        <v>150</v>
      </c>
    </row>
    <row r="108" spans="1:24" s="113" customFormat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P2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FRANCISCO (TF-670)</v>
      </c>
      <c r="H108" s="110" t="str">
        <f>IF(FN_MC!F111="","*",FN_MC!F111)</f>
        <v>PDM - SOLDA</v>
      </c>
      <c r="I108" s="110" t="str">
        <f>IF(FN_MC!H111="","*",FN_MC!H111)</f>
        <v>TIN1</v>
      </c>
      <c r="J108" s="110" t="str">
        <f>IF(FN_MC!I111="","*",FN_MC!I111)</f>
        <v>-</v>
      </c>
      <c r="K108" s="110" t="str">
        <f>IF(FN_MC!M111="","*",FN_MC!M111)</f>
        <v>TIN</v>
      </c>
      <c r="L108" s="110" t="str">
        <f>IF(FN_MC!N111="","*",FN_MC!N111)</f>
        <v>TIN1</v>
      </c>
      <c r="M108" s="111">
        <f>IF(FN_MC!J111="","*",FN_MC!J111)</f>
        <v>74</v>
      </c>
      <c r="N108" s="290">
        <f>IF(FN_MC!K111="","*",FN_MC!K111)</f>
        <v>109.1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1 Nº DE SOLDA</v>
      </c>
      <c r="T108" s="110" t="str">
        <f>IF(FN_MC!V111="","*",FN_MC!V111)</f>
        <v>Heleno</v>
      </c>
      <c r="U108" s="110" t="str">
        <f>IF(FN_MC!W111="","*",FN_MC!W111)</f>
        <v>Execução de solda - Condicinado à temperatura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2</v>
      </c>
      <c r="X108" s="112">
        <f ca="1">_xlfn.XLOOKUP(G108&amp;$X$2,BS_CONTROLE[CHAVE],BS_CONTROLE[Quantidade_11],"-")</f>
        <v>1</v>
      </c>
    </row>
    <row r="109" spans="1:24" s="113" customFormat="1">
      <c r="A109" s="109" t="str">
        <f>IF(FN_MC!Y112="","*",FN_MC!Y112)</f>
        <v>*</v>
      </c>
      <c r="B109" s="109" t="str">
        <f>IF(FN_MC!X112="","*",FN_MC!X112)</f>
        <v>Oportunidade</v>
      </c>
      <c r="C109" s="109" t="str">
        <f>IF(FN_MC!Z112="","*",FN_MC!Z112)</f>
        <v>P3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ANISIO (TF-514)</v>
      </c>
      <c r="H109" s="110" t="str">
        <f>IF(FN_MC!F112="","*",FN_MC!F112)</f>
        <v>PDM - SUBSTITUIÇÃO - TRILHO</v>
      </c>
      <c r="I109" s="110" t="str">
        <f>IF(FN_MC!H112="","*",FN_MC!H112)</f>
        <v>TAP2</v>
      </c>
      <c r="J109" s="110" t="str">
        <f>IF(FN_MC!I112="","*",FN_MC!I112)</f>
        <v>-</v>
      </c>
      <c r="K109" s="110" t="str">
        <f>IF(FN_MC!M112="","*",FN_MC!M112)</f>
        <v>TAP</v>
      </c>
      <c r="L109" s="110" t="str">
        <f>IF(FN_MC!N112="","*",FN_MC!N112)</f>
        <v>TAP2</v>
      </c>
      <c r="M109" s="111">
        <f>IF(FN_MC!J112="","*",FN_MC!J112)</f>
        <v>74</v>
      </c>
      <c r="N109" s="290">
        <f>IF(FN_MC!K112="","*",FN_MC!K112)</f>
        <v>23.3</v>
      </c>
      <c r="O109" s="290" t="str">
        <f>IF(FN_MC!L112="","*",FN_MC!L112)</f>
        <v>-</v>
      </c>
      <c r="P109" s="111"/>
      <c r="Q109" s="128">
        <f>IF(FN_MC!O112="","*",FN_MC!O112)</f>
        <v>0.375</v>
      </c>
      <c r="R109" s="128">
        <f>IF(FN_MC!P112="","*",FN_MC!P112)</f>
        <v>6.25E-2</v>
      </c>
      <c r="S109" s="110" t="str">
        <f>IF(FN_MC!Q112="","*",CONCATENATE(FN_MC!Q112," ",FN_MC!R112))</f>
        <v>20 M</v>
      </c>
      <c r="T109" s="110" t="str">
        <f>IF(FN_MC!V112="","*",FN_MC!V112)</f>
        <v>Herbert</v>
      </c>
      <c r="U109" s="110" t="str">
        <f>IF(FN_MC!W112="","*",FN_MC!W112)</f>
        <v xml:space="preserve">Substituição de trilho 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20</v>
      </c>
    </row>
    <row r="110" spans="1:24" s="113" customFormat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P0</v>
      </c>
      <c r="D110" s="110" t="str">
        <f>IF(FN_MC!S113="","*",FN_MC!S113)</f>
        <v>MALHA CENTRAL</v>
      </c>
      <c r="E110" s="110" t="str">
        <f>IF(FN_MC!T113="","*",FN_MC!T113)</f>
        <v>RAMAL</v>
      </c>
      <c r="F110" s="110">
        <f>IF(FN_MC!B113="","*",FN_MC!B113)</f>
        <v>46000</v>
      </c>
      <c r="G110" s="110" t="str">
        <f>IF(FN_MC!D113="","*",FN_MC!D113)</f>
        <v>V42</v>
      </c>
      <c r="H110" s="110" t="str">
        <f>IF(FN_MC!F113="","*",FN_MC!F113)</f>
        <v>MODERNIZAÇÃO - SOCADORA</v>
      </c>
      <c r="I110" s="110" t="str">
        <f>IF(FN_MC!H113="","*",FN_MC!H113)</f>
        <v>ZGT1</v>
      </c>
      <c r="J110" s="110" t="str">
        <f>IF(FN_MC!I113="","*",FN_MC!I113)</f>
        <v>ZGT1</v>
      </c>
      <c r="K110" s="110" t="str">
        <f>IF(FN_MC!M113="","*",FN_MC!M113)</f>
        <v>ZGT-ZXE</v>
      </c>
      <c r="L110" s="110" t="str">
        <f>IF(FN_MC!N113="","*",FN_MC!N113)</f>
        <v>ZGTZXE</v>
      </c>
      <c r="M110" s="111">
        <f>IF(FN_MC!J113="","*",FN_MC!J113)</f>
        <v>72</v>
      </c>
      <c r="N110" s="290">
        <f>IF(FN_MC!K113="","*",FN_MC!K113)</f>
        <v>310</v>
      </c>
      <c r="O110" s="290">
        <f>IF(FN_MC!L113="","*",FN_MC!L113)</f>
        <v>311</v>
      </c>
      <c r="P110" s="111"/>
      <c r="Q110" s="128">
        <f>IF(FN_MC!O113="","*",FN_MC!O113)</f>
        <v>0.35416666666666669</v>
      </c>
      <c r="R110" s="128">
        <f>IF(FN_MC!P113="","*",FN_MC!P113)</f>
        <v>0.16666666666666666</v>
      </c>
      <c r="S110" s="110" t="str">
        <f>IF(FN_MC!Q113="","*",CONCATENATE(FN_MC!Q113," ",FN_MC!R113))</f>
        <v>800 M</v>
      </c>
      <c r="T110" s="110" t="str">
        <f>IF(FN_MC!V113="","*",FN_MC!V113)</f>
        <v>Ezequiel</v>
      </c>
      <c r="U110" s="110" t="str">
        <f>IF(FN_MC!W113="","*",FN_MC!W113)</f>
        <v>Serviços de socaria mecanizada</v>
      </c>
      <c r="V110" s="112">
        <f ca="1">_xlfn.XLOOKUP(G110&amp;$V$2,BS_CONTROLE[CHAVE],BS_CONTROLE[Quantidade_11],"-")</f>
        <v>1760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1080</v>
      </c>
    </row>
    <row r="111" spans="1:24" s="113" customFormat="1">
      <c r="A111" s="109" t="str">
        <f>IF(FN_MC!Y114="","*",FN_MC!Y114)</f>
        <v>*</v>
      </c>
      <c r="B111" s="109" t="str">
        <f>IF(FN_MC!X114="","*",FN_MC!X114)</f>
        <v>Oportunidade</v>
      </c>
      <c r="C111" s="109" t="str">
        <f>IF(FN_MC!Z114="","*",FN_MC!Z114)</f>
        <v>P0</v>
      </c>
      <c r="D111" s="110" t="str">
        <f>IF(FN_MC!S114="","*",FN_MC!S114)</f>
        <v>MALHA CENTRAL</v>
      </c>
      <c r="E111" s="110" t="str">
        <f>IF(FN_MC!T114="","*",FN_MC!T114)</f>
        <v>RAMAL</v>
      </c>
      <c r="F111" s="110">
        <f>IF(FN_MC!B114="","*",FN_MC!B114)</f>
        <v>46000</v>
      </c>
      <c r="G111" s="110" t="str">
        <f>IF(FN_MC!D114="","*",FN_MC!D114)</f>
        <v>E17</v>
      </c>
      <c r="H111" s="110" t="str">
        <f>IF(FN_MC!F114="","*",FN_MC!F114)</f>
        <v>CAMINHÃO DE SOLDA</v>
      </c>
      <c r="I111" s="110" t="str">
        <f>IF(FN_MC!H114="","*",FN_MC!H114)</f>
        <v>ZDK1</v>
      </c>
      <c r="J111" s="110" t="str">
        <f>IF(FN_MC!I114="","*",FN_MC!I114)</f>
        <v>ZDK1</v>
      </c>
      <c r="K111" s="110" t="str">
        <f>IF(FN_MC!M114="","*",FN_MC!M114)</f>
        <v>ZDK-ZVT</v>
      </c>
      <c r="L111" s="110" t="str">
        <f>IF(FN_MC!N114="","*",FN_MC!N114)</f>
        <v>ZDK1/ZDKZVT</v>
      </c>
      <c r="M111" s="111">
        <f>IF(FN_MC!J114="","*",FN_MC!J114)</f>
        <v>78</v>
      </c>
      <c r="N111" s="290">
        <f>IF(FN_MC!K114="","*",FN_MC!K114)</f>
        <v>251</v>
      </c>
      <c r="O111" s="290">
        <f>IF(FN_MC!L114="","*",FN_MC!L114)</f>
        <v>244</v>
      </c>
      <c r="P111" s="111"/>
      <c r="Q111" s="128">
        <f>IF(FN_MC!O114="","*",FN_MC!O114)</f>
        <v>0.375</v>
      </c>
      <c r="R111" s="128">
        <f>IF(FN_MC!P114="","*",FN_MC!P114)</f>
        <v>0.125</v>
      </c>
      <c r="S111" s="110" t="str">
        <f>IF(FN_MC!Q114="","*",CONCATENATE(FN_MC!Q114," ",FN_MC!R114))</f>
        <v>3 Nº DE SOLDA</v>
      </c>
      <c r="T111" s="110" t="str">
        <f>IF(FN_MC!V114="","*",FN_MC!V114)</f>
        <v>herbert</v>
      </c>
      <c r="U111" s="110" t="str">
        <f>IF(FN_MC!W114="","*",FN_MC!W114)</f>
        <v>Execução de solda  (Caminhão)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6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IF(FN_MC!Y115="","*",FN_MC!Y115)</f>
        <v>*</v>
      </c>
      <c r="B112" s="109" t="str">
        <f>IF(FN_MC!X115="","*",FN_MC!X115)</f>
        <v>Oportunidade</v>
      </c>
      <c r="C112" s="109" t="str">
        <f>IF(FN_MC!Z115="","*",FN_MC!Z115)</f>
        <v>P1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A74</v>
      </c>
      <c r="H112" s="110" t="str">
        <f>IF(FN_MC!F115="","*",FN_MC!F115)</f>
        <v>INSPEÇÃO AUTO DE LINHA</v>
      </c>
      <c r="I112" s="110" t="str">
        <f>IF(FN_MC!H115="","*",FN_MC!H115)</f>
        <v>ZTP</v>
      </c>
      <c r="J112" s="110" t="str">
        <f>IF(FN_MC!I115="","*",FN_MC!I115)</f>
        <v>ZBO</v>
      </c>
      <c r="K112" s="110" t="str">
        <f>IF(FN_MC!M115="","*",FN_MC!M115)</f>
        <v>ZTP-ZBO</v>
      </c>
      <c r="L112" s="110" t="str">
        <f>IF(FN_MC!N115="","*",FN_MC!N115)</f>
        <v>ZTPZBO</v>
      </c>
      <c r="M112" s="111">
        <f>IF(FN_MC!J115="","*",FN_MC!J115)</f>
        <v>78</v>
      </c>
      <c r="N112" s="290">
        <f>IF(FN_MC!K115="","*",FN_MC!K115)</f>
        <v>336</v>
      </c>
      <c r="O112" s="290" t="str">
        <f>IF(FN_MC!L115="","*",FN_MC!L115)</f>
        <v>-</v>
      </c>
      <c r="P112" s="111"/>
      <c r="Q112" s="128">
        <f>IF(FN_MC!O115="","*",FN_MC!O115)</f>
        <v>0.35416666666666669</v>
      </c>
      <c r="R112" s="128">
        <f>IF(FN_MC!P115="","*",FN_MC!P115)</f>
        <v>4.1666666666666664E-2</v>
      </c>
      <c r="S112" s="110" t="str">
        <f>IF(FN_MC!Q115="","*",CONCATENATE(FN_MC!Q115," ",FN_MC!R115))</f>
        <v>1 BINÁRIO</v>
      </c>
      <c r="T112" s="110" t="str">
        <f>IF(FN_MC!V115="","*",FN_MC!V115)</f>
        <v>paulo</v>
      </c>
      <c r="U112" s="110" t="str">
        <f>IF(FN_MC!W115="","*",FN_MC!W115)</f>
        <v>Inspeção da ANTT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IF(FN_MC!Y116="","*",FN_MC!Y116)</f>
        <v>*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PPN-POV</v>
      </c>
      <c r="F113" s="110">
        <f>IF(FN_MC!B116="","*",FN_MC!B116)</f>
        <v>46000</v>
      </c>
      <c r="G113" s="110" t="str">
        <f>IF(FN_MC!D116="","*",FN_MC!D116)</f>
        <v>A13</v>
      </c>
      <c r="H113" s="110" t="str">
        <f>IF(FN_MC!F116="","*",FN_MC!F116)</f>
        <v>INSPEÇÃO AUTO DE LINHA</v>
      </c>
      <c r="I113" s="110" t="str">
        <f>IF(FN_MC!H116="","*",FN_MC!H116)</f>
        <v>PPN</v>
      </c>
      <c r="J113" s="110" t="str">
        <f>IF(FN_MC!I116="","*",FN_MC!I116)</f>
        <v>PFI</v>
      </c>
      <c r="K113" s="110" t="str">
        <f>IF(FN_MC!M116="","*",FN_MC!M116)</f>
        <v>PPN</v>
      </c>
      <c r="L113" s="110" t="str">
        <f>IF(FN_MC!N116="","*",FN_MC!N116)</f>
        <v>724PPN</v>
      </c>
      <c r="M113" s="111">
        <f>IF(FN_MC!J116="","*",FN_MC!J116)</f>
        <v>101</v>
      </c>
      <c r="N113" s="290">
        <f>IF(FN_MC!K116="","*",FN_MC!K116)</f>
        <v>726</v>
      </c>
      <c r="O113" s="290" t="str">
        <f>IF(FN_MC!L116="","*",FN_MC!L116)</f>
        <v>-</v>
      </c>
      <c r="P113" s="111"/>
      <c r="Q113" s="128">
        <f>IF(FN_MC!O116="","*",FN_MC!O116)</f>
        <v>0.375</v>
      </c>
      <c r="R113" s="128">
        <f>IF(FN_MC!P116="","*",FN_MC!P116)</f>
        <v>4.1666666666666664E-2</v>
      </c>
      <c r="S113" s="110" t="str">
        <f>IF(FN_MC!Q116="","*",CONCATENATE(FN_MC!Q116," ",FN_MC!R116))</f>
        <v>1 BINÁRIO</v>
      </c>
      <c r="T113" s="110" t="str">
        <f>IF(FN_MC!V116="","*",FN_MC!V116)</f>
        <v>deydson</v>
      </c>
      <c r="U113" s="110" t="str">
        <f>IF(FN_MC!W116="","*",FN_MC!W116)</f>
        <v>Inspeção ANTT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IF(FN_MC!Y117="","*",FN_MC!Y117)</f>
        <v>*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PPN-POV</v>
      </c>
      <c r="F114" s="110">
        <f>IF(FN_MC!B117="","*",FN_MC!B117)</f>
        <v>46000</v>
      </c>
      <c r="G114" s="110" t="str">
        <f>IF(FN_MC!D117="","*",FN_MC!D117)</f>
        <v>A10</v>
      </c>
      <c r="H114" s="110" t="str">
        <f>IF(FN_MC!F117="","*",FN_MC!F117)</f>
        <v>PDM - SOLDA</v>
      </c>
      <c r="I114" s="110" t="str">
        <f>IF(FN_MC!H117="","*",FN_MC!H117)</f>
        <v>PNN2</v>
      </c>
      <c r="J114" s="110" t="str">
        <f>IF(FN_MC!I117="","*",FN_MC!I117)</f>
        <v>PNN</v>
      </c>
      <c r="K114" s="110" t="str">
        <f>IF(FN_MC!M117="","*",FN_MC!M117)</f>
        <v>PNN-PCB</v>
      </c>
      <c r="L114" s="110" t="str">
        <f>IF(FN_MC!N117="","*",FN_MC!N117)</f>
        <v>PNNPCB</v>
      </c>
      <c r="M114" s="111">
        <f>IF(FN_MC!J117="","*",FN_MC!J117)</f>
        <v>101</v>
      </c>
      <c r="N114" s="290">
        <f>IF(FN_MC!K117="","*",FN_MC!K117)</f>
        <v>834</v>
      </c>
      <c r="O114" s="290" t="str">
        <f>IF(FN_MC!L117="","*",FN_MC!L117)</f>
        <v>-</v>
      </c>
      <c r="P114" s="111"/>
      <c r="Q114" s="128">
        <f>IF(FN_MC!O117="","*",FN_MC!O117)</f>
        <v>0.375</v>
      </c>
      <c r="R114" s="128">
        <f>IF(FN_MC!P117="","*",FN_MC!P117)</f>
        <v>0.125</v>
      </c>
      <c r="S114" s="110" t="str">
        <f>IF(FN_MC!Q117="","*",CONCATENATE(FN_MC!Q117," ",FN_MC!R117))</f>
        <v>3 Nº DE SOLDA</v>
      </c>
      <c r="T114" s="110" t="str">
        <f>IF(FN_MC!V117="","*",FN_MC!V117)</f>
        <v>Robison</v>
      </c>
      <c r="U114" s="110" t="str">
        <f>IF(FN_MC!W117="","*",FN_MC!W117)</f>
        <v>Deslocamento com turmas de solda - Ag. realizar o serviço no local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1447</v>
      </c>
      <c r="C2" s="95" t="s">
        <v>1149</v>
      </c>
      <c r="D2" s="95" t="s">
        <v>1151</v>
      </c>
      <c r="E2" s="95" t="s">
        <v>1448</v>
      </c>
      <c r="F2" s="95" t="s">
        <v>1449</v>
      </c>
      <c r="G2" s="95" t="s">
        <v>1450</v>
      </c>
      <c r="H2" s="95" t="s">
        <v>1451</v>
      </c>
      <c r="I2" s="95" t="s">
        <v>1452</v>
      </c>
      <c r="J2" s="95" t="s">
        <v>1453</v>
      </c>
      <c r="K2" s="131" t="s">
        <v>1454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>
        <f>IF(FN_MC!B104="","*",FN_MC!B104)</f>
        <v>46000</v>
      </c>
      <c r="D101" s="121" t="str">
        <f>IF(FN_MC!D104="","*",FN_MC!D104)</f>
        <v>W70</v>
      </c>
      <c r="E101" s="121" t="str">
        <f>IF(FN_MC!H104="","*",FN_MC!H104)</f>
        <v>TGR2</v>
      </c>
      <c r="F101" s="137" t="str">
        <f>IF(FN_MC!M104="","*",FN_MC!M104)</f>
        <v>TGR-TBE</v>
      </c>
      <c r="G101" s="121" t="str">
        <f>IF(FN_MC!I104="","*",FN_MC!I104)</f>
        <v>TGR2</v>
      </c>
      <c r="H101" s="121" t="str">
        <f>IF(FN_MC!AB104="","*",FN_MC!AB104)</f>
        <v>FIXO</v>
      </c>
      <c r="I101" s="121" t="str">
        <f>IF(FN_MC!AC104="","*",FN_MC!AC104)</f>
        <v>ACIONAMENTO</v>
      </c>
      <c r="J101" s="122" t="str">
        <f>IF(FN_MC!AA104="","*",FN_MC!AA104)</f>
        <v>2 (Ênio+Daniel)</v>
      </c>
      <c r="K101" s="134">
        <f>IF(FN_MC!AD104="","*",FN_MC!AD104)</f>
        <v>0.35416666666666669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BRUNO (TF-525)</v>
      </c>
      <c r="E102" s="121" t="str">
        <f>IF(FN_MC!H105="","*",FN_MC!H105)</f>
        <v>440TVL</v>
      </c>
      <c r="F102" s="137" t="str">
        <f>IF(FN_MC!M105="","*",FN_MC!M105)</f>
        <v>TPC-TVL</v>
      </c>
      <c r="G102" s="121" t="str">
        <f>IF(FN_MC!I105="","*",FN_MC!I105)</f>
        <v>-</v>
      </c>
      <c r="H102" s="121" t="str">
        <f>IF(FN_MC!AB105="","*",FN_MC!AB105)</f>
        <v>-</v>
      </c>
      <c r="I102" s="121" t="str">
        <f>IF(FN_MC!AC105="","*",FN_MC!AC105)</f>
        <v>-</v>
      </c>
      <c r="J102" s="122" t="str">
        <f>IF(FN_MC!AA105="","*",FN_MC!AA105)</f>
        <v>-</v>
      </c>
      <c r="K102" s="134" t="str">
        <f>IF(FN_MC!AD105="","*",FN_MC!AD105)</f>
        <v>-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W48</v>
      </c>
      <c r="E103" s="121" t="str">
        <f>IF(FN_MC!H106="","*",FN_MC!H106)</f>
        <v>TOM2</v>
      </c>
      <c r="F103" s="137" t="str">
        <f>IF(FN_MC!M106="","*",FN_MC!M106)</f>
        <v>TSE-TBA</v>
      </c>
      <c r="G103" s="121" t="str">
        <f>IF(FN_MC!I106="","*",FN_MC!I106)</f>
        <v>TOM2</v>
      </c>
      <c r="H103" s="121" t="str">
        <f>IF(FN_MC!AB106="","*",FN_MC!AB106)</f>
        <v>FIXO</v>
      </c>
      <c r="I103" s="121" t="str">
        <f>IF(FN_MC!AC106="","*",FN_MC!AC106)</f>
        <v>ACIONAMENTO</v>
      </c>
      <c r="J103" s="122">
        <f>IF(FN_MC!AA106="","*",FN_MC!AA106)</f>
        <v>1</v>
      </c>
      <c r="K103" s="134">
        <f>IF(FN_MC!AD106="","*",FN_MC!AD106)</f>
        <v>0.3125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MOD FN</v>
      </c>
      <c r="E105" s="121" t="str">
        <f>IF(FN_MC!H108="","*",FN_MC!H108)</f>
        <v>-</v>
      </c>
      <c r="F105" s="137" t="str">
        <f>IF(FN_MC!M108="","*",FN_MC!M108)</f>
        <v>TID-TVI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W50</v>
      </c>
      <c r="E106" s="121" t="str">
        <f>IF(FN_MC!H109="","*",FN_MC!H109)</f>
        <v xml:space="preserve">TCS2 </v>
      </c>
      <c r="F106" s="137" t="str">
        <f>IF(FN_MC!M109="","*",FN_MC!M109)</f>
        <v>TID-TVI</v>
      </c>
      <c r="G106" s="121" t="str">
        <f>IF(FN_MC!I109="","*",FN_MC!I109)</f>
        <v>TCS2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 t="str">
        <f>IF(FN_MC!AA109="","*",FN_MC!AA109)</f>
        <v>2 Alex e Maicon</v>
      </c>
      <c r="K106" s="134">
        <f>IF(FN_MC!AD109="","*",FN_MC!AD109)</f>
        <v>0.25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V86</v>
      </c>
      <c r="E107" s="121" t="str">
        <f>IF(FN_MC!H110="","*",FN_MC!H110)</f>
        <v>TID2</v>
      </c>
      <c r="F107" s="137" t="str">
        <f>IF(FN_MC!M110="","*",FN_MC!M110)</f>
        <v>TID-TVI</v>
      </c>
      <c r="G107" s="121" t="str">
        <f>IF(FN_MC!I110="","*",FN_MC!I110)</f>
        <v>TID2</v>
      </c>
      <c r="H107" s="121" t="str">
        <f>IF(FN_MC!AB110="","*",FN_MC!AB110)</f>
        <v>FIXO</v>
      </c>
      <c r="I107" s="121" t="str">
        <f>IF(FN_MC!AC110="","*",FN_MC!AC110)</f>
        <v>ACIONAMENTO</v>
      </c>
      <c r="J107" s="122">
        <f>IF(FN_MC!AA110="","*",FN_MC!AA110)</f>
        <v>1</v>
      </c>
      <c r="K107" s="134">
        <f>IF(FN_MC!AD110="","*",FN_MC!AD110)</f>
        <v>0.39583333333333331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FRANCISCO (TF-670)</v>
      </c>
      <c r="E108" s="121" t="str">
        <f>IF(FN_MC!H111="","*",FN_MC!H111)</f>
        <v>TIN1</v>
      </c>
      <c r="F108" s="137" t="str">
        <f>IF(FN_MC!M111="","*",FN_MC!M111)</f>
        <v>TIN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ANISIO (TF-514)</v>
      </c>
      <c r="E109" s="121" t="str">
        <f>IF(FN_MC!H112="","*",FN_MC!H112)</f>
        <v>TAP2</v>
      </c>
      <c r="F109" s="137" t="str">
        <f>IF(FN_MC!M112="","*",FN_MC!M112)</f>
        <v>TAP</v>
      </c>
      <c r="G109" s="121" t="str">
        <f>IF(FN_MC!I112="","*",FN_MC!I112)</f>
        <v>-</v>
      </c>
      <c r="H109" s="121" t="str">
        <f>IF(FN_MC!AB112="","*",FN_MC!AB112)</f>
        <v>-</v>
      </c>
      <c r="I109" s="121" t="str">
        <f>IF(FN_MC!AC112="","*",FN_MC!AC112)</f>
        <v>-</v>
      </c>
      <c r="J109" s="122" t="str">
        <f>IF(FN_MC!AA112="","*",FN_MC!AA112)</f>
        <v>-</v>
      </c>
      <c r="K109" s="134" t="str">
        <f>IF(FN_MC!AD112="","*",FN_MC!AD112)</f>
        <v>-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V42</v>
      </c>
      <c r="E110" s="121" t="str">
        <f>IF(FN_MC!H113="","*",FN_MC!H113)</f>
        <v>ZGT1</v>
      </c>
      <c r="F110" s="137" t="str">
        <f>IF(FN_MC!M113="","*",FN_MC!M113)</f>
        <v>ZGT-ZXE</v>
      </c>
      <c r="G110" s="121" t="str">
        <f>IF(FN_MC!I113="","*",FN_MC!I113)</f>
        <v>ZGT1</v>
      </c>
      <c r="H110" s="121" t="str">
        <f>IF(FN_MC!AB113="","*",FN_MC!AB113)</f>
        <v>FIXO</v>
      </c>
      <c r="I110" s="121" t="str">
        <f>IF(FN_MC!AC113="","*",FN_MC!AC113)</f>
        <v>ACIONAMENTO</v>
      </c>
      <c r="J110" s="122">
        <f>IF(FN_MC!AA113="","*",FN_MC!AA113)</f>
        <v>1</v>
      </c>
      <c r="K110" s="134">
        <f>IF(FN_MC!AD113="","*",FN_MC!AD113)</f>
        <v>0.3125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E17</v>
      </c>
      <c r="E111" s="121" t="str">
        <f>IF(FN_MC!H114="","*",FN_MC!H114)</f>
        <v>ZDK1</v>
      </c>
      <c r="F111" s="137" t="str">
        <f>IF(FN_MC!M114="","*",FN_MC!M114)</f>
        <v>ZDK-ZVT</v>
      </c>
      <c r="G111" s="121" t="str">
        <f>IF(FN_MC!I114="","*",FN_MC!I114)</f>
        <v>ZDK1</v>
      </c>
      <c r="H111" s="121" t="str">
        <f>IF(FN_MC!AB114="","*",FN_MC!AB114)</f>
        <v>FIXO</v>
      </c>
      <c r="I111" s="121" t="str">
        <f>IF(FN_MC!AC114="","*",FN_MC!AC114)</f>
        <v>ACIONAMENTO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*</v>
      </c>
      <c r="C112" s="121">
        <f>IF(FN_MC!B115="","*",FN_MC!B115)</f>
        <v>46000</v>
      </c>
      <c r="D112" s="121" t="str">
        <f>IF(FN_MC!D115="","*",FN_MC!D115)</f>
        <v>A74</v>
      </c>
      <c r="E112" s="121" t="str">
        <f>IF(FN_MC!H115="","*",FN_MC!H115)</f>
        <v>ZTP</v>
      </c>
      <c r="F112" s="137" t="str">
        <f>IF(FN_MC!M115="","*",FN_MC!M115)</f>
        <v>ZTP-ZBO</v>
      </c>
      <c r="G112" s="121" t="str">
        <f>IF(FN_MC!I115="","*",FN_MC!I115)</f>
        <v>ZBO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 t="str">
        <f>IF(FN_MC!AA115="","*",FN_MC!AA115)</f>
        <v>-</v>
      </c>
      <c r="K112" s="134" t="str">
        <f>IF(FN_MC!AD115="","*",FN_MC!AD115)</f>
        <v>-</v>
      </c>
    </row>
    <row r="113" spans="2:11" s="123" customFormat="1" hidden="1">
      <c r="B113" s="120" t="str">
        <f>IF(FN_MC!Y116="","*",FN_MC!Y116)</f>
        <v>*</v>
      </c>
      <c r="C113" s="121">
        <f>IF(FN_MC!B116="","*",FN_MC!B116)</f>
        <v>46000</v>
      </c>
      <c r="D113" s="121" t="str">
        <f>IF(FN_MC!D116="","*",FN_MC!D116)</f>
        <v>A13</v>
      </c>
      <c r="E113" s="121" t="str">
        <f>IF(FN_MC!H116="","*",FN_MC!H116)</f>
        <v>PPN</v>
      </c>
      <c r="F113" s="137" t="str">
        <f>IF(FN_MC!M116="","*",FN_MC!M116)</f>
        <v>PPN</v>
      </c>
      <c r="G113" s="121" t="str">
        <f>IF(FN_MC!I116="","*",FN_MC!I116)</f>
        <v>PFI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*</v>
      </c>
      <c r="C114" s="121">
        <f>IF(FN_MC!B117="","*",FN_MC!B117)</f>
        <v>46000</v>
      </c>
      <c r="D114" s="121" t="str">
        <f>IF(FN_MC!D117="","*",FN_MC!D117)</f>
        <v>A10</v>
      </c>
      <c r="E114" s="121" t="str">
        <f>IF(FN_MC!H117="","*",FN_MC!H117)</f>
        <v>PNN2</v>
      </c>
      <c r="F114" s="137" t="str">
        <f>IF(FN_MC!M117="","*",FN_MC!M117)</f>
        <v>PNN-PCB</v>
      </c>
      <c r="G114" s="121" t="str">
        <f>IF(FN_MC!I117="","*",FN_MC!I117)</f>
        <v>PNN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>
        <f>IF(FN_MC!AA117="","*",FN_MC!AA117)</f>
        <v>1</v>
      </c>
      <c r="K114" s="134">
        <f>IF(FN_MC!AD117="","*",FN_MC!AD117)</f>
        <v>0.29166666666666669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1" t="s">
        <v>1455</v>
      </c>
      <c r="C2" s="371"/>
      <c r="D2" s="371"/>
      <c r="E2" s="371"/>
      <c r="F2" s="371"/>
      <c r="G2" s="371"/>
      <c r="H2" s="192"/>
    </row>
    <row r="3" spans="1:8" ht="15" customHeight="1">
      <c r="A3" s="192"/>
      <c r="B3" s="372"/>
      <c r="C3" s="372"/>
      <c r="D3" s="372"/>
      <c r="E3" s="372"/>
      <c r="F3" s="372"/>
      <c r="G3" s="372"/>
      <c r="H3" s="192"/>
    </row>
    <row r="4" spans="1:8" ht="40.5">
      <c r="A4" s="192"/>
      <c r="B4" s="322" t="s">
        <v>1456</v>
      </c>
      <c r="C4" s="322" t="s">
        <v>1457</v>
      </c>
      <c r="D4" s="322" t="s">
        <v>1458</v>
      </c>
      <c r="E4" s="322" t="s">
        <v>1459</v>
      </c>
      <c r="F4" s="322" t="s">
        <v>6</v>
      </c>
      <c r="G4" s="322" t="s">
        <v>1460</v>
      </c>
      <c r="H4" s="192"/>
    </row>
    <row r="5" spans="1:8">
      <c r="A5" s="192"/>
      <c r="B5" s="323" t="s">
        <v>1461</v>
      </c>
      <c r="C5" s="323">
        <v>309525</v>
      </c>
      <c r="D5" s="323" t="s">
        <v>1462</v>
      </c>
      <c r="E5" s="323" t="s">
        <v>835</v>
      </c>
      <c r="F5" s="323" t="s">
        <v>1463</v>
      </c>
      <c r="G5" s="324">
        <v>46296</v>
      </c>
      <c r="H5" s="192"/>
    </row>
    <row r="6" spans="1:8">
      <c r="A6" s="192"/>
      <c r="B6" s="323" t="s">
        <v>1464</v>
      </c>
      <c r="C6" s="323">
        <v>256875</v>
      </c>
      <c r="D6" s="323" t="s">
        <v>1465</v>
      </c>
      <c r="E6" s="323" t="s">
        <v>835</v>
      </c>
      <c r="F6" s="323" t="s">
        <v>1463</v>
      </c>
      <c r="G6" s="324">
        <v>46296</v>
      </c>
      <c r="H6" s="192"/>
    </row>
    <row r="7" spans="1:8">
      <c r="A7" s="192"/>
      <c r="B7" s="323" t="s">
        <v>1466</v>
      </c>
      <c r="C7" s="323">
        <v>257278</v>
      </c>
      <c r="D7" s="323" t="s">
        <v>1467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1468</v>
      </c>
      <c r="C8" s="323">
        <v>261794</v>
      </c>
      <c r="D8" s="323" t="s">
        <v>1469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3" t="s">
        <v>1470</v>
      </c>
      <c r="D1" s="373"/>
      <c r="E1" s="373"/>
      <c r="F1" s="373"/>
      <c r="G1" s="373"/>
      <c r="H1" s="373"/>
    </row>
    <row r="2" spans="3:8" ht="15" customHeight="1">
      <c r="C2" s="373"/>
      <c r="D2" s="373"/>
      <c r="E2" s="373"/>
      <c r="F2" s="373"/>
      <c r="G2" s="373"/>
      <c r="H2" s="373"/>
    </row>
    <row r="3" spans="3:8" ht="15" customHeight="1">
      <c r="C3" s="319" t="s">
        <v>701</v>
      </c>
      <c r="D3" s="319" t="s">
        <v>1471</v>
      </c>
      <c r="E3" s="319" t="s">
        <v>1472</v>
      </c>
      <c r="F3" s="319" t="s">
        <v>1473</v>
      </c>
      <c r="G3" s="319" t="s">
        <v>1474</v>
      </c>
      <c r="H3" s="319" t="s">
        <v>1475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2025-12-08T18:01:13Z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