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80" documentId="8_{B6337239-1A00-434D-AAD0-422EA1FEB5AE}" xr6:coauthVersionLast="47" xr6:coauthVersionMax="47" xr10:uidLastSave="{02289894-4F3C-474B-BBAE-5008D2595E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<sst xmlns="http://schemas.openxmlformats.org/spreadsheetml/2006/main" count="8794" uniqueCount="1920">
  <si>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</si>
  <si>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</si>
  <si>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</si>
  <si>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</si>
  <si>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</si>
  <si>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</si>
  <si>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</si>
  <si>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</si>
  <si>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</si>
  <si>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</si>
  <si>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</si>
  <si>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</si>
  <si>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</si>
  <si>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</si>
  <si>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</si>
  <si>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</si>
  <si>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</si>
  <si>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</si>
  <si>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</si>
  <si>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</si>
  <si>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</si>
  <si>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</si>
  <si>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</si>
  <si>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</si>
  <si>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</si>
  <si>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</si>
  <si>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</si>
  <si>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</si>
  <si>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</si>
  <si>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</si>
  <si>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</si>
  <si>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</si>
  <si>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</si>
  <si>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</si>
  <si>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</si>
  <si>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</si>
  <si>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</si>
  <si>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</si>
  <si>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</si>
  <si>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</si>
  <si>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</si>
  <si>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</si>
  <si>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</si>
  <si>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</si>
  <si>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</si>
  <si>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</si>
  <si>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</si>
  <si>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</si>
  <si>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</si>
  <si>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</si>
  <si>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</si>
  <si>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</si>
  <si>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</si>
  <si>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</si>
  <si>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</si>
  <si>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</si>
  <si>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</si>
  <si>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</si>
  <si>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</si>
  <si>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</si>
  <si>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</si>
  <si>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</si>
  <si>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</si>
  <si>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</si>
  <si>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</si>
  <si>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</si>
  <si>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</si>
  <si>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</si>
  <si>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</si>
  <si>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</si>
  <si>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</si>
  <si>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</si>
  <si>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</si>
  <si>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</si>
  <si>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</si>
  <si>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</si>
  <si>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</si>
  <si>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</si>
  <si>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</si>
  <si>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</si>
  <si>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</si>
  <si>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</si>
  <si>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</si>
  <si>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</si>
  <si>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</si>
  <si>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</si>
  <si>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</si>
  <si>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</si>
  <si>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</si>
  <si>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</si>
  <si>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</si>
  <si>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</si>
  <si>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</si>
  <si>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</si>
  <si>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</si>
  <si>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</si>
  <si>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</si>
  <si>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</si>
  <si>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</si>
  <si>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</si>
  <si>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</si>
  <si>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</si>
  <si>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</si>
  <si>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</si>
  <si>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</si>
  <si>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</si>
  <si>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</si>
  <si>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</si>
  <si>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</si>
  <si>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</si>
  <si>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</si>
  <si>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</si>
  <si>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</si>
  <si>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</si>
  <si>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</si>
  <si>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</si>
  <si>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</si>
  <si>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</si>
  <si>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</si>
  <si>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</si>
  <si>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</si>
  <si>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</si>
  <si>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</si>
  <si>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</si>
  <si>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</si>
  <si>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</si>
  <si>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</si>
  <si>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</si>
  <si>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</si>
  <si>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</si>
  <si>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</si>
  <si>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</si>
  <si>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</si>
  <si>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</si>
  <si>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</si>
  <si>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</si>
  <si>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</si>
  <si>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</si>
  <si>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</si>
  <si>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</si>
  <si>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</si>
  <si>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</si>
  <si>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</si>
  <si>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</si>
  <si>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</si>
  <si>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</si>
  <si>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</si>
  <si>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</si>
  <si>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</si>
  <si>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</si>
  <si>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</si>
  <si>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</si>
  <si>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</si>
  <si>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</si>
  <si>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</si>
  <si>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</si>
  <si>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</si>
  <si>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</si>
  <si>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</si>
  <si>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</si>
  <si>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</si>
  <si>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</si>
  <si>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</si>
  <si>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</si>
  <si>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</si>
  <si>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</si>
  <si>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</si>
  <si>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</si>
  <si>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</si>
  <si>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</si>
  <si>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</si>
  <si>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</si>
  <si>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</si>
  <si>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</si>
  <si>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</si>
  <si>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</si>
  <si>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</si>
  <si>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</si>
  <si>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</si>
  <si>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</si>
  <si>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</si>
  <si>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</si>
  <si>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</si>
  <si>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</si>
  <si>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</si>
  <si>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</si>
  <si>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</si>
  <si>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</si>
  <si>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</si>
  <si>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</si>
  <si>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</si>
  <si>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</si>
  <si>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</si>
  <si>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</si>
  <si>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</si>
  <si>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</si>
  <si>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</si>
  <si>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</si>
  <si>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</si>
  <si>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</si>
  <si>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</si>
  <si>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</si>
  <si>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</si>
  <si>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</si>
  <si>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</si>
  <si>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</si>
  <si>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</si>
  <si>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</si>
  <si>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</si>
  <si>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</si>
  <si>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</si>
  <si>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</si>
  <si>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</si>
  <si>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</si>
  <si>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</si>
  <si>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</si>
  <si>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</si>
  <si>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</si>
  <si>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</si>
  <si>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</si>
  <si>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</si>
  <si>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</si>
  <si>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</si>
  <si>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</si>
  <si>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</si>
  <si>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</si>
  <si>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</si>
  <si>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</si>
  <si>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</si>
  <si>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</si>
  <si>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</si>
  <si>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</si>
  <si>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</si>
  <si>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</si>
  <si>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</si>
  <si>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</si>
  <si>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</si>
  <si>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</si>
  <si>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</si>
  <si>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</si>
  <si>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</si>
  <si>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</si>
  <si>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</si>
  <si>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</si>
  <si>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</si>
  <si>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</si>
  <si>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</si>
  <si>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</si>
  <si>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</si>
  <si>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</si>
  <si>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</si>
  <si>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</si>
  <si>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</si>
  <si>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</si>
  <si>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</si>
  <si>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</si>
  <si>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</si>
  <si>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</si>
  <si>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</si>
  <si>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</si>
  <si>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</si>
  <si>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</si>
  <si>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</si>
  <si>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</si>
  <si>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</si>
  <si>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</si>
  <si>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</si>
  <si>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</si>
  <si>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</si>
  <si>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</si>
  <si>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</si>
  <si>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</si>
  <si>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</si>
  <si>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</si>
  <si>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</si>
  <si>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</si>
  <si>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</si>
  <si>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</si>
  <si>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</si>
  <si>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</si>
  <si>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</si>
  <si>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</si>
  <si>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</si>
  <si>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</si>
  <si>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</si>
  <si>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</si>
  <si>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</si>
  <si>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</si>
  <si>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</si>
  <si>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</si>
  <si>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</si>
  <si>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</si>
  <si>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</si>
  <si>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</si>
  <si>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</si>
  <si>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</si>
  <si>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</si>
  <si>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</si>
  <si>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</si>
  <si>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</si>
  <si>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</si>
  <si>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</si>
  <si>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</si>
  <si>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</si>
  <si>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</si>
  <si>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</si>
  <si>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</si>
  <si>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</si>
  <si>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</si>
  <si>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</si>
  <si>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</si>
  <si>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</si>
  <si>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</si>
  <si>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</si>
  <si>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</si>
  <si>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</si>
  <si>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</si>
  <si>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</si>
  <si>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</si>
  <si>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</si>
  <si>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</si>
  <si>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</si>
  <si>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</si>
  <si>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</si>
  <si>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</si>
  <si>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</si>
  <si>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</si>
  <si>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</si>
  <si>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</si>
  <si>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</si>
  <si>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</si>
  <si>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</si>
  <si>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</si>
  <si>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</si>
  <si>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</si>
  <si>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</si>
  <si>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</si>
  <si>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</si>
  <si>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</si>
  <si>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</si>
  <si>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</si>
  <si>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</si>
  <si>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</si>
  <si>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</si>
  <si>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</si>
  <si>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</si>
  <si>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</si>
  <si>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</si>
  <si>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</si>
  <si>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</si>
  <si>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</si>
  <si>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</si>
  <si>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</si>
  <si>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</si>
  <si>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</si>
  <si>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</si>
  <si>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</si>
  <si>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</si>
  <si>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</si>
  <si>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</si>
  <si>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</si>
  <si>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</si>
  <si>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</si>
  <si>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</si>
  <si>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</si>
  <si>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</si>
  <si>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</si>
  <si>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</si>
  <si>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</si>
  <si>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</si>
  <si>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</si>
  <si>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</si>
  <si>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</si>
  <si>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</si>
  <si>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</si>
  <si>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</si>
  <si>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</si>
  <si>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</si>
  <si>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</si>
  <si>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</si>
  <si>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</si>
  <si>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</si>
  <si>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</si>
  <si>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</si>
  <si>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</si>
  <si>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</si>
  <si>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</si>
  <si>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</si>
  <si>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</si>
  <si>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</si>
  <si>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</si>
  <si>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</si>
  <si>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</si>
  <si>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</si>
  <si>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</si>
  <si>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</si>
  <si>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</si>
  <si>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</si>
  <si>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</si>
  <si>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</si>
  <si>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</si>
  <si>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</si>
  <si>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</si>
  <si>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</si>
  <si>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</si>
  <si>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</si>
  <si>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</si>
  <si>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</si>
  <si>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</si>
  <si>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</si>
  <si>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</si>
  <si>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</si>
  <si>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</si>
  <si>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</si>
  <si>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</si>
  <si>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</si>
  <si>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</si>
  <si>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</si>
  <si>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</si>
  <si>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</si>
  <si>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</si>
  <si>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</si>
  <si>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</si>
  <si>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</si>
  <si>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</si>
  <si>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</si>
  <si>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</si>
  <si>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</si>
  <si>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</si>
  <si>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</si>
  <si>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</si>
  <si>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</si>
  <si>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</si>
  <si>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</si>
  <si>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</si>
  <si>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</si>
  <si>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</si>
  <si>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</si>
  <si>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</si>
  <si>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</si>
  <si>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</si>
  <si>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</si>
  <si>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</si>
  <si>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</si>
  <si>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</si>
  <si>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</si>
  <si>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</si>
  <si>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</si>
  <si>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</si>
  <si>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</si>
  <si>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</si>
  <si>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</si>
  <si>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</si>
  <si>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</si>
  <si>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</si>
  <si>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</si>
  <si>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</si>
  <si>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</si>
  <si>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</si>
  <si>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</si>
  <si>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</si>
  <si>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</si>
  <si>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</si>
  <si>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</si>
  <si>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</si>
  <si>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</si>
  <si>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</si>
  <si>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</si>
  <si>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</si>
  <si>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</si>
  <si>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</si>
  <si>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</si>
  <si>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</si>
  <si>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</si>
  <si>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</si>
  <si>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</si>
  <si>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</si>
  <si>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</si>
  <si>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</si>
  <si>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</si>
  <si>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</si>
  <si>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</si>
  <si>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</si>
  <si>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</si>
  <si>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</si>
  <si>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</si>
  <si>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</si>
  <si>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</si>
  <si>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</si>
  <si>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</si>
  <si>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</si>
  <si>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</si>
  <si>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</si>
  <si>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</si>
  <si>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</si>
  <si>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</si>
  <si>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</si>
  <si>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</si>
  <si>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</si>
  <si>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</si>
  <si>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</si>
  <si>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</si>
  <si>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</si>
  <si>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</si>
  <si>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</si>
  <si>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</si>
  <si>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</si>
  <si>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</si>
  <si>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</si>
  <si>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</si>
  <si>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</si>
  <si>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</si>
  <si>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</si>
  <si>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</si>
  <si>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</si>
  <si>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</si>
  <si>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</si>
  <si>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</si>
  <si>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</si>
  <si>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</si>
  <si>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</si>
  <si>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</si>
  <si>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</si>
  <si>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</si>
  <si>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</si>
  <si>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</si>
  <si>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</si>
  <si>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</si>
  <si>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</si>
  <si>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</si>
  <si>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</si>
  <si>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</si>
  <si>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</si>
  <si>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</si>
  <si>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</si>
  <si>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</si>
  <si>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</si>
  <si>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</si>
  <si>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</si>
  <si>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</si>
  <si>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</si>
  <si>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</si>
  <si>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</si>
  <si>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</si>
  <si>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</si>
  <si>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</si>
  <si>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</si>
  <si>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</si>
  <si>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</si>
  <si>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</si>
  <si>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</si>
  <si>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</si>
  <si>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</si>
  <si>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</si>
  <si>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</si>
  <si>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</si>
  <si>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</si>
  <si>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</si>
  <si>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</si>
  <si>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</si>
  <si>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</si>
  <si>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</si>
  <si>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</si>
  <si>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</si>
  <si>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</si>
  <si>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</si>
  <si>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</si>
  <si>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</si>
  <si>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</si>
  <si>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</si>
  <si>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</si>
  <si>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</si>
  <si>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</si>
  <si>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</si>
  <si>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</si>
  <si>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</si>
  <si>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</si>
  <si>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</si>
  <si>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</si>
  <si>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</si>
  <si>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</si>
  <si>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</si>
  <si>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</si>
  <si>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</si>
  <si>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</si>
  <si>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</si>
  <si>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</si>
  <si>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</si>
  <si>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</si>
  <si>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</si>
  <si>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</si>
  <si>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</si>
  <si>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</si>
  <si>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</si>
  <si>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</si>
  <si>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</si>
  <si>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</si>
  <si>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</si>
  <si>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</si>
  <si>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</si>
  <si>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</si>
  <si>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</si>
  <si>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</si>
  <si>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</si>
  <si>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</si>
  <si>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</si>
  <si>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</si>
  <si>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</si>
  <si>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</si>
  <si>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</si>
  <si>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</si>
  <si>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</si>
  <si>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</si>
  <si>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</si>
  <si>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</si>
  <si>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</si>
  <si>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</si>
  <si>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</si>
  <si>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</si>
  <si>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</si>
  <si>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</si>
  <si>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</si>
  <si>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</si>
  <si>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</si>
  <si>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</si>
  <si>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</si>
  <si>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</si>
  <si>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</si>
  <si>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</si>
  <si>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</si>
  <si>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</si>
  <si>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</si>
  <si>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</si>
  <si>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</si>
  <si>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</si>
  <si>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</si>
  <si>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</si>
  <si>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</si>
  <si>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</si>
  <si>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</si>
  <si>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</si>
  <si>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</si>
  <si>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</si>
  <si>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</si>
  <si>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</si>
  <si>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</si>
  <si>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</si>
  <si>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</si>
  <si>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</si>
  <si>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</si>
  <si>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</si>
  <si>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</si>
  <si>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</si>
  <si>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</si>
  <si>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</si>
  <si>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</si>
  <si>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</si>
  <si>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</si>
  <si>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</si>
  <si>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</si>
  <si>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</si>
  <si>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</si>
  <si>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</si>
  <si>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</si>
  <si>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</si>
  <si>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</si>
  <si>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</si>
  <si>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</si>
  <si>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</si>
  <si>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</si>
  <si>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</si>
  <si>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</si>
  <si>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</si>
  <si>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</si>
  <si>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</si>
  <si>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</si>
  <si>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</si>
  <si>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</si>
  <si>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</si>
  <si>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</si>
  <si>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</si>
  <si>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</si>
  <si>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</si>
  <si>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</si>
  <si>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</si>
  <si>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</si>
  <si>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</si>
  <si>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</si>
  <si>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</si>
  <si>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</si>
  <si>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</si>
  <si>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</si>
  <si>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</si>
  <si>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</si>
  <si>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</si>
  <si>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</si>
  <si>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</si>
  <si>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</si>
  <si>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</si>
  <si>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</si>
  <si>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</si>
  <si>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</si>
  <si>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</si>
  <si>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</si>
  <si>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</si>
  <si>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</si>
  <si>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</si>
  <si>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</si>
  <si>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</si>
  <si>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</si>
  <si>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</si>
  <si>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</si>
  <si>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</si>
  <si>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</si>
  <si>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</si>
  <si>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</si>
  <si>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</si>
  <si>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</si>
  <si>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</si>
  <si>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</si>
  <si>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</si>
  <si>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</si>
  <si>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</si>
  <si>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</si>
  <si>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</si>
  <si>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</si>
  <si>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</si>
  <si>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</si>
  <si>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</si>
  <si>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</si>
  <si>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</si>
  <si>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</si>
  <si>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</si>
  <si>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</si>
  <si>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</si>
  <si>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</si>
  <si>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</si>
  <si>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</si>
  <si>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</si>
  <si>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</si>
  <si>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</si>
  <si>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</si>
  <si>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</si>
  <si>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</si>
  <si>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</si>
  <si>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</si>
  <si>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</si>
  <si>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</si>
  <si>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</si>
  <si>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</si>
  <si>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</si>
  <si>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</si>
  <si>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</si>
  <si>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</si>
  <si>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</si>
  <si>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</si>
  <si>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</si>
  <si>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</si>
  <si>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</si>
  <si>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</si>
  <si>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</si>
  <si>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</si>
  <si>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</si>
  <si>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</si>
  <si>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</si>
  <si>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</si>
  <si>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</si>
  <si>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</si>
  <si>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</si>
  <si>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</si>
  <si>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</si>
  <si>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</si>
  <si>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</si>
  <si>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</si>
  <si>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</si>
  <si>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</si>
  <si>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</si>
  <si>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</si>
  <si>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</si>
  <si>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</si>
  <si>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</si>
  <si>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</si>
  <si>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</si>
  <si>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</si>
  <si>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</si>
  <si>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</si>
  <si>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</si>
  <si>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</si>
  <si>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</si>
  <si>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</si>
  <si>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</si>
  <si>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</si>
  <si>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</si>
  <si>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</si>
  <si>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</si>
  <si>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</si>
  <si>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</si>
  <si>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</si>
  <si>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</si>
  <si>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</si>
  <si>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</si>
  <si>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</si>
  <si>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</si>
  <si>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</si>
  <si>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</si>
  <si>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</si>
  <si>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</si>
  <si>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</si>
  <si>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</si>
  <si>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</si>
  <si>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</si>
  <si>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</si>
  <si>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</si>
  <si>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</si>
  <si>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</si>
  <si>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</si>
  <si>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</si>
  <si>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</si>
  <si>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</si>
  <si>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</si>
  <si>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</si>
  <si>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</si>
  <si>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</si>
  <si>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</si>
  <si>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</si>
  <si>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</si>
  <si>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</si>
  <si>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</si>
  <si>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</si>
  <si>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</si>
  <si>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</si>
  <si>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</si>
  <si>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</si>
  <si>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</si>
  <si>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</si>
  <si>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</si>
  <si>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</si>
  <si>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</si>
  <si>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</si>
  <si>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</si>
  <si>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</si>
  <si>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</si>
  <si>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</si>
  <si>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</si>
  <si>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</si>
  <si>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</si>
  <si>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</si>
  <si>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</si>
  <si>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</si>
  <si>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</si>
  <si>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</si>
  <si>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</si>
  <si>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</si>
  <si>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</si>
  <si>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</si>
  <si>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</si>
  <si>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</si>
  <si>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</si>
  <si>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</si>
  <si>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</si>
  <si>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</si>
  <si>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</si>
  <si>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</si>
  <si>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</si>
  <si>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</si>
  <si>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</si>
  <si>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</si>
  <si>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</si>
  <si>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</si>
  <si>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</si>
  <si>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</si>
  <si>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</si>
  <si>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</si>
  <si>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</si>
  <si>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</si>
  <si>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</si>
  <si>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</si>
  <si>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</si>
  <si>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</si>
  <si>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</si>
  <si>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</si>
  <si>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</si>
  <si>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</si>
  <si>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</si>
  <si>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</si>
  <si>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</si>
  <si>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</si>
  <si>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</si>
  <si>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</si>
  <si>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</si>
  <si>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</si>
  <si>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</si>
  <si>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</si>
  <si>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</si>
  <si>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</si>
  <si>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</si>
  <si>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</si>
  <si>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</si>
  <si>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</si>
  <si>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</si>
  <si>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</si>
  <si>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</si>
  <si>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</si>
  <si>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</si>
  <si>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</si>
  <si>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</si>
  <si>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</si>
  <si>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</si>
  <si>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</si>
  <si>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</si>
  <si>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</si>
  <si>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</si>
  <si>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</si>
  <si>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</si>
  <si>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</si>
  <si>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</si>
  <si>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</si>
  <si>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</si>
  <si>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</si>
  <si>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</si>
  <si>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</si>
  <si>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</si>
  <si>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</si>
  <si>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</si>
  <si>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</si>
  <si>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</si>
  <si>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</si>
  <si>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</si>
  <si>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</si>
  <si>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</si>
  <si>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</si>
  <si>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</si>
  <si>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</si>
  <si>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</si>
  <si>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</si>
  <si>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</si>
  <si>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</si>
  <si>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</si>
  <si>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</si>
  <si>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</si>
  <si>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</si>
  <si>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</si>
  <si>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</si>
  <si>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</si>
  <si>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</si>
  <si>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</si>
  <si>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</si>
  <si>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</si>
  <si>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</si>
  <si>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</si>
  <si>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</si>
  <si>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</si>
  <si>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</si>
  <si>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</si>
  <si>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</si>
  <si>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</si>
  <si>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</si>
  <si>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</si>
  <si>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</si>
  <si>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</si>
  <si>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</si>
  <si>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</si>
  <si>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</si>
  <si>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</si>
  <si>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</si>
  <si>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</si>
  <si>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</si>
  <si>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</si>
  <si>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</si>
  <si>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</si>
  <si>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</si>
  <si>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</si>
  <si>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</si>
  <si>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</si>
  <si>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</si>
  <si>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</si>
  <si>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</si>
  <si>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</si>
  <si>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</si>
  <si>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</si>
  <si>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</si>
  <si>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</si>
  <si>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</si>
  <si>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</si>
  <si>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</si>
  <si>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</si>
  <si>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</si>
  <si>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</si>
  <si>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</si>
  <si>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</si>
  <si>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</si>
  <si>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</si>
  <si>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</si>
  <si>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</si>
  <si>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</si>
  <si>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</si>
  <si>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</si>
  <si>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</si>
  <si>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</si>
  <si>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</si>
  <si>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</si>
  <si>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</si>
  <si>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</si>
  <si>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</si>
  <si>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</si>
  <si>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</si>
  <si>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</si>
  <si>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</si>
  <si>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</si>
  <si>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</si>
  <si>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</si>
  <si>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</si>
  <si>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</si>
  <si>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</si>
  <si>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</si>
  <si>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</si>
  <si>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</si>
  <si>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</si>
  <si>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</si>
  <si>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</si>
  <si>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</si>
  <si>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</si>
  <si>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</si>
  <si>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</si>
  <si>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</si>
  <si>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</si>
  <si>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</si>
  <si>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</si>
  <si>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</si>
  <si>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</si>
  <si>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</si>
  <si>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</si>
  <si>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</si>
  <si>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</si>
  <si>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</si>
  <si>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</si>
  <si>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</si>
  <si>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</si>
  <si>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</si>
  <si>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</si>
  <si>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</si>
  <si>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</si>
  <si>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</si>
  <si>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</si>
  <si>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</si>
  <si>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</si>
  <si>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</si>
  <si>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</si>
  <si>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</si>
  <si>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</si>
  <si>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</si>
  <si>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</si>
  <si>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</si>
  <si>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</si>
  <si>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</si>
  <si>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</si>
  <si>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</si>
  <si>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</si>
  <si>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</si>
  <si>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</si>
  <si>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</si>
  <si>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</si>
  <si>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</si>
  <si>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</si>
  <si>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</si>
  <si>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</si>
  <si>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</si>
  <si>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</si>
  <si>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</si>
  <si>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</si>
  <si>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</si>
  <si>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</si>
  <si>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</si>
  <si>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</si>
  <si>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</si>
  <si>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</si>
  <si>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</si>
  <si>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</si>
  <si>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</si>
  <si>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</si>
  <si>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</si>
  <si>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</si>
  <si>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</si>
  <si>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</si>
  <si>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</si>
  <si>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</si>
  <si>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</si>
  <si>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</si>
  <si>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</si>
  <si>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</si>
  <si>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</si>
  <si>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</si>
  <si>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</si>
  <si>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</si>
  <si>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</si>
  <si>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</si>
  <si>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</si>
  <si>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</si>
  <si>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</si>
  <si>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</si>
  <si>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</si>
  <si>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</si>
  <si>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</si>
  <si>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</si>
  <si>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</si>
  <si>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</si>
  <si>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</si>
  <si>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</si>
  <si>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</si>
  <si>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</si>
  <si>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</si>
  <si>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</si>
  <si>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</si>
  <si>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</si>
  <si>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</si>
  <si>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</si>
  <si>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</si>
  <si>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</si>
  <si>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</si>
  <si>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</si>
  <si>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</si>
  <si>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</si>
  <si>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</si>
  <si>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</si>
  <si>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</si>
  <si>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</si>
  <si>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</si>
  <si>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</si>
  <si>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</si>
  <si>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</si>
  <si>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</si>
  <si>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</si>
  <si>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</si>
  <si>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</si>
  <si>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</si>
  <si>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</si>
  <si>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</si>
  <si>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</si>
  <si>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</si>
  <si>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</si>
  <si>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</si>
  <si>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</si>
  <si>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</si>
  <si>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</si>
  <si>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</si>
  <si>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</si>
  <si>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</si>
  <si>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</si>
  <si>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</si>
  <si>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</si>
  <si>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</si>
  <si>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</si>
  <si>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</si>
  <si>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</si>
  <si>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</si>
  <si>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</si>
  <si>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</si>
  <si>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</si>
  <si>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</si>
  <si>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</si>
  <si>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</si>
  <si>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</si>
  <si>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</si>
  <si>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</si>
  <si>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</si>
  <si>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</si>
  <si>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</si>
  <si>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</si>
  <si>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</si>
  <si>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</si>
  <si>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</si>
  <si>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</si>
  <si>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</si>
  <si>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</si>
  <si>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</si>
  <si>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</si>
  <si>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</si>
  <si>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</si>
  <si>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</si>
  <si>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</si>
  <si>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</si>
  <si>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</si>
  <si>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</si>
  <si>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</si>
  <si>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</si>
  <si>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</si>
  <si>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</si>
  <si>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</si>
  <si>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</si>
  <si>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</si>
  <si>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</si>
  <si>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</si>
  <si>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</si>
  <si>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</si>
  <si>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</si>
  <si>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</si>
  <si>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</si>
  <si>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</si>
  <si>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</si>
  <si>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</si>
  <si>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</si>
  <si>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</si>
  <si>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</si>
  <si>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</si>
  <si>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</si>
  <si>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</si>
  <si>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</si>
  <si>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</si>
  <si>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</si>
  <si>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</si>
  <si>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</si>
  <si>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</si>
  <si>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</si>
  <si>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</si>
  <si>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</si>
  <si>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</si>
  <si>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</si>
  <si>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</si>
  <si>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</si>
  <si>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</si>
  <si>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</si>
  <si>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</si>
  <si>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</si>
  <si>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</si>
  <si>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</si>
  <si>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</si>
  <si>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</si>
  <si>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</si>
  <si>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</si>
  <si>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</si>
  <si>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</si>
  <si>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</si>
  <si>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</si>
  <si>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</si>
  <si>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</si>
  <si>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</si>
  <si>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</si>
  <si>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</si>
  <si>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</si>
  <si>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</si>
  <si>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</si>
  <si>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</si>
  <si>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</si>
  <si>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</si>
  <si>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</si>
  <si>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</si>
  <si>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</si>
  <si>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</si>
  <si>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</si>
  <si>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</si>
  <si>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</si>
  <si>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</si>
  <si>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</si>
  <si>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</si>
  <si>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</si>
  <si>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</si>
  <si>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</si>
  <si>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</si>
  <si>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</si>
  <si>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</si>
  <si>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</si>
  <si>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</si>
  <si>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</si>
  <si>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</si>
  <si>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</si>
  <si>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</si>
  <si>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</si>
  <si>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</si>
  <si>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</si>
  <si>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</si>
  <si>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</si>
  <si>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</si>
  <si>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</si>
  <si>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</si>
  <si>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</si>
  <si>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</si>
  <si>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</si>
  <si>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</si>
  <si>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</si>
  <si>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</si>
  <si>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</si>
  <si>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</si>
  <si>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</si>
  <si>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</si>
  <si>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</si>
  <si>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</si>
  <si>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</si>
  <si>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</si>
  <si>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</si>
  <si>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</si>
  <si>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</si>
  <si>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</si>
  <si>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</si>
  <si>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</si>
  <si>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</si>
  <si>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</si>
  <si>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</si>
  <si>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</si>
  <si>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</si>
  <si>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</si>
  <si>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</si>
  <si>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</si>
  <si>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</si>
  <si>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</si>
  <si>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</si>
  <si>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</si>
  <si>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</si>
  <si>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</si>
  <si>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</si>
  <si>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</si>
  <si>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</si>
  <si>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</si>
  <si>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</si>
  <si>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</si>
  <si>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</si>
  <si>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</si>
  <si>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</si>
  <si>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</si>
  <si>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</si>
  <si>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</si>
  <si>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</si>
  <si>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</si>
  <si>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</si>
  <si>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</si>
  <si>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</si>
  <si>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</si>
  <si>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</si>
  <si>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</si>
  <si>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</si>
  <si>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</si>
  <si>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</si>
  <si>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</si>
  <si>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</si>
  <si>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</si>
  <si>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</si>
  <si>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</si>
  <si>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</si>
  <si>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</si>
  <si>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</si>
  <si>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</si>
  <si>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</si>
  <si>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</si>
  <si>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</si>
  <si>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</si>
  <si>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</si>
  <si>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</si>
  <si>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</si>
  <si>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</si>
  <si>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</si>
  <si>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</si>
  <si>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</si>
  <si>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</si>
  <si>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</si>
  <si>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</si>
  <si>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</si>
  <si>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</si>
  <si>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</si>
  <si>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</si>
  <si>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</si>
  <si>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</si>
  <si>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</si>
  <si>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</si>
  <si>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</si>
  <si>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</si>
  <si>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</si>
  <si>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</si>
  <si>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</si>
  <si>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</si>
  <si>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</si>
  <si>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</si>
  <si>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</si>
  <si>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</si>
  <si>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</si>
  <si>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</si>
  <si>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</si>
  <si>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</si>
  <si>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</si>
  <si>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</si>
  <si>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</si>
  <si>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</si>
  <si>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</si>
  <si>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</si>
  <si>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</si>
  <si>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</si>
  <si>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</si>
  <si>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</si>
  <si>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</si>
  <si>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</si>
  <si>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</si>
  <si>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</si>
  <si>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</si>
  <si>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</si>
  <si>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</si>
  <si>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</si>
  <si>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</si>
  <si>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</si>
  <si>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</si>
  <si>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</si>
  <si>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</si>
  <si>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</si>
  <si>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</si>
  <si>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</si>
  <si>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</si>
  <si>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</si>
  <si>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</si>
  <si>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</si>
  <si>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</si>
  <si>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</si>
  <si>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</si>
  <si>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</si>
  <si>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</si>
  <si>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</si>
  <si>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</si>
  <si>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</si>
  <si>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</si>
  <si>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</si>
  <si>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</si>
  <si>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</si>
  <si>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</si>
  <si>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</si>
  <si>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</si>
  <si>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</si>
  <si>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</si>
  <si>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</si>
  <si>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</si>
  <si>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</si>
  <si>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</si>
  <si>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</si>
  <si>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</si>
  <si>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</si>
  <si>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</si>
  <si>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</si>
  <si>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</si>
  <si>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</si>
  <si>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</si>
  <si>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</si>
  <si>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</si>
  <si>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</si>
  <si>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</si>
  <si>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</si>
  <si>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</si>
  <si>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</si>
  <si>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</si>
  <si>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</si>
  <si>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</si>
  <si>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</si>
  <si>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</si>
  <si>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</si>
  <si>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</si>
  <si>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</si>
  <si>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</si>
  <si>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</si>
  <si>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</si>
  <si>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</si>
  <si>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</si>
  <si>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</si>
  <si>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</si>
  <si>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</si>
  <si>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</si>
  <si>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</si>
  <si>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</si>
  <si>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</si>
  <si>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</si>
  <si>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</si>
  <si>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</si>
  <si>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</si>
  <si>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</si>
  <si>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</si>
  <si>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</si>
  <si>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</si>
  <si>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</si>
  <si>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</si>
  <si>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</si>
  <si>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</si>
  <si>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</si>
  <si>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</si>
  <si>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</si>
  <si>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</si>
  <si>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</si>
  <si>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</si>
  <si>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</si>
  <si>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</si>
  <si>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</si>
  <si>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</si>
  <si>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</si>
  <si>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</si>
  <si>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</si>
  <si>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</si>
  <si>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</si>
  <si>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</si>
  <si>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</si>
  <si>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</si>
  <si>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</si>
  <si>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</si>
  <si>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</si>
  <si>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</si>
  <si>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</si>
  <si>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</si>
  <si>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</si>
  <si>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</si>
  <si>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</si>
  <si>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</si>
  <si>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</si>
  <si>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</si>
  <si>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</si>
  <si>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</si>
  <si>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</si>
  <si>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</si>
  <si>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</si>
  <si>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</si>
  <si>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</si>
  <si>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</si>
  <si>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</si>
  <si>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</si>
  <si>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</si>
  <si>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</si>
  <si>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</si>
  <si>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</si>
  <si>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</si>
  <si>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</si>
  <si>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</si>
  <si>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</si>
  <si>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</si>
  <si>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</si>
  <si>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</si>
  <si>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</si>
  <si>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</si>
  <si>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</si>
  <si>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</si>
  <si>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</si>
  <si>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</si>
  <si>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</si>
  <si>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</si>
  <si>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</si>
  <si>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</si>
  <si>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</si>
  <si>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</si>
  <si>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</si>
  <si>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</si>
  <si>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</si>
  <si>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</si>
  <si>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</si>
  <si>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</si>
  <si>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</si>
  <si>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</si>
  <si>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</si>
  <si>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</si>
  <si>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</si>
  <si>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</si>
  <si>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</si>
  <si>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</si>
  <si>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</si>
  <si>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</si>
  <si>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</si>
  <si>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</si>
  <si>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</si>
  <si>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</si>
  <si>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</si>
  <si>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</si>
  <si>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</si>
  <si>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</si>
  <si>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</si>
  <si>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</si>
  <si>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</si>
  <si>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</si>
  <si>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</si>
  <si>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</si>
  <si>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</si>
  <si>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</si>
  <si>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</si>
  <si>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</si>
  <si>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</si>
  <si>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</si>
  <si>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</si>
  <si>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</si>
  <si>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</si>
  <si>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</si>
  <si>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</si>
  <si>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</si>
  <si>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</si>
  <si>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</si>
  <si>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</si>
  <si>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</si>
  <si>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</si>
  <si>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</si>
  <si>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</si>
  <si>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</si>
  <si>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</si>
  <si>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</si>
  <si>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</si>
  <si>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</si>
  <si>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</si>
  <si>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</si>
  <si>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</si>
  <si>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</si>
  <si>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</si>
  <si>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</si>
  <si>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</si>
  <si>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</si>
  <si>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</si>
  <si>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</si>
  <si>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</si>
  <si>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</si>
  <si>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</si>
  <si>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</si>
  <si>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</si>
  <si>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</si>
  <si>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</si>
  <si>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</si>
  <si>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</si>
  <si>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</si>
  <si>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</si>
  <si>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</si>
  <si>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</si>
  <si>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</si>
  <si>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</si>
  <si>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</si>
  <si>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</si>
  <si>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</si>
  <si>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</si>
  <si>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</si>
  <si>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</si>
  <si>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</si>
  <si>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</si>
  <si>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</si>
  <si>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</si>
  <si>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</si>
  <si>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</si>
  <si>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</si>
  <si>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</si>
  <si>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</si>
  <si>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</si>
  <si>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</si>
  <si>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</si>
  <si>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</si>
  <si>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</si>
  <si>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</si>
  <si>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</si>
  <si>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</si>
  <si>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</si>
  <si>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</si>
  <si>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</si>
  <si>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</si>
  <si>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</si>
  <si>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</si>
  <si>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</si>
  <si>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</si>
  <si>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</si>
  <si>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</si>
  <si>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</si>
  <si>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</si>
  <si>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</si>
  <si>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</si>
  <si>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</si>
  <si>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</si>
  <si>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</si>
  <si>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</si>
  <si>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</si>
  <si>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</si>
  <si>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</si>
  <si>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</si>
  <si>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</si>
  <si>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</si>
  <si>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</si>
  <si>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</si>
  <si>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</si>
  <si>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</si>
  <si>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</si>
  <si>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</si>
  <si>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</si>
  <si>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</si>
  <si>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</si>
  <si>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</si>
  <si>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</si>
  <si>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</si>
  <si>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</si>
  <si>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</si>
  <si>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</si>
  <si>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</si>
  <si>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</si>
  <si>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</si>
  <si>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</si>
  <si>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</si>
  <si>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</si>
  <si>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</si>
  <si>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</si>
  <si>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</si>
  <si>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</si>
  <si>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</si>
  <si>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</si>
  <si>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</si>
  <si>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</si>
  <si>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</si>
  <si>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</si>
  <si>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</si>
  <si>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</si>
  <si>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</si>
  <si>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</si>
  <si>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</si>
  <si>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</si>
  <si>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</si>
  <si>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</si>
  <si>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</si>
  <si>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</si>
  <si>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</si>
  <si>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</si>
  <si>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</si>
  <si>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</si>
  <si>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</si>
  <si>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</si>
  <si>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</si>
  <si>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</si>
  <si>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</si>
  <si>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</si>
  <si>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</si>
  <si>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</si>
  <si>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</si>
  <si>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</si>
  <si>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</si>
  <si>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</si>
  <si>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</si>
  <si>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</si>
  <si>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</si>
  <si>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</si>
  <si>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</si>
  <si>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</si>
  <si>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</si>
  <si>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</si>
  <si>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</si>
  <si>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</si>
  <si>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</si>
  <si>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</si>
  <si>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</si>
  <si>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</si>
  <si>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</si>
  <si>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</si>
  <si>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</si>
  <si>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</si>
  <si>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</si>
  <si>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</si>
  <si>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</si>
  <si>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</si>
  <si>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</si>
  <si>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</si>
  <si>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</si>
  <si>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</si>
  <si>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</si>
  <si>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</si>
  <si>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</si>
  <si>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</si>
  <si>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</si>
  <si>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</si>
  <si>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</si>
  <si>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</si>
  <si>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</si>
  <si>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</si>
  <si>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</si>
  <si>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</si>
  <si>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</si>
  <si>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</si>
  <si>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</si>
  <si>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</si>
  <si>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</si>
  <si>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</si>
  <si>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</si>
  <si>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</si>
  <si>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</si>
  <si>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</si>
  <si>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</si>
  <si>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</si>
  <si>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</si>
  <si>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</si>
  <si>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</si>
  <si>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</si>
  <si>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</si>
  <si>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</si>
  <si>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</si>
  <si>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</si>
  <si>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</si>
  <si>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</si>
  <si>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</si>
  <si>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</si>
  <si>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</si>
  <si>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</si>
  <si>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</si>
  <si>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</si>
  <si>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</si>
  <si>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</si>
  <si>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</si>
  <si>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</si>
  <si>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</si>
  <si>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</si>
  <si>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</si>
  <si>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</si>
  <si>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</si>
  <si>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</si>
  <si>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</si>
  <si>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</si>
  <si>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</si>
  <si>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</si>
  <si>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</si>
  <si>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</si>
  <si>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</si>
  <si>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</si>
  <si>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</si>
  <si>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</si>
  <si>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</si>
  <si>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</si>
  <si>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</si>
  <si>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</si>
  <si>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</si>
  <si>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</si>
  <si>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</si>
  <si>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</si>
  <si>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</si>
  <si>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</si>
  <si>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</si>
  <si>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</si>
  <si>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</si>
  <si>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</si>
  <si>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</si>
  <si>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</si>
  <si>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</si>
  <si>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</si>
  <si>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</si>
  <si>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</si>
  <si>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</si>
  <si>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</si>
  <si>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</si>
  <si>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</si>
  <si>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</si>
  <si>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</si>
  <si>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</si>
  <si>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</si>
  <si>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</si>
  <si>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</si>
  <si>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</si>
  <si>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</si>
  <si>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</si>
  <si>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</si>
  <si>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</si>
  <si>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</si>
  <si>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</si>
  <si>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</si>
  <si>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</si>
  <si>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</si>
  <si>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</si>
  <si>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</si>
  <si>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</si>
  <si>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</si>
  <si>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</si>
  <si>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</si>
  <si>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</si>
  <si>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</si>
  <si>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 xml:space="preserve">MC1 11:11, não foi autorizado a circular 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</si>
  <si>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</si>
  <si>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</si>
  <si>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</si>
  <si>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</si>
  <si>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</si>
  <si>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</si>
  <si>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</si>
  <si>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</si>
  <si>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</si>
  <si>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 xml:space="preserve">Avariou 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</si>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</sst>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H1" activePane="topRight" state="frozen"/>
      <selection pane="topRight" activeCell="O280" sqref="O2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0</v>
      </c>
      <c r="BI260" s="16"/>
      <c r="BJ260" s="16" t="s">
        <v>1853</v>
      </c>
      <c r="BK260" s="16" t="s">
        <v>1854</v>
      </c>
      <c r="BL260" s="15"/>
      <c r="BM260" s="14" t="s">
        <v>987</v>
      </c>
      <c r="BN260" s="14" t="s">
        <v>987</v>
      </c>
      <c r="BO260" s="165" t="s">
        <v>987</v>
      </c>
      <c r="BP260" s="16" t="s">
        <v>1855</v>
      </c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>SemOportunidadeSemOportunidade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/>
      <c r="BN264" s="14"/>
      <c r="BO264" s="165"/>
      <c r="BP264" s="16"/>
      <c r="BQ264" s="12" t="e">
        <f t="shared" si="37"/>
        <v>#VALUE!</v>
      </c>
      <c r="BR264" s="18" t="e">
        <f t="shared" si="38"/>
        <v>#VALUE!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1864</v>
      </c>
      <c r="BQ266" s="12" t="str">
        <f t="shared" si="37"/>
        <v>Produção</v>
      </c>
      <c r="BR266" s="18">
        <f t="shared" si="38"/>
        <v>2.0888888888888895</v>
      </c>
      <c r="BS266" s="18">
        <f t="shared" si="39"/>
        <v>0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1866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1867</v>
      </c>
      <c r="BK267" s="16" t="s">
        <v>1868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1869</v>
      </c>
      <c r="BK268" s="16" t="s">
        <v>1869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1870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5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1871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1.6666666666666667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1872</v>
      </c>
      <c r="N271" s="204" t="s">
        <v>1873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1874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1875</v>
      </c>
      <c r="N272" s="204" t="s">
        <v>1876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1877</v>
      </c>
      <c r="X272" s="218" t="s">
        <v>957</v>
      </c>
      <c r="Y272" s="158" t="s">
        <v>960</v>
      </c>
      <c r="Z272" s="158" t="s">
        <v>953</v>
      </c>
      <c r="AA272" s="83" t="s">
        <v>1878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1879</v>
      </c>
      <c r="BK272" s="16" t="s">
        <v>1880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1881</v>
      </c>
      <c r="N273" s="204" t="s">
        <v>1882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1883</v>
      </c>
      <c r="X273" s="218" t="s">
        <v>957</v>
      </c>
      <c r="Y273" s="158" t="s">
        <v>960</v>
      </c>
      <c r="Z273" s="158" t="s">
        <v>953</v>
      </c>
      <c r="AA273" s="83" t="s">
        <v>1884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1885</v>
      </c>
      <c r="BK273" s="16" t="s">
        <v>1885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1886</v>
      </c>
      <c r="BK274" s="16" t="s">
        <v>1887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500</v>
      </c>
      <c r="I279" s="173" t="s">
        <v>564</v>
      </c>
      <c r="J279" s="217">
        <v>74</v>
      </c>
      <c r="K279" s="217">
        <v>406</v>
      </c>
      <c r="L279" s="83" t="s">
        <v>607</v>
      </c>
      <c r="M279" s="83" t="s">
        <v>1643</v>
      </c>
      <c r="N279" s="204" t="s">
        <v>1644</v>
      </c>
      <c r="O279" s="173">
        <v>0.58333333333333337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9" s="80" t="str">
        <f>IFERROR(_xlfn.XLOOKUP(J279, BASE_MAPA!$D$2:$D$359, BASE_MAPA!$E$2:$E$359), "ERRO")</f>
        <v>MARCO INICIAL - ALTO ARAGUAIA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1888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TOM2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TOM-TIQ</v>
      </c>
      <c r="AN279" s="278" t="str">
        <f>IF(BS_CONTROLE[[#This Row],[SB]]=0, "-", BS_CONTROLE[[#This Row],[SB]])</f>
        <v>TOMTIQ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406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9" s="11" t="str">
        <f>IFERROR(_xlfn.XLOOKUP(AO279, BASE_MAPA!$D$2:$D$359, BASE_MAPA!$E$2:$E$359), "ERRO")</f>
        <v>MARCO INICIAL - ALTO ARAGUAIA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/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1889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1889</v>
      </c>
      <c r="W283" s="173" t="s">
        <v>1890</v>
      </c>
      <c r="X283" s="218" t="s">
        <v>952</v>
      </c>
      <c r="Y283" s="158"/>
      <c r="Z283" s="158" t="s">
        <v>953</v>
      </c>
      <c r="AA283" s="83" t="s">
        <v>1891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1892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1893</v>
      </c>
      <c r="N290" s="204" t="s">
        <v>1894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1877</v>
      </c>
      <c r="X290" s="218" t="s">
        <v>957</v>
      </c>
      <c r="Y290" s="158"/>
      <c r="Z290" s="158" t="s">
        <v>953</v>
      </c>
      <c r="AA290" s="83" t="s">
        <v>1878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1895</v>
      </c>
      <c r="N291" s="204" t="s">
        <v>1896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/>
      <c r="Z291" s="158" t="s">
        <v>953</v>
      </c>
      <c r="AA291" s="83" t="s">
        <v>1884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1898</v>
      </c>
      <c r="N292" s="204" t="s">
        <v>1899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1900</v>
      </c>
      <c r="X292" s="218" t="s">
        <v>957</v>
      </c>
      <c r="Y292" s="158"/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1901</v>
      </c>
      <c r="W1" s="366"/>
      <c r="X1" s="366"/>
      <c r="Y1" s="104"/>
    </row>
    <row r="2" spans="1:25" s="100" customFormat="1" ht="11.25" customHeight="1">
      <c r="A2" s="105" t="s">
        <v>1902</v>
      </c>
      <c r="B2" s="105" t="s">
        <v>1903</v>
      </c>
      <c r="C2" s="105" t="s">
        <v>603</v>
      </c>
      <c r="D2" s="106" t="s">
        <v>1164</v>
      </c>
      <c r="E2" s="106" t="s">
        <v>1165</v>
      </c>
      <c r="F2" s="106" t="s">
        <v>1904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1905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TCS-TGR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TOM2</v>
      </c>
      <c r="J277" s="110" t="str">
        <f>IF(FN_MC!I279="","*",FN_MC!I279)</f>
        <v>TIQ2</v>
      </c>
      <c r="K277" s="110" t="str">
        <f>IF(FN_MC!M279="","*",FN_MC!M279)</f>
        <v>TOM-TIQ</v>
      </c>
      <c r="L277" s="110" t="str">
        <f>IF(FN_MC!N279="","*",FN_MC!N279)</f>
        <v>TOMTIQ</v>
      </c>
      <c r="M277" s="111">
        <f>IF(FN_MC!J279="","*",FN_MC!J279)</f>
        <v>74</v>
      </c>
      <c r="N277" s="290">
        <f>IF(FN_MC!K279="","*",FN_MC!K279)</f>
        <v>406</v>
      </c>
      <c r="O277" s="290" t="str">
        <f>IF(FN_MC!L279="","*",FN_MC!L279)</f>
        <v>-</v>
      </c>
      <c r="P277" s="111"/>
      <c r="Q277" s="128">
        <f>IF(FN_MC!O279="","*",FN_MC!O279)</f>
        <v>0.58333333333333337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1906</v>
      </c>
      <c r="D5" s="368"/>
      <c r="E5" s="368"/>
      <c r="F5" s="368"/>
      <c r="G5" s="368"/>
      <c r="H5" s="368"/>
      <c r="I5" s="368"/>
      <c r="J5" s="369"/>
      <c r="K5" s="370" t="s">
        <v>1907</v>
      </c>
      <c r="L5" s="371"/>
      <c r="M5" s="371"/>
      <c r="N5" s="371"/>
      <c r="O5" s="372" t="s">
        <v>1908</v>
      </c>
      <c r="P5" s="373"/>
      <c r="Q5" s="374"/>
    </row>
    <row r="6" spans="1:17" s="93" customFormat="1" ht="15.75" customHeight="1">
      <c r="A6" s="87" t="s">
        <v>1904</v>
      </c>
      <c r="B6" s="94" t="s">
        <v>1903</v>
      </c>
      <c r="C6" s="95" t="s">
        <v>1164</v>
      </c>
      <c r="D6" s="96" t="s">
        <v>1165</v>
      </c>
      <c r="E6" s="95" t="s">
        <v>1909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1910</v>
      </c>
      <c r="M6" s="139" t="s">
        <v>626</v>
      </c>
      <c r="N6" s="140" t="s">
        <v>1159</v>
      </c>
      <c r="O6" s="246" t="s">
        <v>1202</v>
      </c>
      <c r="P6" s="157"/>
      <c r="Q6" s="193" t="s">
        <v>1911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TCS-TGR</v>
      </c>
      <c r="E270" s="99" t="str">
        <f>IF(FN_MC!D279="","*",FN_MC!D279)</f>
        <v>W70</v>
      </c>
      <c r="F270" s="99" t="str">
        <f>IF(FN_MC!H279="","*",FN_MC!H279)</f>
        <v>TOM2</v>
      </c>
      <c r="G270" s="99" t="str">
        <f>IF(FN_MC!M279="","*",FN_MC!M279)</f>
        <v>TOM-TIQ</v>
      </c>
      <c r="H270" s="154">
        <f>IF(FN_MC!K279="","*",FN_MC!K279)</f>
        <v>406</v>
      </c>
      <c r="I270" s="132">
        <f>IF(FN_MC!O279="","*",FN_MC!O279)</f>
        <v>0.58333333333333337</v>
      </c>
      <c r="J270" s="132">
        <f>IF(FN_MC!P279="","*",FN_MC!P279)</f>
        <v>4.1666666666666664E-2</v>
      </c>
      <c r="K270" s="141" t="str">
        <f>IF(FN_MC!AK279="","*",FN_MC!AK279)</f>
        <v>TOM2</v>
      </c>
      <c r="L270" s="141" t="str">
        <f>IF(FN_MC!AM279="","*",FN_MC!AM279)</f>
        <v>TOM-TIQ</v>
      </c>
      <c r="M270" s="141">
        <f>IF(FN_MC!AP279="","*",FN_MC!AP279)</f>
        <v>406</v>
      </c>
      <c r="N270" s="141" t="str">
        <f>IF(FN_MC!AM279="","*",FN_MC!AM279)</f>
        <v>TOM-TIQ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1912</v>
      </c>
      <c r="C2" s="95" t="s">
        <v>1149</v>
      </c>
      <c r="D2" s="95" t="s">
        <v>1151</v>
      </c>
      <c r="E2" s="95" t="s">
        <v>1913</v>
      </c>
      <c r="F2" s="95" t="s">
        <v>1914</v>
      </c>
      <c r="G2" s="95" t="s">
        <v>1915</v>
      </c>
      <c r="H2" s="95" t="s">
        <v>1916</v>
      </c>
      <c r="I2" s="95" t="s">
        <v>1917</v>
      </c>
      <c r="J2" s="95" t="s">
        <v>1918</v>
      </c>
      <c r="K2" s="131" t="s">
        <v>1919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TOM2</v>
      </c>
      <c r="F253" s="137" t="str">
        <f>IF(FN_MC!M279="","*",FN_MC!M279)</f>
        <v>TOM-TIQ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*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*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2025-11-20T17:03:05Z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