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89" documentId="8_{B6337239-1A00-434D-AAD0-422EA1FEB5AE}" xr6:coauthVersionLast="47" xr6:coauthVersionMax="47" xr10:uidLastSave="{FFA1F30A-CA37-42FA-843A-CA7E79E9BB4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<sst xmlns="http://schemas.openxmlformats.org/spreadsheetml/2006/main" count="6864" uniqueCount="1772">
  <si>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</si>
  <si>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</si>
  <si>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</si>
  <si>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</si>
  <si>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</si>
  <si>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</si>
  <si>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</si>
  <si>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</si>
  <si>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</si>
  <si>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</si>
  <si>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</si>
  <si>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</si>
  <si>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</si>
  <si>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</si>
  <si>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</si>
  <si>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</si>
  <si>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</si>
  <si>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</si>
  <si>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</si>
  <si>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</si>
  <si>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</si>
  <si>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</si>
  <si>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</si>
  <si>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</si>
  <si>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</si>
  <si>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</si>
  <si>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</si>
  <si>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</si>
  <si>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</si>
  <si>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</si>
  <si>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</si>
  <si>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</si>
  <si>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</si>
  <si>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</si>
  <si>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</si>
  <si>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</si>
  <si>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</si>
  <si>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</si>
  <si>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</si>
  <si>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</si>
  <si>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</si>
  <si>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</si>
  <si>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</si>
  <si>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</si>
  <si>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</si>
  <si>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</si>
  <si>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</si>
  <si>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</si>
  <si>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</si>
  <si>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</si>
  <si>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</si>
  <si>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</si>
  <si>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</si>
  <si>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</si>
  <si>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</si>
  <si>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</si>
  <si>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</si>
  <si>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</si>
  <si>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</si>
  <si>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</si>
  <si>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</si>
  <si>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</si>
  <si>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</si>
  <si>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</si>
  <si>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</si>
  <si>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</si>
  <si>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</si>
  <si>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</si>
  <si>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</si>
  <si>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</si>
  <si>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</si>
  <si>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</si>
  <si>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</si>
  <si>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</si>
  <si>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</si>
  <si>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</si>
  <si>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</si>
  <si>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</si>
  <si>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</si>
  <si>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</si>
  <si>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</si>
  <si>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</si>
  <si>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</si>
  <si>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</si>
  <si>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</si>
  <si>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</si>
  <si>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</si>
  <si>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</si>
  <si>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</si>
  <si>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</si>
  <si>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</si>
  <si>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</si>
  <si>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</si>
  <si>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</si>
  <si>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</si>
  <si>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</si>
  <si>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</si>
  <si>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</si>
  <si>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</si>
  <si>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</si>
  <si>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</si>
  <si>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</si>
  <si>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</si>
  <si>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</si>
  <si>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</si>
  <si>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</si>
  <si>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</si>
  <si>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</si>
  <si>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</si>
  <si>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</si>
  <si>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</si>
  <si>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</si>
  <si>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</si>
  <si>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</si>
  <si>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</si>
  <si>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</si>
  <si>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</si>
  <si>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</si>
  <si>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</si>
  <si>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</si>
  <si>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</si>
  <si>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</si>
  <si>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</si>
  <si>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</si>
  <si>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</si>
  <si>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</si>
  <si>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</si>
  <si>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</si>
  <si>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</si>
  <si>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</si>
  <si>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</si>
  <si>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</si>
  <si>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</si>
  <si>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</si>
  <si>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</si>
  <si>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</si>
  <si>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</si>
  <si>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</si>
  <si>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</si>
  <si>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</si>
  <si>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</si>
  <si>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</si>
  <si>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</si>
  <si>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</si>
  <si>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</si>
  <si>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</si>
  <si>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</si>
  <si>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</si>
  <si>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</si>
  <si>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</si>
  <si>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</si>
  <si>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</si>
  <si>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</si>
  <si>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</si>
  <si>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</si>
  <si>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</si>
  <si>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</si>
  <si>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</si>
  <si>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</si>
  <si>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</si>
  <si>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</si>
  <si>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</si>
  <si>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</si>
  <si>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</si>
  <si>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</si>
  <si>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</si>
  <si>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</si>
  <si>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</si>
  <si>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</si>
  <si>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</si>
  <si>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</si>
  <si>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</si>
  <si>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</si>
  <si>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</si>
  <si>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</si>
  <si>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</si>
  <si>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</si>
  <si>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</si>
  <si>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</si>
  <si>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</si>
  <si>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</si>
  <si>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</si>
  <si>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</si>
  <si>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</si>
  <si>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</si>
  <si>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</si>
  <si>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</si>
  <si>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</si>
  <si>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</si>
  <si>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</si>
  <si>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</si>
  <si>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</si>
  <si>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</si>
  <si>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</si>
  <si>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</si>
  <si>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</si>
  <si>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</si>
  <si>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</si>
  <si>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</si>
  <si>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</si>
  <si>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</si>
  <si>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</si>
  <si>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</si>
  <si>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</si>
  <si>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</si>
  <si>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</si>
  <si>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</si>
  <si>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</si>
  <si>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</si>
  <si>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</si>
  <si>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</si>
  <si>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</si>
  <si>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</si>
  <si>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</si>
  <si>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</si>
  <si>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</si>
  <si>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</si>
  <si>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</si>
  <si>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</si>
  <si>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</si>
  <si>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</si>
  <si>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</si>
  <si>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</si>
  <si>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</si>
  <si>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</si>
  <si>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</si>
  <si>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</si>
  <si>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</si>
  <si>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</si>
  <si>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</si>
  <si>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</si>
  <si>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</si>
  <si>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</si>
  <si>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</si>
  <si>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</si>
  <si>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</si>
  <si>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</si>
  <si>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</si>
  <si>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</si>
  <si>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</si>
  <si>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</si>
  <si>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</si>
  <si>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</si>
  <si>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</si>
  <si>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</si>
  <si>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</si>
  <si>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</si>
  <si>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</si>
  <si>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</si>
  <si>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</si>
  <si>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</si>
  <si>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</si>
  <si>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</si>
  <si>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</si>
  <si>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</si>
  <si>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</si>
  <si>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</si>
  <si>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</si>
  <si>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</si>
  <si>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</si>
  <si>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</si>
  <si>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</si>
  <si>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</si>
  <si>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</si>
  <si>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</si>
  <si>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</si>
  <si>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</si>
  <si>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</si>
  <si>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</si>
  <si>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</si>
  <si>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</si>
  <si>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</si>
  <si>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</si>
  <si>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</si>
  <si>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</si>
  <si>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</si>
  <si>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</si>
  <si>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</si>
  <si>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</si>
  <si>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</si>
  <si>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</si>
  <si>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</si>
  <si>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</si>
  <si>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</si>
  <si>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</si>
  <si>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</si>
  <si>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</si>
  <si>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</si>
  <si>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</si>
  <si>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</si>
  <si>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</si>
  <si>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</si>
  <si>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</si>
  <si>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</si>
  <si>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</si>
  <si>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</si>
  <si>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</si>
  <si>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</si>
  <si>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</si>
  <si>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</si>
  <si>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</si>
  <si>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</si>
  <si>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</si>
  <si>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</si>
  <si>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</si>
  <si>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</si>
  <si>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</si>
  <si>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</si>
  <si>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</si>
  <si>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</si>
  <si>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</si>
  <si>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</si>
  <si>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</si>
  <si>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</si>
  <si>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</si>
  <si>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</si>
  <si>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</si>
  <si>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</si>
  <si>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</si>
  <si>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</si>
  <si>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</si>
  <si>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</si>
  <si>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</si>
  <si>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</si>
  <si>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</si>
  <si>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</si>
  <si>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</si>
  <si>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</si>
  <si>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</si>
  <si>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</si>
  <si>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</si>
  <si>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</si>
  <si>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</si>
  <si>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</si>
  <si>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</si>
  <si>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</si>
  <si>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</si>
  <si>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</si>
  <si>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</si>
  <si>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</si>
  <si>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</si>
  <si>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</si>
  <si>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</si>
  <si>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</si>
  <si>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</si>
  <si>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</si>
  <si>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</si>
  <si>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</si>
  <si>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</si>
  <si>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</si>
  <si>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</si>
  <si>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</si>
  <si>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</si>
  <si>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</si>
  <si>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</si>
  <si>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</si>
  <si>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</si>
  <si>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</si>
  <si>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</si>
  <si>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</si>
  <si>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</si>
  <si>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</si>
  <si>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</si>
  <si>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</si>
  <si>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</si>
  <si>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</si>
  <si>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</si>
  <si>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</si>
  <si>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</si>
  <si>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</si>
  <si>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</si>
  <si>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</si>
  <si>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</si>
  <si>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</si>
  <si>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</si>
  <si>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</si>
  <si>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</si>
  <si>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</si>
  <si>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</si>
  <si>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</si>
  <si>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</si>
  <si>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</si>
  <si>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</si>
  <si>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</si>
  <si>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</si>
  <si>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</si>
  <si>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</si>
  <si>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</si>
  <si>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</si>
  <si>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</si>
  <si>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</si>
  <si>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</si>
  <si>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</si>
  <si>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</si>
  <si>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</si>
  <si>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</si>
  <si>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</si>
  <si>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</si>
  <si>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</si>
  <si>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</si>
  <si>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</si>
  <si>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</si>
  <si>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</si>
  <si>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</si>
  <si>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</si>
  <si>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</si>
  <si>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</si>
  <si>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</si>
  <si>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</si>
  <si>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</si>
  <si>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</si>
  <si>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</si>
  <si>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</si>
  <si>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</si>
  <si>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</si>
  <si>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</si>
  <si>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</si>
  <si>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</si>
  <si>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</si>
  <si>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</si>
  <si>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</si>
  <si>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</si>
  <si>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</si>
  <si>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</si>
  <si>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</si>
  <si>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</si>
  <si>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</si>
  <si>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</si>
  <si>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</si>
  <si>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</si>
  <si>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</si>
  <si>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</si>
  <si>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</si>
  <si>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</si>
  <si>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</si>
  <si>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</si>
  <si>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</si>
  <si>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</si>
  <si>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</si>
  <si>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</si>
  <si>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</si>
  <si>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</si>
  <si>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</si>
  <si>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</si>
  <si>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</si>
  <si>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</si>
  <si>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</si>
  <si>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</si>
  <si>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</si>
  <si>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</si>
  <si>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</si>
  <si>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</si>
  <si>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</si>
  <si>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</si>
  <si>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</si>
  <si>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</si>
  <si>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</si>
  <si>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</si>
  <si>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</si>
  <si>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</si>
  <si>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</si>
  <si>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</si>
  <si>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</si>
  <si>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</si>
  <si>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</si>
  <si>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</si>
  <si>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</si>
  <si>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</si>
  <si>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</si>
  <si>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</si>
  <si>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</si>
  <si>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</si>
  <si>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</si>
  <si>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</si>
  <si>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</si>
  <si>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</si>
  <si>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</si>
  <si>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</si>
  <si>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</si>
  <si>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</si>
  <si>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</si>
  <si>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</si>
  <si>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</si>
  <si>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</si>
  <si>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</si>
  <si>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</si>
  <si>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</si>
  <si>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</si>
  <si>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</si>
  <si>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</si>
  <si>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</si>
  <si>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</si>
  <si>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</si>
  <si>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</si>
  <si>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</si>
  <si>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</si>
  <si>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</si>
  <si>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</si>
  <si>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</si>
  <si>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</si>
  <si>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</si>
  <si>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</si>
  <si>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</si>
  <si>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</si>
  <si>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</si>
  <si>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</si>
  <si>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</si>
  <si>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</si>
  <si>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</si>
  <si>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</si>
  <si>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</si>
  <si>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</si>
  <si>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</si>
  <si>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</si>
  <si>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</si>
  <si>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</si>
  <si>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</si>
  <si>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</si>
  <si>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</si>
  <si>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</si>
  <si>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</si>
  <si>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</si>
  <si>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</si>
  <si>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</si>
  <si>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</si>
  <si>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</si>
  <si>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</si>
  <si>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</si>
  <si>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</si>
  <si>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</si>
  <si>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</si>
  <si>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</si>
  <si>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</si>
  <si>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</si>
  <si>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</si>
  <si>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</si>
  <si>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</si>
  <si>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</si>
  <si>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</si>
  <si>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</si>
  <si>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</si>
  <si>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</si>
  <si>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</si>
  <si>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</si>
  <si>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</si>
  <si>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</si>
  <si>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</si>
  <si>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</si>
  <si>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</si>
  <si>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</si>
  <si>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</si>
  <si>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</si>
  <si>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</si>
  <si>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</si>
  <si>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</si>
  <si>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</si>
  <si>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</si>
  <si>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</si>
  <si>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</si>
  <si>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</si>
  <si>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</si>
  <si>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</si>
  <si>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</si>
  <si>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</si>
  <si>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</si>
  <si>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</si>
  <si>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</si>
  <si>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</si>
  <si>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</si>
  <si>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</si>
  <si>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</si>
  <si>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</si>
  <si>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</si>
  <si>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</si>
  <si>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</si>
  <si>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</si>
  <si>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</si>
  <si>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</si>
  <si>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</si>
  <si>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</si>
  <si>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</si>
  <si>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</si>
  <si>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</si>
  <si>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</si>
  <si>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</si>
  <si>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</si>
  <si>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</si>
  <si>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</si>
  <si>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</si>
  <si>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</si>
  <si>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</si>
  <si>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</si>
  <si>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</si>
  <si>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</si>
  <si>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</si>
  <si>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</si>
  <si>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</si>
  <si>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</si>
  <si>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</si>
  <si>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</si>
  <si>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</si>
  <si>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</si>
  <si>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</si>
  <si>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</si>
  <si>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</si>
  <si>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</si>
  <si>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</si>
  <si>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</si>
  <si>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</si>
  <si>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</si>
  <si>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</si>
  <si>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</si>
  <si>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</si>
  <si>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</si>
  <si>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</si>
  <si>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</si>
  <si>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</si>
  <si>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</si>
  <si>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</si>
  <si>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</si>
  <si>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</si>
  <si>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</si>
  <si>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</si>
  <si>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</si>
  <si>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</si>
  <si>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</si>
  <si>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</si>
  <si>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</si>
  <si>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</si>
  <si>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</si>
  <si>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</si>
  <si>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</si>
  <si>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</si>
  <si>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</si>
  <si>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</si>
  <si>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</si>
  <si>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</si>
  <si>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</si>
  <si>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</si>
  <si>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</si>
  <si>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</si>
  <si>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</si>
  <si>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</si>
  <si>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</si>
  <si>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</si>
  <si>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</si>
  <si>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</si>
  <si>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</si>
  <si>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</si>
  <si>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</si>
  <si>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</si>
  <si>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</si>
  <si>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</si>
  <si>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</si>
  <si>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</si>
  <si>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</si>
  <si>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</si>
  <si>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</si>
  <si>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</si>
  <si>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</si>
  <si>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</si>
  <si>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</si>
  <si>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</si>
  <si>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</si>
  <si>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</si>
  <si>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</si>
  <si>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</si>
  <si>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</si>
  <si>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</si>
  <si>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</si>
  <si>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</si>
  <si>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</si>
  <si>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</si>
  <si>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</si>
  <si>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</si>
  <si>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</si>
  <si>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</si>
  <si>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</si>
  <si>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</si>
  <si>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</si>
  <si>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</si>
  <si>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</si>
  <si>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</si>
  <si>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</si>
  <si>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</si>
  <si>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</si>
  <si>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</si>
  <si>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</si>
  <si>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</si>
  <si>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</si>
  <si>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</si>
  <si>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</si>
  <si>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</si>
  <si>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</si>
  <si>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</si>
  <si>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</si>
  <si>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</si>
  <si>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</si>
  <si>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</si>
  <si>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</si>
  <si>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</si>
  <si>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</si>
  <si>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</si>
  <si>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</si>
  <si>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</si>
  <si>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</si>
  <si>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</si>
  <si>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</si>
  <si>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</si>
  <si>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</si>
  <si>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</si>
  <si>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</si>
  <si>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</si>
  <si>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</si>
  <si>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</si>
  <si>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</si>
  <si>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</si>
  <si>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</si>
  <si>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</si>
  <si>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</si>
  <si>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</si>
  <si>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</si>
  <si>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</si>
  <si>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</si>
  <si>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</si>
  <si>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</si>
  <si>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</si>
  <si>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</si>
  <si>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</si>
  <si>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</si>
  <si>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</si>
  <si>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</si>
  <si>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</si>
  <si>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</si>
  <si>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</si>
  <si>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</si>
  <si>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</si>
  <si>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</si>
  <si>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</si>
  <si>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</si>
  <si>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</si>
  <si>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</si>
  <si>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</si>
  <si>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</si>
  <si>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</si>
  <si>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</si>
  <si>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</si>
  <si>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</si>
  <si>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</si>
  <si>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</si>
  <si>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</si>
  <si>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</si>
  <si>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</si>
  <si>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</si>
  <si>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</si>
  <si>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</si>
  <si>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</si>
  <si>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</si>
  <si>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</si>
  <si>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</si>
  <si>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</si>
  <si>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</si>
  <si>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</si>
  <si>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</si>
  <si>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</si>
  <si>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</si>
  <si>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</si>
  <si>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</si>
  <si>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</si>
  <si>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</si>
  <si>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</si>
  <si>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</si>
  <si>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</si>
  <si>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</si>
  <si>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</si>
  <si>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</si>
  <si>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</si>
  <si>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</si>
  <si>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</si>
  <si>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</si>
  <si>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</si>
  <si>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</si>
  <si>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</si>
  <si>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</si>
  <si>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</si>
  <si>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</si>
  <si>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</si>
  <si>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</si>
  <si>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</si>
  <si>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</si>
  <si>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</si>
  <si>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</si>
  <si>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</si>
  <si>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</si>
  <si>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</si>
  <si>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</si>
  <si>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</si>
  <si>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</si>
  <si>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</si>
  <si>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</si>
  <si>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</si>
  <si>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</si>
  <si>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</si>
  <si>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</si>
  <si>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</si>
  <si>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</si>
  <si>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</si>
  <si>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</si>
  <si>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</si>
  <si>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</si>
  <si>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</si>
  <si>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</si>
  <si>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</si>
  <si>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</si>
  <si>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</si>
  <si>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</si>
  <si>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</si>
  <si>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</si>
  <si>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</si>
  <si>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</si>
  <si>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</si>
  <si>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</si>
  <si>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</si>
  <si>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</si>
  <si>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</si>
  <si>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</si>
  <si>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</si>
  <si>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</si>
  <si>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</si>
  <si>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</si>
  <si>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</si>
  <si>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</si>
  <si>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</si>
  <si>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</si>
  <si>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</si>
  <si>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</si>
  <si>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</si>
  <si>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</si>
  <si>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</si>
  <si>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</si>
  <si>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</si>
  <si>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</si>
  <si>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</si>
  <si>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</si>
  <si>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</si>
  <si>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</si>
  <si>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</si>
  <si>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</si>
  <si>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</si>
  <si>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</si>
  <si>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</si>
  <si>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</si>
  <si>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</si>
  <si>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</si>
  <si>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</si>
  <si>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</si>
  <si>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</si>
  <si>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</si>
  <si>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</si>
  <si>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</si>
  <si>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</si>
  <si>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</si>
  <si>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</si>
  <si>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</si>
  <si>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</si>
  <si>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</si>
  <si>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</si>
  <si>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</si>
  <si>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</si>
  <si>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</si>
  <si>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</si>
  <si>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</si>
  <si>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</si>
  <si>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</si>
  <si>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</si>
  <si>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</si>
  <si>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</si>
  <si>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</si>
  <si>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</si>
  <si>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</si>
  <si>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</si>
  <si>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</si>
  <si>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</si>
  <si>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</si>
  <si>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</si>
  <si>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</si>
  <si>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</si>
  <si>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</si>
  <si>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</si>
  <si>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</si>
  <si>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</si>
  <si>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</si>
  <si>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</si>
  <si>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</si>
  <si>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</si>
  <si>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</si>
  <si>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</si>
  <si>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</si>
  <si>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</si>
  <si>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</si>
  <si>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</si>
  <si>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</si>
  <si>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</si>
  <si>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</si>
  <si>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</si>
  <si>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</si>
  <si>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</si>
  <si>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</si>
  <si>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</si>
  <si>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</si>
  <si>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</si>
  <si>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</si>
  <si>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</si>
  <si>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</si>
  <si>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</si>
  <si>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</si>
  <si>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</si>
  <si>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</si>
  <si>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</si>
  <si>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</si>
  <si>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</si>
  <si>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</si>
  <si>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</si>
  <si>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</si>
  <si>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</si>
  <si>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</si>
  <si>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</si>
  <si>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</si>
  <si>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</si>
  <si>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</si>
  <si>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</si>
  <si>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</si>
  <si>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</si>
  <si>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</si>
  <si>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</si>
  <si>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</si>
  <si>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</si>
  <si>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</si>
  <si>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</si>
  <si>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</si>
  <si>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</si>
  <si>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</si>
  <si>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</si>
  <si>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</si>
  <si>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</si>
  <si>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</si>
  <si>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</si>
  <si>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</si>
  <si>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</si>
  <si>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</si>
  <si>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</si>
  <si>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</si>
  <si>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</si>
  <si>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</si>
  <si>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</si>
  <si>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</si>
  <si>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</si>
  <si>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</si>
  <si>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</si>
  <si>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</si>
  <si>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</si>
  <si>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</si>
  <si>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</si>
  <si>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</si>
  <si>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</si>
  <si>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</si>
  <si>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</si>
  <si>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</si>
  <si>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</si>
  <si>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</si>
  <si>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</si>
  <si>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</si>
  <si>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</si>
  <si>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</si>
  <si>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</si>
  <si>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</si>
  <si>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</si>
  <si>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</si>
  <si>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</si>
  <si>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</si>
  <si>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</si>
  <si>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</si>
  <si>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</si>
  <si>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</si>
  <si>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</si>
  <si>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</si>
  <si>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</si>
  <si>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</si>
  <si>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</si>
  <si>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</si>
  <si>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</si>
  <si>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</si>
  <si>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</si>
  <si>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</si>
  <si>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</si>
  <si>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</si>
  <si>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</si>
  <si>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</si>
  <si>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</si>
  <si>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</si>
  <si>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</si>
  <si>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</si>
  <si>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</si>
  <si>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</si>
  <si>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</si>
  <si>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</si>
  <si>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</si>
  <si>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</si>
  <si>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</si>
  <si>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</si>
  <si>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</si>
  <si>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</si>
  <si>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</si>
  <si>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</si>
  <si>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</si>
  <si>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</si>
  <si>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</si>
  <si>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</si>
  <si>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</si>
  <si>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</si>
  <si>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</si>
  <si>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</si>
  <si>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</si>
  <si>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</si>
  <si>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</si>
  <si>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</si>
  <si>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</si>
  <si>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</si>
  <si>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</si>
  <si>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</si>
  <si>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</si>
  <si>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</si>
  <si>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</si>
  <si>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</si>
  <si>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</si>
  <si>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</si>
  <si>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</si>
  <si>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</si>
  <si>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</si>
  <si>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</si>
  <si>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</si>
  <si>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</si>
  <si>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</si>
  <si>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</si>
  <si>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</si>
  <si>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</si>
  <si>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</si>
  <si>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</si>
  <si>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</si>
  <si>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</si>
  <si>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</si>
  <si>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</si>
  <si>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</si>
  <si>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</si>
  <si>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</si>
  <si>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</si>
  <si>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</si>
  <si>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</si>
  <si>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</si>
  <si>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</si>
  <si>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</si>
  <si>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</si>
  <si>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</si>
  <si>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</si>
  <si>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</si>
  <si>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</si>
  <si>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</si>
  <si>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</si>
  <si>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</si>
  <si>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</si>
  <si>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</si>
  <si>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</si>
  <si>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</si>
  <si>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</si>
  <si>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</si>
  <si>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</si>
  <si>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</si>
  <si>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</si>
  <si>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</si>
  <si>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</si>
  <si>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</si>
  <si>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</si>
  <si>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</si>
  <si>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</si>
  <si>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</si>
  <si>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</si>
  <si>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</si>
  <si>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</si>
  <si>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</si>
  <si>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</si>
  <si>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</si>
  <si>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</si>
  <si>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</si>
  <si>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</si>
  <si>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</si>
  <si>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</si>
  <si>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</si>
  <si>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</si>
  <si>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</si>
  <si>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</si>
  <si>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</si>
  <si>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</si>
  <si>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</si>
  <si>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</si>
  <si>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</si>
  <si>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</si>
  <si>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</si>
  <si>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</si>
  <si>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</si>
  <si>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</si>
  <si>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</si>
  <si>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</si>
  <si>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</si>
  <si>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</si>
  <si>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</si>
  <si>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</si>
  <si>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</si>
  <si>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</si>
  <si>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</si>
  <si>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</si>
  <si>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</si>
  <si>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</si>
  <si>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</si>
  <si>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</si>
  <si>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</si>
  <si>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</si>
  <si>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</si>
  <si>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</si>
  <si>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</si>
  <si>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</si>
  <si>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</si>
  <si>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</si>
  <si>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</si>
  <si>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</si>
  <si>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</si>
  <si>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</si>
  <si>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</si>
  <si>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</si>
  <si>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</si>
  <si>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</si>
  <si>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</si>
  <si>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</si>
  <si>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</si>
  <si>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</si>
  <si>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</si>
  <si>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</si>
  <si>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</si>
  <si>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</si>
  <si>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</si>
  <si>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</si>
  <si>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</si>
  <si>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</si>
  <si>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</si>
  <si>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</si>
  <si>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</si>
  <si>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</si>
  <si>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</si>
  <si>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</si>
  <si>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</si>
  <si>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</si>
  <si>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</si>
  <si>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</si>
  <si>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</si>
  <si>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</si>
  <si>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</si>
  <si>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</si>
  <si>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</si>
  <si>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</si>
  <si>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</si>
  <si>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</si>
  <si>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</si>
  <si>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</si>
  <si>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</si>
  <si>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</si>
  <si>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</si>
  <si>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</si>
  <si>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</si>
  <si>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</si>
  <si>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</si>
  <si>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</si>
  <si>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</si>
  <si>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</si>
  <si>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</si>
  <si>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</si>
  <si>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</si>
  <si>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</si>
  <si>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</si>
  <si>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</si>
  <si>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</si>
  <si>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</si>
  <si>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</si>
  <si>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</si>
  <si>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</si>
  <si>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</si>
  <si>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</si>
  <si>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</si>
  <si>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</si>
  <si>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</si>
  <si>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</si>
  <si>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</si>
  <si>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</si>
  <si>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</si>
  <si>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</si>
  <si>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</si>
  <si>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</si>
  <si>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</si>
  <si>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</si>
  <si>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</si>
  <si>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</si>
  <si>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</si>
  <si>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</si>
  <si>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</si>
  <si>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</si>
  <si>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</si>
  <si>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</si>
  <si>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</si>
  <si>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</si>
  <si>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</si>
  <si>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</si>
  <si>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</si>
  <si>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</si>
  <si>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</si>
  <si>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</si>
  <si>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</si>
  <si>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</si>
  <si>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</si>
  <si>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</si>
  <si>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</si>
  <si>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</si>
  <si>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</si>
  <si>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</si>
  <si>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</si>
  <si>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</si>
  <si>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</si>
  <si>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</si>
  <si>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</si>
  <si>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</si>
  <si>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</si>
  <si>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</si>
  <si>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</si>
  <si>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</si>
  <si>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</si>
  <si>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</si>
  <si>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</si>
  <si>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</si>
  <si>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</si>
  <si>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</si>
  <si>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</si>
  <si>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</si>
  <si>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</si>
  <si>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</si>
  <si>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</si>
  <si>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</si>
  <si>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</si>
  <si>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</si>
  <si>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</si>
  <si>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</si>
  <si>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</si>
  <si>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</si>
  <si>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</si>
  <si>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</si>
  <si>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</si>
  <si>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</si>
  <si>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</si>
  <si>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</si>
  <si>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</si>
  <si>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</si>
  <si>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</si>
  <si>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</si>
  <si>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</si>
  <si>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</si>
  <si>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</si>
  <si>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</si>
  <si>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</si>
  <si>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</si>
  <si>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</si>
  <si>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</si>
  <si>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</si>
  <si>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</si>
  <si>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</si>
  <si>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</si>
  <si>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</si>
  <si>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</si>
  <si>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</si>
  <si>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</si>
  <si>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</si>
  <si>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</si>
  <si>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</si>
  <si>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</si>
  <si>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</si>
  <si>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</si>
  <si>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</si>
  <si>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</si>
  <si>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</si>
  <si>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</si>
  <si>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</si>
  <si>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</si>
  <si>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</si>
  <si>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</si>
  <si>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</si>
  <si>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</si>
  <si>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</si>
  <si>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</si>
  <si>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</si>
  <si>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</si>
  <si>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</si>
  <si>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</si>
  <si>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</si>
  <si>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</si>
  <si>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</si>
  <si>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</si>
  <si>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</si>
  <si>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</si>
  <si>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</si>
  <si>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</si>
  <si>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</si>
  <si>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</si>
  <si>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</si>
  <si>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</si>
  <si>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</si>
  <si>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</si>
  <si>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</si>
  <si>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</si>
  <si>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</si>
  <si>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</si>
  <si>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</si>
  <si>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</si>
  <si>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</si>
  <si>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</si>
  <si>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</si>
  <si>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</si>
  <si>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</si>
  <si>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</si>
  <si>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</si>
  <si>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</si>
  <si>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</si>
  <si>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</si>
  <si>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</si>
  <si>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</si>
  <si>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</si>
  <si>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</si>
  <si>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</si>
  <si>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</si>
  <si>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</si>
  <si>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</si>
  <si>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</si>
  <si>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</si>
  <si>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</si>
  <si>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</si>
  <si>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</si>
  <si>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</si>
  <si>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</si>
  <si>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</si>
  <si>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</si>
  <si>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</si>
  <si>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</si>
  <si>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</si>
  <si>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</si>
  <si>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</si>
  <si>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</si>
  <si>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</si>
  <si>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</si>
  <si>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</si>
  <si>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</si>
  <si>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</si>
  <si>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</si>
  <si>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</si>
  <si>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</si>
  <si>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</si>
  <si>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</si>
  <si>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</si>
  <si>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</si>
  <si>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</si>
  <si>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</si>
  <si>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</si>
  <si>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</si>
  <si>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</si>
  <si>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</si>
  <si>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</si>
  <si>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</si>
  <si>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</si>
  <si>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</si>
  <si>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</si>
  <si>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</si>
  <si>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</si>
  <si>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</si>
  <si>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</si>
  <si>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</si>
  <si>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</si>
  <si>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</si>
  <si>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</si>
  <si>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</si>
  <si>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</si>
  <si>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</si>
  <si>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</si>
  <si>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</si>
  <si>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</si>
  <si>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</si>
  <si>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</si>
  <si>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</si>
  <si>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</si>
  <si>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</si>
  <si>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</si>
  <si>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</si>
  <si>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</si>
  <si>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</si>
  <si>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</si>
  <si>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</si>
  <si>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</si>
  <si>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</si>
  <si>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</si>
  <si>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</si>
  <si>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</si>
  <si>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</si>
  <si>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</si>
  <si>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</si>
  <si>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</si>
  <si>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</si>
  <si>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</si>
  <si>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</si>
  <si>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</si>
  <si>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</si>
  <si>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</si>
  <si>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</si>
  <si>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</si>
  <si>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</si>
  <si>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</si>
  <si>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</si>
  <si>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</si>
  <si>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</si>
  <si>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</si>
  <si>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</si>
  <si>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</si>
  <si>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</si>
  <si>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</si>
  <si>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</si>
  <si>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</si>
  <si>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</si>
  <si>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</si>
  <si>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</si>
  <si>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</si>
  <si>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</si>
  <si>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</si>
  <si>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</si>
  <si>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</si>
  <si>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</si>
  <si>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</si>
  <si>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</si>
  <si>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</si>
  <si>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</si>
  <si>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</si>
  <si>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</si>
  <si>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</si>
  <si>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</si>
  <si>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</si>
  <si>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</si>
  <si>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</si>
  <si>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</si>
  <si>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</si>
  <si>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</si>
  <si>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</si>
  <si>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</si>
  <si>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</si>
  <si>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</si>
  <si>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</si>
  <si>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</si>
  <si>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</si>
  <si>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</si>
  <si>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</si>
  <si>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</si>
  <si>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</si>
  <si>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</si>
  <si>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</si>
  <si>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</si>
  <si>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</si>
  <si>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</si>
  <si>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</si>
  <si>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</si>
  <si>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</si>
  <si>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</si>
  <si>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</si>
  <si>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</si>
  <si>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</si>
  <si>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</si>
  <si>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</si>
  <si>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</si>
  <si>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</si>
  <si>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</si>
  <si>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</si>
  <si>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</si>
  <si>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</si>
  <si>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</si>
  <si>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</si>
  <si>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</si>
  <si>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</si>
  <si>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</si>
  <si>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</si>
  <si>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</si>
  <si>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</si>
  <si>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</si>
  <si>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</si>
  <si>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</si>
  <si>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</si>
  <si>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</si>
  <si>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</si>
  <si>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</si>
  <si>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</si>
  <si>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</si>
  <si>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</si>
  <si>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</si>
  <si>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</si>
  <si>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</si>
  <si>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</si>
  <si>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</si>
  <si>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</si>
  <si>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</si>
  <si>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</si>
  <si>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</si>
  <si>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</si>
  <si>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</si>
  <si>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</si>
  <si>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</si>
  <si>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</si>
  <si>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</si>
  <si>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</si>
  <si>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</si>
  <si>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</si>
  <si>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</si>
  <si>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</si>
  <si>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</si>
  <si>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</si>
  <si>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</si>
  <si>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</si>
  <si>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</si>
  <si>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</si>
  <si>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</si>
  <si>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</si>
  <si>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</si>
  <si>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</si>
  <si>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</si>
  <si>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</si>
  <si>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</si>
  <si>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</si>
  <si>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</si>
  <si>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</si>
  <si>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</si>
  <si>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</si>
  <si>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</si>
  <si>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</si>
  <si>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</si>
  <si>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</si>
  <si>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</si>
  <si>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</si>
  <si>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</si>
  <si>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</si>
  <si>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</si>
  <si>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</si>
  <si>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</si>
  <si>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</si>
  <si>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</si>
  <si>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</si>
  <si>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</si>
  <si>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</si>
  <si>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</si>
  <si>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</si>
  <si>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</si>
  <si>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</si>
  <si>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</si>
  <si>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</si>
  <si>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</si>
  <si>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</si>
  <si>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</si>
  <si>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</si>
  <si>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</si>
  <si>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</si>
  <si>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</si>
  <si>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</si>
  <si>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</si>
  <si>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</si>
  <si>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</si>
  <si>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</si>
  <si>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</si>
  <si>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</si>
  <si>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</si>
  <si>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</si>
  <si>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</si>
  <si>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</si>
  <si>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</si>
  <si>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</si>
  <si>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</si>
  <si>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</si>
  <si>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</si>
  <si>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</si>
  <si>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</si>
  <si>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</si>
  <si>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</si>
  <si>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</si>
  <si>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</si>
  <si>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</si>
  <si>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</si>
  <si>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</si>
  <si>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</si>
  <si>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</si>
  <si>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</si>
  <si>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</si>
  <si>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</si>
  <si>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</si>
  <si>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</si>
  <si>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</si>
  <si>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</si>
  <si>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</si>
  <si>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</si>
  <si>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</si>
  <si>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</si>
  <si>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</si>
  <si>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</si>
  <si>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</si>
  <si>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</si>
  <si>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</si>
  <si>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</si>
  <si>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</si>
  <si>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</si>
  <si>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</si>
  <si>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</si>
  <si>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</si>
  <si>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</si>
  <si>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</si>
  <si>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</si>
  <si>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</si>
  <si>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</si>
  <si>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</si>
  <si>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</si>
  <si>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</si>
  <si>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</si>
  <si>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</si>
  <si>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</si>
  <si>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</si>
  <si>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</si>
  <si>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</si>
  <si>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</si>
  <si>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</si>
  <si>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</si>
  <si>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</si>
  <si>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</si>
  <si>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</si>
  <si>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</si>
  <si>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</si>
  <si>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</si>
  <si>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</si>
  <si>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</si>
  <si>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</si>
  <si>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</si>
  <si>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</si>
  <si>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</si>
  <si>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</si>
  <si>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</si>
  <si>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</si>
  <si>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</si>
  <si>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</si>
  <si>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</si>
  <si>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</si>
  <si>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</si>
  <si>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</si>
  <si>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</si>
  <si>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</si>
  <si>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</si>
  <si>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</si>
  <si>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</si>
  <si>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</si>
  <si>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</si>
  <si>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</si>
  <si>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</si>
  <si>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</si>
  <si>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</si>
  <si>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</si>
  <si>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</si>
  <si>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</si>
  <si>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</si>
  <si>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</si>
  <si>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</si>
  <si>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</si>
  <si>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</si>
  <si>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</si>
  <si>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</si>
  <si>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</si>
  <si>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</si>
  <si>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</si>
  <si>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</si>
  <si>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</si>
  <si>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</si>
  <si>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</si>
  <si>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</si>
  <si>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</si>
  <si>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</si>
  <si>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</si>
  <si>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</si>
  <si>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</si>
  <si>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</si>
  <si>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</si>
  <si>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</si>
  <si>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</si>
  <si>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</si>
  <si>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</si>
  <si>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</si>
  <si>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</si>
  <si>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</si>
  <si>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</si>
  <si>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</si>
  <si>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</si>
  <si>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</si>
  <si>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</si>
  <si>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</si>
  <si>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</si>
  <si>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</si>
  <si>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</si>
  <si>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</si>
  <si>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</si>
  <si>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deslocamento de PSG - PPR</t>
  </si>
  <si>
    <t xml:space="preserve">PAR </t>
  </si>
  <si>
    <t>PAR-POV</t>
  </si>
  <si>
    <t>PARPOV</t>
  </si>
  <si>
    <t>Deslocamento de PAR para POV</t>
  </si>
  <si>
    <t>Nivelamento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</si>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</sst>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16" activePane="bottomRight" state="frozen"/>
      <selection pane="bottomRight" activeCell="I325" sqref="I3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7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1710</v>
      </c>
      <c r="N318" s="199" t="s">
        <v>1711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1712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1713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1714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1715</v>
      </c>
      <c r="N330" s="199" t="s">
        <v>1716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1717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1718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1719</v>
      </c>
      <c r="N331" s="199" t="s">
        <v>1720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1721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1722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1723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E4146043</v>
      </c>
      <c r="B338" s="166">
        <v>46043</v>
      </c>
      <c r="C338" s="8">
        <f>IF(BS_CONTROLE[[#This Row],[DATA]]="","",WEEKNUM(BS_CONTROLE[[#This Row],[DATA]]))</f>
        <v>4</v>
      </c>
      <c r="D338" s="51" t="s">
        <v>1724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e">
        <f t="shared" si="60"/>
        <v>#DIV/0!</v>
      </c>
      <c r="BR338" s="18" t="e">
        <f t="shared" si="61"/>
        <v>#DIV/0!</v>
      </c>
      <c r="BS338" s="18" t="e">
        <f t="shared" si="62"/>
        <v>#DIV/0!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1725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1726</v>
      </c>
      <c r="E3" s="316" t="s">
        <v>1727</v>
      </c>
      <c r="F3" s="316" t="s">
        <v>1728</v>
      </c>
      <c r="G3" s="316" t="s">
        <v>1729</v>
      </c>
      <c r="H3" s="316" t="s">
        <v>1730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7" sqref="A7:U3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1733</v>
      </c>
      <c r="W1" s="397"/>
      <c r="X1" s="397"/>
      <c r="Y1" s="103"/>
    </row>
    <row r="2" spans="1:25" s="100" customFormat="1" ht="11.25" customHeight="1">
      <c r="A2" s="104" t="s">
        <v>1734</v>
      </c>
      <c r="B2" s="104" t="s">
        <v>1735</v>
      </c>
      <c r="C2" s="104" t="s">
        <v>7</v>
      </c>
      <c r="D2" s="105" t="s">
        <v>1177</v>
      </c>
      <c r="E2" s="105" t="s">
        <v>1178</v>
      </c>
      <c r="F2" s="105" t="s">
        <v>1736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1737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1880</v>
      </c>
      <c r="W7" s="111">
        <f ca="1">_xlfn.XLOOKUP(G7&amp;$W$2,BS_CONTROLE[CHAVE],BS_CONTROLE[Quantidade_11],"-")</f>
        <v>2312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28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1880</v>
      </c>
      <c r="W10" s="111">
        <f ca="1">_xlfn.XLOOKUP(G10&amp;$W$2,BS_CONTROLE[CHAVE],BS_CONTROLE[Quantidade_11],"-")</f>
        <v>2312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624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28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1880</v>
      </c>
      <c r="W18" s="111">
        <f ca="1">_xlfn.XLOOKUP(G18&amp;$W$2,BS_CONTROLE[CHAVE],BS_CONTROLE[Quantidade_11],"-")</f>
        <v>2312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1880</v>
      </c>
      <c r="W23" s="111">
        <f ca="1">_xlfn.XLOOKUP(G23&amp;$W$2,BS_CONTROLE[CHAVE],BS_CONTROLE[Quantidade_11],"-")</f>
        <v>2312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28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1880</v>
      </c>
      <c r="W29" s="111">
        <f ca="1">_xlfn.XLOOKUP(G29&amp;$W$2,BS_CONTROLE[CHAVE],BS_CONTROLE[Quantidade_11],"-")</f>
        <v>2312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289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28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1880</v>
      </c>
      <c r="W38" s="111">
        <f ca="1">_xlfn.XLOOKUP(G38&amp;$W$2,BS_CONTROLE[CHAVE],BS_CONTROLE[Quantidade_11],"-")</f>
        <v>2312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289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624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1880</v>
      </c>
      <c r="W52" s="111">
        <f ca="1">_xlfn.XLOOKUP(G52&amp;$W$2,BS_CONTROLE[CHAVE],BS_CONTROLE[Quantidade_11],"-")</f>
        <v>2312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28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28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28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1880</v>
      </c>
      <c r="W70" s="111">
        <f ca="1">_xlfn.XLOOKUP(G70&amp;$W$2,BS_CONTROLE[CHAVE],BS_CONTROLE[Quantidade_11],"-")</f>
        <v>2312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624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28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1880</v>
      </c>
      <c r="W92" s="111">
        <f ca="1">_xlfn.XLOOKUP(G92&amp;$W$2,BS_CONTROLE[CHAVE],BS_CONTROLE[Quantidade_11],"-")</f>
        <v>2312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624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1880</v>
      </c>
      <c r="W119" s="111">
        <f ca="1">_xlfn.XLOOKUP(G119&amp;$W$2,BS_CONTROLE[CHAVE],BS_CONTROLE[Quantidade_11],"-")</f>
        <v>2312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28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47510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1880</v>
      </c>
      <c r="W128" s="111">
        <f ca="1">_xlfn.XLOOKUP(G128&amp;$W$2,BS_CONTROLE[CHAVE],BS_CONTROLE[Quantidade_11],"-")</f>
        <v>2312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47510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1880</v>
      </c>
      <c r="W135" s="111">
        <f ca="1">_xlfn.XLOOKUP(G135&amp;$W$2,BS_CONTROLE[CHAVE],BS_CONTROLE[Quantidade_11],"-")</f>
        <v>2312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28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289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624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1880</v>
      </c>
      <c r="W156" s="111">
        <f ca="1">_xlfn.XLOOKUP(G156&amp;$W$2,BS_CONTROLE[CHAVE],BS_CONTROLE[Quantidade_11],"-")</f>
        <v>2312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28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289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1880</v>
      </c>
      <c r="W182" s="111">
        <f ca="1">_xlfn.XLOOKUP(G182&amp;$W$2,BS_CONTROLE[CHAVE],BS_CONTROLE[Quantidade_11],"-")</f>
        <v>2312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624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28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289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47510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1880</v>
      </c>
      <c r="W204" s="111">
        <f ca="1">_xlfn.XLOOKUP(G204&amp;$W$2,BS_CONTROLE[CHAVE],BS_CONTROLE[Quantidade_11],"-")</f>
        <v>2312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624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47510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1880</v>
      </c>
      <c r="W227" s="111">
        <f ca="1">_xlfn.XLOOKUP(G227&amp;$W$2,BS_CONTROLE[CHAVE],BS_CONTROLE[Quantidade_11],"-")</f>
        <v>2312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28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624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47510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1880</v>
      </c>
      <c r="W253" s="111">
        <f ca="1">_xlfn.XLOOKUP(G253&amp;$W$2,BS_CONTROLE[CHAVE],BS_CONTROLE[Quantidade_11],"-")</f>
        <v>2312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28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624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47510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1880</v>
      </c>
      <c r="W269" s="111">
        <f ca="1">_xlfn.XLOOKUP(G269&amp;$W$2,BS_CONTROLE[CHAVE],BS_CONTROLE[Quantidade_11],"-")</f>
        <v>2312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28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624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47510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1880</v>
      </c>
      <c r="W278" s="111">
        <f ca="1">_xlfn.XLOOKUP(G278&amp;$W$2,BS_CONTROLE[CHAVE],BS_CONTROLE[Quantidade_11],"-")</f>
        <v>2312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28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624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28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289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624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1880</v>
      </c>
      <c r="W299" s="111">
        <f ca="1">_xlfn.XLOOKUP(G299&amp;$W$2,BS_CONTROLE[CHAVE],BS_CONTROLE[Quantidade_11],"-")</f>
        <v>2312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28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47510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1880</v>
      </c>
      <c r="W311" s="111">
        <f ca="1">_xlfn.XLOOKUP(G311&amp;$W$2,BS_CONTROLE[CHAVE],BS_CONTROLE[Quantidade_11],"-")</f>
        <v>2312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28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TOM</v>
      </c>
      <c r="J315" s="109" t="str">
        <f>IF(FN_MC!I318="","*",FN_MC!I318)</f>
        <v>TRO</v>
      </c>
      <c r="K315" s="109" t="str">
        <f>IF(FN_MC!M318="","*",FN_MC!M318)</f>
        <v>TOM-TRO</v>
      </c>
      <c r="L315" s="328" t="str">
        <f>IF(FN_MC!N318="","*",FN_MC!N318)</f>
        <v>TROMTRO</v>
      </c>
      <c r="M315" s="110">
        <f>IF(FN_MC!J318="","*",FN_MC!J318)</f>
        <v>74</v>
      </c>
      <c r="N315" s="291">
        <f>IF(FN_MC!K318="","*",FN_MC!K318)</f>
        <v>404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289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47510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>
        <f>IF(FN_MC!B338="","*",FN_MC!B338)</f>
        <v>46043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1738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F15" sqref="F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1739</v>
      </c>
      <c r="C2" s="95" t="s">
        <v>1162</v>
      </c>
      <c r="D2" s="95" t="s">
        <v>1164</v>
      </c>
      <c r="E2" s="95" t="s">
        <v>1740</v>
      </c>
      <c r="F2" s="95" t="s">
        <v>1741</v>
      </c>
      <c r="G2" s="95" t="s">
        <v>1742</v>
      </c>
      <c r="H2" s="95" t="s">
        <v>1743</v>
      </c>
      <c r="I2" s="95" t="s">
        <v>1744</v>
      </c>
      <c r="J2" s="95" t="s">
        <v>1745</v>
      </c>
      <c r="K2" s="130" t="s">
        <v>1746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>
        <f>IF(FN_MC!B338="","*",FN_MC!B338)</f>
        <v>46043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1747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1748</v>
      </c>
      <c r="C4" s="321" t="s">
        <v>1749</v>
      </c>
      <c r="D4" s="321" t="s">
        <v>1750</v>
      </c>
      <c r="E4" s="321" t="s">
        <v>1751</v>
      </c>
      <c r="F4" s="321" t="s">
        <v>545</v>
      </c>
      <c r="G4" s="321" t="s">
        <v>1752</v>
      </c>
      <c r="H4" s="187"/>
    </row>
    <row r="5" spans="1:8" ht="43.5">
      <c r="A5" s="187"/>
      <c r="B5" s="322" t="s">
        <v>1753</v>
      </c>
      <c r="C5" s="322">
        <v>309525</v>
      </c>
      <c r="D5" s="322" t="s">
        <v>1754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1755</v>
      </c>
      <c r="C6" s="322">
        <v>256875</v>
      </c>
      <c r="D6" s="322" t="s">
        <v>1756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1757</v>
      </c>
      <c r="C7" s="322">
        <v>257278</v>
      </c>
      <c r="D7" s="322" t="s">
        <v>1758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1759</v>
      </c>
      <c r="C8" s="322">
        <v>261794</v>
      </c>
      <c r="D8" s="322" t="s">
        <v>1760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1761</v>
      </c>
      <c r="C9" s="322">
        <v>257033</v>
      </c>
      <c r="D9" s="322" t="s">
        <v>1762</v>
      </c>
      <c r="E9" s="322" t="s">
        <v>240</v>
      </c>
      <c r="F9" s="322" t="s">
        <v>732</v>
      </c>
      <c r="G9" s="322" t="s">
        <v>1763</v>
      </c>
      <c r="H9" s="187"/>
    </row>
    <row r="10" spans="1:8" ht="43.5">
      <c r="A10" s="187"/>
      <c r="B10" s="322" t="s">
        <v>1764</v>
      </c>
      <c r="C10" s="322">
        <v>396578</v>
      </c>
      <c r="D10" s="322" t="s">
        <v>1765</v>
      </c>
      <c r="E10" s="322" t="s">
        <v>240</v>
      </c>
      <c r="F10" s="322" t="s">
        <v>732</v>
      </c>
      <c r="G10" s="322" t="s">
        <v>1763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1766</v>
      </c>
      <c r="D5" s="401"/>
      <c r="E5" s="401"/>
      <c r="F5" s="401"/>
      <c r="G5" s="401"/>
      <c r="H5" s="401"/>
      <c r="I5" s="401"/>
      <c r="J5" s="402"/>
      <c r="K5" s="403" t="s">
        <v>1767</v>
      </c>
      <c r="L5" s="404"/>
      <c r="M5" s="404"/>
      <c r="N5" s="404"/>
      <c r="O5" s="405" t="s">
        <v>1768</v>
      </c>
      <c r="P5" s="406"/>
      <c r="Q5" s="407"/>
    </row>
    <row r="6" spans="1:17" s="93" customFormat="1" ht="15.75" customHeight="1">
      <c r="A6" s="87" t="s">
        <v>1736</v>
      </c>
      <c r="B6" s="94" t="s">
        <v>1735</v>
      </c>
      <c r="C6" s="95" t="s">
        <v>1177</v>
      </c>
      <c r="D6" s="96" t="s">
        <v>1178</v>
      </c>
      <c r="E6" s="95" t="s">
        <v>1769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1770</v>
      </c>
      <c r="M6" s="138" t="s">
        <v>30</v>
      </c>
      <c r="N6" s="139" t="s">
        <v>1172</v>
      </c>
      <c r="O6" s="241" t="s">
        <v>1215</v>
      </c>
      <c r="P6" s="152"/>
      <c r="Q6" s="188" t="s">
        <v>1771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>
        <f>IF(FN_MC!B338="","*",FN_MC!B338)</f>
        <v>46043</v>
      </c>
      <c r="B424" s="98" t="str">
        <f>IF(FN_MC!X338="","*",FN_MC!X338)</f>
        <v>Oportunidade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2026-01-20T21:16:14Z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