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816" documentId="8_{B6337239-1A00-434D-AAD0-422EA1FEB5AE}" xr6:coauthVersionLast="47" xr6:coauthVersionMax="47" xr10:uidLastSave="{18536557-43CD-410B-8CE6-67AA0BC1EB7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6" hidden="1">'CONTROLE D+1'!$A$2:$Y$3000</definedName>
    <definedName name="_xlnm._FilterDatabase" localSheetId="8" hidden="1">'CONTROLE - MAQUINISTAS'!$B$2:$K$3034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84" i="1" l="1" a="1"/>
  <c r="N484" i="1" s="1"/>
  <c r="M484" i="1" a="1"/>
  <c r="M484" i="1" s="1"/>
  <c r="H484" i="1" a="1"/>
  <c r="H484" i="1" s="1"/>
  <c r="N481" i="1" a="1"/>
  <c r="N481" i="1" s="1"/>
  <c r="M481" i="1" a="1"/>
  <c r="M481" i="1" s="1"/>
  <c r="N482" i="1" a="1"/>
  <c r="N482" i="1" s="1"/>
  <c r="N483" i="1" a="1"/>
  <c r="N483" i="1" s="1"/>
  <c r="N517" i="1" a="1"/>
  <c r="N517" i="1" s="1"/>
  <c r="M517" i="1" a="1"/>
  <c r="M517" i="1" s="1"/>
  <c r="N516" i="1" a="1"/>
  <c r="N516" i="1" s="1"/>
  <c r="M516" i="1" a="1"/>
  <c r="M516" i="1" s="1"/>
  <c r="N515" i="1" a="1"/>
  <c r="N515" i="1" s="1"/>
  <c r="M515" i="1" a="1"/>
  <c r="M515" i="1" s="1"/>
  <c r="N514" i="1" a="1"/>
  <c r="N514" i="1" s="1"/>
  <c r="M514" i="1" a="1"/>
  <c r="M514" i="1" s="1"/>
  <c r="N513" i="1" a="1"/>
  <c r="N513" i="1" s="1"/>
  <c r="M513" i="1" a="1"/>
  <c r="M513" i="1" s="1"/>
  <c r="N512" i="1" a="1"/>
  <c r="N512" i="1" s="1"/>
  <c r="M512" i="1" a="1"/>
  <c r="M512" i="1" s="1"/>
  <c r="N511" i="1" a="1"/>
  <c r="N511" i="1" s="1"/>
  <c r="M511" i="1" a="1"/>
  <c r="M511" i="1" s="1"/>
  <c r="N510" i="1" a="1"/>
  <c r="N510" i="1" s="1"/>
  <c r="M510" i="1" a="1"/>
  <c r="M510" i="1" s="1"/>
  <c r="N509" i="1" a="1"/>
  <c r="N509" i="1" s="1"/>
  <c r="M509" i="1" a="1"/>
  <c r="M509" i="1" s="1"/>
  <c r="N508" i="1" a="1"/>
  <c r="N508" i="1" s="1"/>
  <c r="M508" i="1" a="1"/>
  <c r="M508" i="1" s="1"/>
  <c r="N507" i="1" a="1"/>
  <c r="N507" i="1" s="1"/>
  <c r="M507" i="1" a="1"/>
  <c r="M507" i="1" s="1"/>
  <c r="N506" i="1" a="1"/>
  <c r="N506" i="1" s="1"/>
  <c r="M506" i="1" a="1"/>
  <c r="M506" i="1" s="1"/>
  <c r="N505" i="1" a="1"/>
  <c r="N505" i="1" s="1"/>
  <c r="M505" i="1" a="1"/>
  <c r="M505" i="1" s="1"/>
  <c r="N504" i="1" a="1"/>
  <c r="N504" i="1" s="1"/>
  <c r="M504" i="1" a="1"/>
  <c r="M504" i="1" s="1"/>
  <c r="N503" i="1" a="1"/>
  <c r="N503" i="1" s="1"/>
  <c r="M503" i="1" a="1"/>
  <c r="M503" i="1" s="1"/>
  <c r="N502" i="1" a="1"/>
  <c r="N502" i="1" s="1"/>
  <c r="M502" i="1" a="1"/>
  <c r="M502" i="1" s="1"/>
  <c r="N501" i="1" a="1"/>
  <c r="N501" i="1" s="1"/>
  <c r="M501" i="1" a="1"/>
  <c r="M501" i="1" s="1"/>
  <c r="N500" i="1" a="1"/>
  <c r="N500" i="1" s="1"/>
  <c r="M500" i="1" a="1"/>
  <c r="M500" i="1" s="1"/>
  <c r="N499" i="1" a="1"/>
  <c r="N499" i="1" s="1"/>
  <c r="M499" i="1" a="1"/>
  <c r="M499" i="1" s="1"/>
  <c r="N498" i="1" a="1"/>
  <c r="N498" i="1" s="1"/>
  <c r="M498" i="1" a="1"/>
  <c r="M498" i="1" s="1"/>
  <c r="N497" i="1" a="1"/>
  <c r="N497" i="1" s="1"/>
  <c r="M497" i="1" a="1"/>
  <c r="M497" i="1" s="1"/>
  <c r="N496" i="1" a="1"/>
  <c r="N496" i="1" s="1"/>
  <c r="M496" i="1" a="1"/>
  <c r="M496" i="1" s="1"/>
  <c r="N495" i="1" a="1"/>
  <c r="N495" i="1" s="1"/>
  <c r="M495" i="1" a="1"/>
  <c r="M495" i="1" s="1"/>
  <c r="N494" i="1" a="1"/>
  <c r="N494" i="1" s="1"/>
  <c r="M494" i="1" a="1"/>
  <c r="M494" i="1" s="1"/>
  <c r="N493" i="1" a="1"/>
  <c r="N493" i="1" s="1"/>
  <c r="M493" i="1" a="1"/>
  <c r="M493" i="1" s="1"/>
  <c r="N492" i="1" a="1"/>
  <c r="N492" i="1" s="1"/>
  <c r="M492" i="1" a="1"/>
  <c r="M492" i="1" s="1"/>
  <c r="N491" i="1" a="1"/>
  <c r="N491" i="1" s="1"/>
  <c r="M491" i="1" a="1"/>
  <c r="M491" i="1" s="1"/>
  <c r="N490" i="1" a="1"/>
  <c r="N490" i="1" s="1"/>
  <c r="M490" i="1" a="1"/>
  <c r="M490" i="1" s="1"/>
  <c r="N489" i="1" a="1"/>
  <c r="N489" i="1" s="1"/>
  <c r="M489" i="1" a="1"/>
  <c r="M489" i="1" s="1"/>
  <c r="N488" i="1" a="1"/>
  <c r="N488" i="1" s="1"/>
  <c r="M488" i="1" a="1"/>
  <c r="M488" i="1" s="1"/>
  <c r="N487" i="1" a="1"/>
  <c r="N487" i="1" s="1"/>
  <c r="M487" i="1" a="1"/>
  <c r="M487" i="1" s="1"/>
  <c r="N486" i="1" a="1"/>
  <c r="N486" i="1" s="1"/>
  <c r="M486" i="1" a="1"/>
  <c r="M486" i="1" s="1"/>
  <c r="N474" i="1" a="1"/>
  <c r="N474" i="1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K469" i="12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L472" i="12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L479" i="12"/>
  <c r="M464" i="1" a="1"/>
  <c r="M464" i="1"/>
  <c r="K462" i="12" s="1"/>
  <c r="M465" i="1" a="1"/>
  <c r="M465" i="1"/>
  <c r="K463" i="12" s="1"/>
  <c r="M466" i="1" a="1"/>
  <c r="M466" i="1"/>
  <c r="K464" i="12" s="1"/>
  <c r="M467" i="1" a="1"/>
  <c r="M467" i="1"/>
  <c r="K465" i="12" s="1"/>
  <c r="M469" i="1" a="1"/>
  <c r="M469" i="1"/>
  <c r="K467" i="12" s="1"/>
  <c r="M470" i="1" a="1"/>
  <c r="M470" i="1"/>
  <c r="K468" i="12" s="1"/>
  <c r="M472" i="1" a="1"/>
  <c r="M472" i="1"/>
  <c r="K470" i="12" s="1"/>
  <c r="M473" i="1" a="1"/>
  <c r="M473" i="1"/>
  <c r="K471" i="12" s="1"/>
  <c r="K472" i="12"/>
  <c r="M475" i="1" a="1"/>
  <c r="M475" i="1"/>
  <c r="K473" i="12" s="1"/>
  <c r="M476" i="1" a="1"/>
  <c r="M476" i="1"/>
  <c r="K474" i="12" s="1"/>
  <c r="M477" i="1" a="1"/>
  <c r="M477" i="1"/>
  <c r="K475" i="12" s="1"/>
  <c r="M478" i="1" a="1"/>
  <c r="M478" i="1"/>
  <c r="K476" i="12" s="1"/>
  <c r="M479" i="1" a="1"/>
  <c r="M479" i="1"/>
  <c r="K477" i="12" s="1"/>
  <c r="M480" i="1" a="1"/>
  <c r="M480" i="1"/>
  <c r="K478" i="12" s="1"/>
  <c r="K479" i="12"/>
  <c r="K480" i="12"/>
  <c r="K481" i="12"/>
  <c r="K482" i="12"/>
  <c r="M485" i="1" a="1"/>
  <c r="M485" i="1"/>
  <c r="K483" i="12" s="1"/>
  <c r="K484" i="12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N455" i="1" a="1"/>
  <c r="N455" i="1"/>
  <c r="L453" i="12" s="1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M455" i="1" a="1"/>
  <c r="M455" i="1"/>
  <c r="K453" i="12" s="1"/>
  <c r="N461" i="1" a="1"/>
  <c r="N461" i="1"/>
  <c r="L459" i="12" s="1"/>
  <c r="L480" i="12"/>
  <c r="L481" i="12"/>
  <c r="L482" i="12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M236" i="1" a="1"/>
  <c r="M236" i="1"/>
  <c r="K234" i="12" s="1"/>
  <c r="M234" i="1" a="1"/>
  <c r="M234" i="1"/>
  <c r="K232" i="12" s="1"/>
  <c r="N234" i="1" a="1"/>
  <c r="N234" i="1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/>
  <c r="L229" i="12" s="1"/>
  <c r="N230" i="1" a="1"/>
  <c r="N230" i="1" s="1"/>
  <c r="N229" i="1" a="1"/>
  <c r="N229" i="1"/>
  <c r="L227" i="12" s="1"/>
  <c r="N228" i="1" a="1"/>
  <c r="N228" i="1"/>
  <c r="L226" i="12" s="1"/>
  <c r="M230" i="1" a="1"/>
  <c r="M230" i="1" s="1"/>
  <c r="M229" i="1" a="1"/>
  <c r="M229" i="1"/>
  <c r="K227" i="12" s="1"/>
  <c r="M228" i="1" a="1"/>
  <c r="M228" i="1"/>
  <c r="K226" i="12" s="1"/>
  <c r="N245" i="1" a="1"/>
  <c r="N245" i="1" s="1"/>
  <c r="N246" i="1" a="1"/>
  <c r="N246" i="1"/>
  <c r="L244" i="12" s="1"/>
  <c r="N247" i="1" a="1"/>
  <c r="N247" i="1"/>
  <c r="L245" i="12" s="1"/>
  <c r="N248" i="1" a="1"/>
  <c r="N248" i="1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/>
  <c r="K223" i="12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/>
  <c r="L192" i="12" s="1"/>
  <c r="N195" i="1" a="1"/>
  <c r="N195" i="1" s="1"/>
  <c r="N196" i="1" a="1"/>
  <c r="N196" i="1"/>
  <c r="L194" i="12" s="1"/>
  <c r="N197" i="1" a="1"/>
  <c r="N197" i="1"/>
  <c r="L195" i="12" s="1"/>
  <c r="N198" i="1" a="1"/>
  <c r="N198" i="1" s="1"/>
  <c r="N199" i="1" a="1"/>
  <c r="N199" i="1"/>
  <c r="L197" i="12" s="1"/>
  <c r="N200" i="1" a="1"/>
  <c r="N200" i="1" s="1"/>
  <c r="N201" i="1" a="1"/>
  <c r="N201" i="1"/>
  <c r="L199" i="12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 s="1"/>
  <c r="M181" i="1" a="1"/>
  <c r="M181" i="1" s="1"/>
  <c r="H181" i="1" a="1"/>
  <c r="H181" i="1" s="1"/>
  <c r="N180" i="1" a="1"/>
  <c r="N180" i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/>
  <c r="L175" i="12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/>
  <c r="L164" i="12" s="1"/>
  <c r="M177" i="1" a="1"/>
  <c r="M177" i="1" s="1"/>
  <c r="M176" i="1" a="1"/>
  <c r="M176" i="1" s="1"/>
  <c r="M175" i="1" a="1"/>
  <c r="M175" i="1"/>
  <c r="K173" i="12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M164" i="1" a="1"/>
  <c r="M164" i="1" s="1"/>
  <c r="N163" i="1" a="1"/>
  <c r="N163" i="1"/>
  <c r="L161" i="12" s="1"/>
  <c r="M163" i="1" a="1"/>
  <c r="M163" i="1" s="1"/>
  <c r="N162" i="1" a="1"/>
  <c r="N162" i="1"/>
  <c r="L160" i="12" s="1"/>
  <c r="M162" i="1" a="1"/>
  <c r="M162" i="1" s="1"/>
  <c r="N161" i="1" a="1"/>
  <c r="N161" i="1" s="1"/>
  <c r="M161" i="1" a="1"/>
  <c r="M161" i="1" s="1"/>
  <c r="N160" i="1" a="1"/>
  <c r="N160" i="1" s="1"/>
  <c r="L158" i="12" s="1"/>
  <c r="M160" i="1" a="1"/>
  <c r="M160" i="1" s="1"/>
  <c r="N159" i="1" a="1"/>
  <c r="N159" i="1" s="1"/>
  <c r="M159" i="1" a="1"/>
  <c r="M159" i="1" s="1"/>
  <c r="N156" i="1" a="1"/>
  <c r="N156" i="1" s="1"/>
  <c r="L154" i="12" s="1"/>
  <c r="M156" i="1" a="1"/>
  <c r="M156" i="1" s="1"/>
  <c r="N155" i="1" a="1"/>
  <c r="N155" i="1"/>
  <c r="L153" i="12" s="1"/>
  <c r="M155" i="1" a="1"/>
  <c r="M155" i="1" s="1"/>
  <c r="K153" i="12" s="1"/>
  <c r="N151" i="1" a="1"/>
  <c r="N151" i="1"/>
  <c r="L149" i="12" s="1"/>
  <c r="M151" i="1" a="1"/>
  <c r="M151" i="1" s="1"/>
  <c r="N150" i="1" a="1"/>
  <c r="N150" i="1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/>
  <c r="K140" i="12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F484" i="1"/>
  <c r="BR484" i="1"/>
  <c r="BS484" i="1"/>
  <c r="A485" i="1"/>
  <c r="G485" i="1"/>
  <c r="AM485" i="1"/>
  <c r="N485" i="1" a="1"/>
  <c r="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AM486" i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AM510" i="1"/>
  <c r="AN510" i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AM513" i="1"/>
  <c r="AN513" i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AM515" i="1"/>
  <c r="AN515" i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AM516" i="1"/>
  <c r="AN516" i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AM517" i="1"/>
  <c r="AN517" i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84" i="1" l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E139" i="13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L507" i="12"/>
  <c r="AM509" i="1"/>
  <c r="K507" i="12"/>
  <c r="AN508" i="1"/>
  <c r="L506" i="12"/>
  <c r="AM508" i="1"/>
  <c r="K506" i="12"/>
  <c r="AN507" i="1"/>
  <c r="L505" i="12"/>
  <c r="AM507" i="1"/>
  <c r="K505" i="12"/>
  <c r="AN506" i="1"/>
  <c r="L504" i="12"/>
  <c r="AM506" i="1"/>
  <c r="K504" i="12"/>
  <c r="AN505" i="1"/>
  <c r="L503" i="12"/>
  <c r="AM505" i="1"/>
  <c r="K503" i="12"/>
  <c r="AN504" i="1"/>
  <c r="L502" i="12"/>
  <c r="AM504" i="1"/>
  <c r="K502" i="12"/>
  <c r="AN503" i="1"/>
  <c r="L501" i="12"/>
  <c r="AM503" i="1"/>
  <c r="K501" i="12"/>
  <c r="AN502" i="1"/>
  <c r="L500" i="12"/>
  <c r="AM502" i="1"/>
  <c r="K500" i="12"/>
  <c r="AN501" i="1"/>
  <c r="L499" i="12"/>
  <c r="AM501" i="1"/>
  <c r="K499" i="12"/>
  <c r="AN500" i="1"/>
  <c r="L498" i="12"/>
  <c r="AM500" i="1"/>
  <c r="K498" i="12"/>
  <c r="AN499" i="1"/>
  <c r="L497" i="12"/>
  <c r="AM499" i="1"/>
  <c r="K497" i="12"/>
  <c r="AN498" i="1"/>
  <c r="L496" i="12"/>
  <c r="AM498" i="1"/>
  <c r="K496" i="12"/>
  <c r="AN497" i="1"/>
  <c r="L495" i="12"/>
  <c r="AM497" i="1"/>
  <c r="K495" i="12"/>
  <c r="AN496" i="1"/>
  <c r="L494" i="12"/>
  <c r="AM496" i="1"/>
  <c r="K494" i="12"/>
  <c r="AN495" i="1"/>
  <c r="L493" i="12"/>
  <c r="AM495" i="1"/>
  <c r="K493" i="12"/>
  <c r="AN494" i="1"/>
  <c r="L492" i="12"/>
  <c r="AM494" i="1"/>
  <c r="K492" i="12"/>
  <c r="AN493" i="1"/>
  <c r="L491" i="12"/>
  <c r="AM493" i="1"/>
  <c r="K491" i="12"/>
  <c r="AN492" i="1"/>
  <c r="L490" i="12"/>
  <c r="AM492" i="1"/>
  <c r="K490" i="12"/>
  <c r="AN491" i="1"/>
  <c r="L489" i="12"/>
  <c r="AM491" i="1"/>
  <c r="K489" i="12"/>
  <c r="AN490" i="1"/>
  <c r="L488" i="12"/>
  <c r="AM490" i="1"/>
  <c r="K488" i="12"/>
  <c r="AN489" i="1"/>
  <c r="L487" i="12"/>
  <c r="AM489" i="1"/>
  <c r="K487" i="12"/>
  <c r="AN488" i="1"/>
  <c r="L486" i="12"/>
  <c r="AM488" i="1"/>
  <c r="K486" i="12"/>
  <c r="AN487" i="1"/>
  <c r="L485" i="12"/>
  <c r="AM487" i="1"/>
  <c r="K485" i="12"/>
  <c r="AN486" i="1"/>
  <c r="L484" i="12"/>
  <c r="AN485" i="1"/>
  <c r="L483" i="12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C498" i="11"/>
  <c r="C535" i="11"/>
  <c r="F152" i="13"/>
  <c r="F161" i="13"/>
  <c r="F234" i="13"/>
  <c r="F249" i="13"/>
  <c r="F61" i="13"/>
  <c r="F473" i="13"/>
  <c r="F479" i="13"/>
  <c r="F485" i="13"/>
  <c r="F488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F452" i="13"/>
  <c r="F453" i="13"/>
  <c r="F454" i="13"/>
  <c r="F455" i="13"/>
  <c r="F456" i="13"/>
  <c r="F457" i="13"/>
  <c r="F45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<sst xmlns="http://schemas.openxmlformats.org/spreadsheetml/2006/main" count="10709" uniqueCount="1671">
  <si>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</si>
  <si>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</si>
  <si>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</si>
  <si>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</si>
  <si>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</si>
  <si>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</si>
  <si>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</si>
  <si>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</si>
  <si>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</si>
  <si>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</si>
  <si>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</si>
  <si>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</si>
  <si>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</si>
  <si>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</si>
  <si>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</si>
  <si>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</si>
  <si>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</si>
  <si>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</si>
  <si>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</si>
  <si>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</si>
  <si>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</si>
  <si>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</si>
  <si>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</si>
  <si>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</si>
  <si>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</si>
  <si>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</si>
  <si>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</si>
  <si>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</si>
  <si>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</si>
  <si>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</si>
  <si>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</si>
  <si>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</si>
  <si>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</si>
  <si>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</si>
  <si>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</si>
  <si>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</si>
  <si>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</si>
  <si>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</si>
  <si>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</si>
  <si>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</si>
  <si>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</si>
  <si>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</si>
  <si>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</si>
  <si>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</si>
  <si>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</si>
  <si>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</si>
  <si>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</si>
  <si>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</si>
  <si>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</si>
  <si>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</si>
  <si>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</si>
  <si>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</si>
  <si>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</si>
  <si>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</si>
  <si>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</si>
  <si>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</si>
  <si>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</si>
  <si>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</si>
  <si>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</si>
  <si>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</si>
  <si>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</si>
  <si>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</si>
  <si>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</si>
  <si>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</si>
  <si>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</si>
  <si>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</si>
  <si>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</si>
  <si>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</si>
  <si>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</si>
  <si>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</si>
  <si>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</si>
  <si>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</si>
  <si>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</si>
  <si>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</si>
  <si>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</si>
  <si>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</si>
  <si>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</si>
  <si>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</si>
  <si>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</si>
  <si>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</si>
  <si>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</si>
  <si>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</si>
  <si>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</si>
  <si>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</si>
  <si>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</si>
  <si>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</si>
  <si>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</si>
  <si>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</si>
  <si>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</si>
  <si>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</si>
  <si>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</si>
  <si>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</si>
  <si>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</si>
  <si>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</si>
  <si>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</si>
  <si>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</si>
  <si>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</si>
  <si>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</si>
  <si>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</si>
  <si>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</si>
  <si>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</si>
  <si>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</si>
  <si>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</si>
  <si>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</si>
  <si>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</si>
  <si>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</si>
  <si>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</si>
  <si>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</si>
  <si>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</si>
  <si>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</si>
  <si>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</si>
  <si>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</si>
  <si>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</si>
  <si>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</si>
  <si>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</si>
  <si>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</si>
  <si>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</si>
  <si>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</si>
  <si>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</si>
  <si>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</si>
  <si>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</si>
  <si>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</si>
  <si>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</si>
  <si>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</si>
  <si>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</si>
  <si>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</si>
  <si>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</si>
  <si>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</si>
  <si>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</si>
  <si>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</si>
  <si>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</si>
  <si>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</si>
  <si>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</si>
  <si>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</si>
  <si>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</si>
  <si>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</si>
  <si>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</si>
  <si>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</si>
  <si>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</si>
  <si>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</si>
  <si>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</si>
  <si>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</si>
  <si>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</si>
  <si>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</si>
  <si>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</si>
  <si>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</si>
  <si>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</si>
  <si>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</si>
  <si>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</si>
  <si>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</si>
  <si>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</si>
  <si>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</si>
  <si>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</si>
  <si>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</si>
  <si>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</si>
  <si>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</si>
  <si>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</si>
  <si>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</si>
  <si>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</si>
  <si>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</si>
  <si>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</si>
  <si>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</si>
  <si>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</si>
  <si>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</si>
  <si>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</si>
  <si>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</si>
  <si>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</si>
  <si>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</si>
  <si>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</si>
  <si>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</si>
  <si>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</si>
  <si>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</si>
  <si>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</si>
  <si>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</si>
  <si>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</si>
  <si>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</si>
  <si>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</si>
  <si>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</si>
  <si>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</si>
  <si>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</si>
  <si>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</si>
  <si>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</si>
  <si>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</si>
  <si>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</si>
  <si>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</si>
  <si>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</si>
  <si>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</si>
  <si>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</si>
  <si>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</si>
  <si>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</si>
  <si>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</si>
  <si>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</si>
  <si>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</si>
  <si>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</si>
  <si>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</si>
  <si>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</si>
  <si>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</si>
  <si>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</si>
  <si>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</si>
  <si>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</si>
  <si>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</si>
  <si>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</si>
  <si>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</si>
  <si>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</si>
  <si>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</si>
  <si>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</si>
  <si>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</si>
  <si>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</si>
  <si>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</si>
  <si>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</si>
  <si>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</si>
  <si>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</si>
  <si>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</si>
  <si>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</si>
  <si>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</si>
  <si>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</si>
  <si>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</si>
  <si>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</si>
  <si>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</si>
  <si>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</si>
  <si>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</si>
  <si>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</si>
  <si>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</si>
  <si>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</si>
  <si>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</si>
  <si>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</si>
  <si>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</si>
  <si>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</si>
  <si>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</si>
  <si>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</si>
  <si>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</si>
  <si>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</si>
  <si>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</si>
  <si>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</si>
  <si>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</si>
  <si>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</si>
  <si>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</si>
  <si>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</si>
  <si>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</si>
  <si>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</si>
  <si>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</si>
  <si>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</si>
  <si>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</si>
  <si>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</si>
  <si>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</si>
  <si>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</si>
  <si>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</si>
  <si>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</si>
  <si>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</si>
  <si>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</si>
  <si>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</si>
  <si>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</si>
  <si>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</si>
  <si>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</si>
  <si>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</si>
  <si>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</si>
  <si>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</si>
  <si>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</si>
  <si>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</si>
  <si>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</si>
  <si>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</si>
  <si>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</si>
  <si>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</si>
  <si>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</si>
  <si>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</si>
  <si>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</si>
  <si>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</si>
  <si>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</si>
  <si>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</si>
  <si>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</si>
  <si>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</si>
  <si>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</si>
  <si>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</si>
  <si>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</si>
  <si>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</si>
  <si>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</si>
  <si>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</si>
  <si>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</si>
  <si>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</si>
  <si>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</si>
  <si>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</si>
  <si>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</si>
  <si>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</si>
  <si>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</si>
  <si>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</si>
  <si>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</si>
  <si>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</si>
  <si>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</si>
  <si>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</si>
  <si>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</si>
  <si>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</si>
  <si>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</si>
  <si>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</si>
  <si>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</si>
  <si>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</si>
  <si>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</si>
  <si>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</si>
  <si>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</si>
  <si>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</si>
  <si>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</si>
  <si>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</si>
  <si>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</si>
  <si>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</si>
  <si>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</si>
  <si>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</si>
  <si>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</si>
  <si>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</si>
  <si>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</si>
  <si>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</si>
  <si>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</si>
  <si>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</si>
  <si>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</si>
  <si>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</si>
  <si>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</si>
  <si>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</si>
  <si>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</si>
  <si>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</si>
  <si>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</si>
  <si>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</si>
  <si>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</si>
  <si>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</si>
  <si>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</si>
  <si>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</si>
  <si>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</si>
  <si>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</si>
  <si>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</si>
  <si>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</si>
  <si>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</si>
  <si>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</si>
  <si>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</si>
  <si>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</si>
  <si>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</si>
  <si>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</si>
  <si>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</si>
  <si>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</si>
  <si>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</si>
  <si>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</si>
  <si>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</si>
  <si>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</si>
  <si>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</si>
  <si>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</si>
  <si>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</si>
  <si>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</si>
  <si>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</si>
  <si>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</si>
  <si>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</si>
  <si>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</si>
  <si>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</si>
  <si>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</si>
  <si>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</si>
  <si>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</si>
  <si>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</si>
  <si>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</si>
  <si>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</si>
  <si>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</si>
  <si>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</si>
  <si>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</si>
  <si>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</si>
  <si>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</si>
  <si>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</si>
  <si>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</si>
  <si>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</si>
  <si>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</si>
  <si>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</si>
  <si>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</si>
  <si>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</si>
  <si>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</si>
  <si>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</si>
  <si>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</si>
  <si>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</si>
  <si>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</si>
  <si>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</si>
  <si>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</si>
  <si>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</si>
  <si>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</si>
  <si>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</si>
  <si>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</si>
  <si>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</si>
  <si>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</si>
  <si>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</si>
  <si>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</si>
  <si>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</si>
  <si>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</si>
  <si>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</si>
  <si>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</si>
  <si>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</si>
  <si>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</si>
  <si>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</si>
  <si>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</si>
  <si>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</si>
  <si>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</si>
  <si>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</si>
  <si>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</si>
  <si>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</si>
  <si>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</si>
  <si>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</si>
  <si>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</si>
  <si>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</si>
  <si>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</si>
  <si>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</si>
  <si>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</si>
  <si>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</si>
  <si>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</si>
  <si>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</si>
  <si>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</si>
  <si>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</si>
  <si>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</si>
  <si>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</si>
  <si>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</si>
  <si>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</si>
  <si>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</si>
  <si>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</si>
  <si>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</si>
  <si>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</si>
  <si>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</si>
  <si>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</si>
  <si>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</si>
  <si>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</si>
  <si>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</si>
  <si>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</si>
  <si>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</si>
  <si>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</si>
  <si>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</si>
  <si>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</si>
  <si>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</si>
  <si>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</si>
  <si>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</si>
  <si>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</si>
  <si>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</si>
  <si>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</si>
  <si>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</si>
  <si>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</si>
  <si>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</si>
  <si>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</si>
  <si>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</si>
  <si>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</si>
  <si>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</si>
  <si>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</si>
  <si>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</si>
  <si>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</si>
  <si>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</si>
  <si>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</si>
  <si>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</si>
  <si>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</si>
  <si>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</si>
  <si>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</si>
  <si>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</si>
  <si>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</si>
  <si>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</si>
  <si>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</si>
  <si>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</si>
  <si>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</si>
  <si>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</si>
  <si>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</si>
  <si>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</si>
  <si>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</si>
  <si>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</si>
  <si>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</si>
  <si>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</si>
  <si>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</si>
  <si>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</si>
  <si>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</si>
  <si>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</si>
  <si>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</si>
  <si>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</si>
  <si>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</si>
  <si>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</si>
  <si>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</si>
  <si>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</si>
  <si>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</si>
  <si>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</si>
  <si>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</si>
  <si>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</si>
  <si>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</si>
  <si>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</si>
  <si>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</si>
  <si>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</si>
  <si>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</si>
  <si>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</si>
  <si>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</si>
  <si>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</si>
  <si>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</si>
  <si>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</si>
  <si>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</si>
  <si>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</si>
  <si>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</si>
  <si>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</si>
  <si>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</si>
  <si>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</si>
  <si>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</si>
  <si>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</si>
  <si>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</si>
  <si>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</si>
  <si>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</si>
  <si>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</si>
  <si>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</si>
  <si>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</si>
  <si>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</si>
  <si>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</si>
  <si>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</si>
  <si>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</si>
  <si>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</si>
  <si>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</si>
  <si>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</si>
  <si>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</si>
  <si>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</si>
  <si>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</si>
  <si>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</si>
  <si>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</si>
  <si>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</si>
  <si>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</si>
  <si>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</si>
  <si>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</si>
  <si>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</si>
  <si>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</si>
  <si>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</si>
  <si>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</si>
  <si>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</si>
  <si>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</si>
  <si>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</si>
  <si>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</si>
  <si>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</si>
  <si>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</si>
  <si>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</si>
  <si>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</si>
  <si>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</si>
  <si>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</si>
  <si>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</si>
  <si>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</si>
  <si>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</si>
  <si>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</si>
  <si>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</si>
  <si>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</si>
  <si>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</si>
  <si>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</si>
  <si>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</si>
  <si>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</si>
  <si>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</si>
  <si>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</si>
  <si>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</si>
  <si>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</si>
  <si>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</si>
  <si>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</si>
  <si>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</si>
  <si>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</si>
  <si>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</si>
  <si>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</si>
  <si>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</si>
  <si>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</si>
  <si>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</si>
  <si>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</si>
  <si>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</si>
  <si>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</si>
  <si>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</si>
  <si>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</si>
  <si>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</si>
  <si>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</si>
  <si>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</si>
  <si>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</si>
  <si>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</si>
  <si>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</si>
  <si>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</si>
  <si>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</si>
  <si>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</si>
  <si>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</si>
  <si>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</si>
  <si>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</si>
  <si>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</si>
  <si>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</si>
  <si>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</si>
  <si>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</si>
  <si>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</si>
  <si>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</si>
  <si>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</si>
  <si>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</si>
  <si>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</si>
  <si>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</si>
  <si>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</si>
  <si>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</si>
  <si>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</si>
  <si>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</si>
  <si>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</si>
  <si>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</si>
  <si>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</si>
  <si>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</si>
  <si>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</si>
  <si>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</si>
  <si>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</si>
  <si>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</si>
  <si>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</si>
  <si>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</si>
  <si>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</si>
  <si>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</si>
  <si>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</si>
  <si>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</si>
  <si>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</si>
  <si>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</si>
  <si>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</si>
  <si>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</si>
  <si>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</si>
  <si>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</si>
  <si>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</si>
  <si>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</si>
  <si>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</si>
  <si>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</si>
  <si>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</si>
  <si>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</si>
  <si>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</si>
  <si>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</si>
  <si>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</si>
  <si>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</si>
  <si>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</si>
  <si>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</si>
  <si>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</si>
  <si>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</si>
  <si>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</si>
  <si>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</si>
  <si>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</si>
  <si>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</si>
  <si>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</si>
  <si>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</si>
  <si>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</si>
  <si>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</si>
  <si>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</si>
  <si>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</si>
  <si>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</si>
  <si>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</si>
  <si>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</si>
  <si>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</si>
  <si>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</si>
  <si>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</si>
  <si>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</si>
  <si>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</si>
  <si>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</si>
  <si>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</si>
  <si>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</si>
  <si>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</si>
  <si>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</si>
  <si>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</si>
  <si>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</si>
  <si>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</si>
  <si>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</si>
  <si>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</si>
  <si>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</si>
  <si>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</si>
  <si>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</si>
  <si>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</si>
  <si>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</si>
  <si>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</si>
  <si>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</si>
  <si>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</si>
  <si>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</si>
  <si>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</si>
  <si>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</si>
  <si>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</si>
  <si>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</si>
  <si>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</si>
  <si>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</si>
  <si>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</si>
  <si>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</si>
  <si>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</si>
  <si>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</si>
  <si>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</si>
  <si>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</si>
  <si>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</si>
  <si>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</si>
  <si>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</si>
  <si>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</si>
  <si>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</si>
  <si>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</si>
  <si>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</si>
  <si>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</si>
  <si>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</si>
  <si>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</si>
  <si>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</si>
  <si>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</si>
  <si>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</si>
  <si>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</si>
  <si>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</si>
  <si>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</si>
  <si>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</si>
  <si>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</si>
  <si>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</si>
  <si>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</si>
  <si>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</si>
  <si>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</si>
  <si>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</si>
  <si>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</si>
  <si>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</si>
  <si>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</si>
  <si>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</si>
  <si>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</si>
  <si>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</si>
  <si>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</si>
  <si>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</si>
  <si>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</si>
  <si>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</si>
  <si>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</si>
  <si>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</si>
  <si>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</si>
  <si>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</si>
  <si>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</si>
  <si>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</si>
  <si>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</si>
  <si>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</si>
  <si>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</si>
  <si>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</si>
  <si>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</si>
  <si>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</si>
  <si>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</si>
  <si>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</si>
  <si>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</si>
  <si>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</si>
  <si>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</si>
  <si>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</si>
  <si>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</si>
  <si>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</si>
  <si>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</si>
  <si>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</si>
  <si>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</si>
  <si>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</si>
  <si>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</si>
  <si>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</si>
  <si>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</si>
  <si>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</si>
  <si>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</si>
  <si>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</si>
  <si>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</si>
  <si>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</si>
  <si>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</si>
  <si>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</si>
  <si>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</si>
  <si>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</si>
  <si>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</si>
  <si>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</si>
  <si>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</si>
  <si>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</si>
  <si>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</si>
  <si>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</si>
  <si>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</si>
  <si>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</si>
  <si>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</si>
  <si>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</si>
  <si>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</si>
  <si>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</si>
  <si>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</si>
  <si>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</si>
  <si>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</si>
  <si>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</si>
  <si>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</si>
  <si>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</si>
  <si>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</si>
  <si>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</si>
  <si>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</si>
  <si>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</si>
  <si>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</si>
  <si>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</si>
  <si>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</si>
  <si>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</si>
  <si>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</si>
  <si>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</si>
  <si>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</si>
  <si>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</si>
  <si>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</si>
  <si>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</si>
  <si>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</si>
  <si>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</si>
  <si>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</si>
  <si>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</si>
  <si>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</si>
  <si>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</si>
  <si>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</si>
  <si>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</si>
  <si>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</si>
  <si>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</si>
  <si>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</si>
  <si>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</si>
  <si>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</si>
  <si>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</si>
  <si>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</si>
  <si>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</si>
  <si>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</si>
  <si>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</si>
  <si>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</si>
  <si>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</si>
  <si>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</si>
  <si>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</si>
  <si>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</si>
  <si>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</si>
  <si>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</si>
  <si>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</si>
  <si>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</si>
  <si>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</si>
  <si>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</si>
  <si>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</si>
  <si>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</si>
  <si>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</si>
  <si>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</si>
  <si>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</si>
  <si>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</si>
  <si>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</si>
  <si>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</si>
  <si>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</si>
  <si>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</si>
  <si>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</si>
  <si>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</si>
  <si>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</si>
  <si>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</si>
  <si>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</si>
  <si>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</si>
  <si>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</si>
  <si>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</si>
  <si>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</si>
  <si>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</si>
  <si>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</si>
  <si>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</si>
  <si>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</si>
  <si>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</si>
  <si>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</si>
  <si>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</si>
  <si>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</si>
  <si>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</si>
  <si>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</si>
  <si>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</si>
  <si>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</si>
  <si>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</si>
  <si>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</si>
  <si>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</si>
  <si>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</si>
  <si>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</si>
  <si>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</si>
  <si>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</si>
  <si>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</si>
  <si>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</si>
  <si>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</si>
  <si>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</si>
  <si>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</si>
  <si>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</si>
  <si>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</si>
  <si>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</si>
  <si>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</si>
  <si>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</si>
  <si>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</si>
  <si>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</si>
  <si>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</si>
  <si>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</si>
  <si>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</si>
  <si>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</si>
  <si>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</si>
  <si>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</si>
  <si>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</si>
  <si>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</si>
  <si>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</si>
  <si>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</si>
  <si>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</si>
  <si>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</si>
  <si>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</si>
  <si>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</si>
  <si>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</si>
  <si>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</si>
  <si>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</si>
  <si>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</si>
  <si>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</si>
  <si>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</si>
  <si>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</si>
  <si>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</si>
  <si>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</si>
  <si>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</si>
  <si>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</si>
  <si>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</si>
  <si>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</si>
  <si>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</si>
  <si>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</si>
  <si>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</si>
  <si>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</si>
  <si>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</si>
  <si>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</si>
  <si>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</si>
  <si>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</si>
  <si>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</si>
  <si>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</si>
  <si>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</si>
  <si>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</si>
  <si>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</si>
  <si>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</si>
  <si>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</si>
  <si>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</si>
  <si>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</si>
  <si>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</si>
  <si>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</si>
  <si>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</si>
  <si>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</si>
  <si>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</si>
  <si>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</si>
  <si>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</si>
  <si>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</si>
  <si>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</si>
  <si>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</si>
  <si>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</si>
  <si>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</si>
  <si>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</si>
  <si>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</si>
  <si>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</si>
  <si>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</si>
  <si>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</si>
  <si>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</si>
  <si>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</si>
  <si>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</si>
  <si>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</si>
  <si>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</si>
  <si>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</si>
  <si>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</si>
  <si>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</si>
  <si>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</si>
  <si>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</si>
  <si>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</si>
  <si>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</si>
  <si>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</si>
  <si>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</si>
  <si>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</si>
  <si>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</si>
  <si>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</si>
  <si>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</si>
  <si>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</si>
  <si>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</si>
  <si>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</si>
  <si>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</si>
  <si>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</si>
  <si>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</si>
  <si>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</si>
  <si>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</si>
  <si>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</si>
  <si>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</si>
  <si>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</si>
  <si>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</si>
  <si>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</si>
  <si>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</si>
  <si>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</si>
  <si>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</si>
  <si>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</si>
  <si>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</si>
  <si>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</si>
  <si>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</si>
  <si>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</si>
  <si>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</si>
  <si>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</si>
  <si>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</si>
  <si>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</si>
  <si>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</si>
  <si>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</si>
  <si>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</si>
  <si>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</si>
  <si>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</si>
  <si>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</si>
  <si>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</si>
  <si>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</si>
  <si>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</si>
  <si>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</si>
  <si>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</si>
  <si>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</si>
  <si>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</si>
  <si>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</si>
  <si>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</si>
  <si>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</si>
  <si>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</si>
  <si>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</si>
  <si>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</si>
  <si>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</si>
  <si>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</si>
  <si>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</si>
  <si>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</si>
  <si>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</si>
  <si>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</si>
  <si>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</si>
  <si>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</si>
  <si>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</si>
  <si>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</si>
  <si>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</si>
  <si>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</si>
  <si>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</si>
  <si>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</si>
  <si>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</si>
  <si>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</si>
  <si>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</si>
  <si>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</si>
  <si>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</si>
  <si>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</si>
  <si>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</si>
  <si>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</si>
  <si>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</si>
  <si>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</si>
  <si>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</si>
  <si>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</si>
  <si>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</si>
  <si>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</si>
  <si>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</si>
  <si>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</si>
  <si>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</si>
  <si>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</si>
  <si>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</si>
  <si>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</si>
  <si>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</si>
  <si>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</si>
  <si>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</si>
  <si>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</si>
  <si>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</si>
  <si>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</si>
  <si>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</si>
  <si>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</si>
  <si>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</si>
  <si>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</si>
  <si>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</si>
  <si>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</si>
  <si>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</si>
  <si>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</si>
  <si>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</si>
  <si>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</si>
  <si>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</si>
  <si>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</si>
  <si>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</si>
  <si>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</si>
  <si>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</si>
  <si>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</si>
  <si>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</si>
  <si>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</si>
  <si>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</si>
  <si>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</si>
  <si>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</si>
  <si>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</si>
  <si>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</si>
  <si>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</si>
  <si>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</si>
  <si>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</si>
  <si>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</si>
  <si>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</si>
  <si>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</si>
  <si>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</si>
  <si>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</si>
  <si>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</si>
  <si>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</si>
  <si>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</si>
  <si>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</si>
  <si>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</si>
  <si>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</si>
  <si>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</si>
  <si>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</si>
  <si>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</si>
  <si>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</si>
  <si>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</si>
  <si>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</si>
  <si>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</si>
  <si>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</si>
  <si>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</si>
  <si>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</si>
  <si>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</si>
  <si>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</si>
  <si>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</si>
  <si>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</si>
  <si>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</si>
  <si>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</si>
  <si>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</si>
  <si>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</si>
  <si>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</si>
  <si>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</si>
  <si>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</si>
  <si>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</si>
  <si>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</si>
  <si>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</si>
  <si>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</si>
  <si>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</si>
  <si>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</si>
  <si>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</si>
  <si>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</si>
  <si>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</si>
  <si>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</si>
  <si>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</si>
  <si>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</si>
  <si>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</si>
  <si>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</si>
  <si>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</si>
  <si>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</si>
  <si>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</si>
  <si>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</si>
  <si>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</si>
  <si>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</si>
  <si>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</si>
  <si>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</si>
  <si>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</si>
  <si>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</si>
  <si>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</si>
  <si>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</si>
  <si>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</si>
  <si>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</si>
  <si>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</si>
  <si>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</si>
  <si>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</si>
  <si>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</si>
  <si>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</si>
  <si>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</si>
  <si>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</si>
  <si>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</si>
  <si>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</si>
  <si>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</si>
  <si>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</si>
  <si>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</si>
  <si>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</si>
  <si>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</si>
  <si>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</si>
  <si>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</si>
  <si>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</si>
  <si>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</si>
  <si>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</si>
  <si>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</si>
  <si>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</si>
  <si>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</si>
  <si>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</si>
  <si>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</si>
  <si>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</si>
  <si>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</si>
  <si>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</si>
  <si>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</si>
  <si>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</si>
  <si>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</si>
  <si>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</si>
  <si>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</si>
  <si>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</si>
  <si>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</si>
  <si>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</si>
  <si>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</si>
  <si>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</si>
  <si>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</si>
  <si>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</si>
  <si>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</si>
  <si>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</si>
  <si>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</si>
  <si>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</si>
  <si>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</si>
  <si>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</si>
  <si>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</si>
  <si>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</si>
  <si>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</si>
  <si>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</si>
  <si>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</si>
  <si>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</si>
  <si>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</si>
  <si>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</si>
  <si>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</si>
  <si>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</si>
  <si>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</si>
  <si>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</si>
  <si>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</si>
  <si>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</si>
  <si>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</si>
  <si>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</si>
  <si>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</si>
  <si>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</si>
  <si>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</si>
  <si>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</si>
  <si>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</si>
  <si>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</si>
  <si>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</si>
  <si>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</si>
  <si>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</si>
  <si>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</si>
  <si>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</si>
  <si>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</si>
  <si>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</si>
  <si>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</si>
  <si>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</si>
  <si>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</si>
  <si>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</si>
  <si>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</si>
  <si>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</si>
  <si>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</si>
  <si>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</si>
  <si>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</si>
  <si>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</si>
  <si>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</si>
  <si>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</si>
  <si>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</si>
  <si>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</si>
  <si>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</si>
  <si>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</si>
  <si>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</si>
  <si>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</si>
  <si>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</si>
  <si>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</si>
  <si>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</si>
  <si>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</si>
  <si>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</si>
  <si>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</si>
  <si>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</si>
  <si>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</si>
  <si>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</si>
  <si>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</si>
  <si>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</si>
  <si>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</si>
  <si>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</si>
  <si>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</si>
  <si>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</si>
  <si>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</si>
  <si>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</si>
  <si>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</si>
  <si>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</si>
  <si>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</si>
  <si>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</si>
  <si>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</si>
  <si>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</si>
  <si>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</si>
  <si>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</si>
  <si>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</si>
  <si>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</si>
  <si>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</si>
  <si>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</si>
  <si>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</si>
  <si>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</si>
  <si>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</si>
  <si>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</si>
  <si>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</si>
  <si>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</si>
  <si>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</si>
  <si>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</si>
  <si>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</si>
  <si>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</si>
  <si>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</si>
  <si>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</si>
  <si>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</si>
  <si>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</si>
  <si>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</si>
  <si>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</si>
  <si>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</si>
  <si>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</si>
  <si>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</si>
  <si>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</si>
  <si>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</si>
  <si>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</si>
  <si>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</si>
  <si>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</si>
  <si>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</si>
  <si>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</si>
  <si>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</si>
  <si>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</si>
  <si>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</si>
  <si>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</si>
  <si>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</si>
  <si>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</si>
  <si>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</si>
  <si>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</si>
  <si>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</si>
  <si>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</si>
  <si>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</si>
  <si>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</si>
  <si>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</si>
  <si>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</si>
  <si>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</si>
  <si>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</si>
  <si>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</si>
  <si>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</si>
  <si>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</si>
  <si>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</si>
  <si>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</si>
  <si>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</si>
  <si>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</si>
  <si>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</si>
  <si>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</si>
  <si>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</si>
  <si>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</si>
  <si>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</si>
  <si>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</si>
  <si>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</si>
  <si>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</si>
  <si>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</si>
  <si>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</si>
  <si>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</si>
  <si>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</si>
  <si>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</si>
  <si>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</si>
  <si>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</si>
  <si>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</si>
  <si>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</si>
  <si>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</si>
  <si>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</si>
  <si>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</si>
  <si>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</si>
  <si>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</si>
  <si>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</si>
  <si>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</si>
  <si>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</si>
  <si>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</si>
  <si>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</si>
  <si>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</si>
  <si>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</si>
  <si>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</si>
  <si>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</si>
  <si>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</si>
  <si>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</si>
  <si>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</si>
  <si>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</si>
  <si>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</si>
  <si>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</si>
  <si>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</si>
  <si>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</si>
  <si>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</si>
  <si>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</si>
  <si>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</si>
  <si>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</si>
  <si>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</si>
  <si>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</si>
  <si>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</si>
  <si>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</si>
  <si>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</si>
  <si>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</si>
  <si>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</si>
  <si>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</si>
  <si>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</si>
  <si>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</si>
  <si>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</si>
  <si>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</si>
  <si>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</si>
  <si>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</si>
  <si>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</si>
  <si>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</si>
  <si>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</si>
  <si>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</si>
  <si>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</si>
  <si>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</si>
  <si>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</si>
  <si>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</si>
  <si>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</si>
  <si>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</si>
  <si>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</si>
  <si>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</si>
  <si>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</si>
  <si>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</si>
  <si>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</si>
  <si>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</si>
  <si>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</si>
  <si>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</si>
  <si>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</si>
  <si>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</si>
  <si>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</si>
  <si>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</si>
  <si>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</si>
  <si>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</si>
  <si>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</si>
  <si>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</si>
  <si>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</si>
  <si>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</si>
  <si>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</si>
  <si>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</si>
  <si>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</si>
  <si>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</si>
  <si>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</si>
  <si>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</si>
  <si>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</si>
  <si>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</si>
  <si>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</si>
  <si>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</si>
  <si>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</si>
  <si>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</si>
  <si>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</si>
  <si>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</si>
  <si>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</si>
  <si>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</si>
  <si>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</si>
  <si>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</si>
  <si>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</si>
  <si>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</si>
  <si>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</si>
  <si>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</si>
  <si>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</si>
  <si>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</si>
  <si>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</si>
  <si>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</si>
  <si>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</si>
  <si>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</si>
  <si>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</si>
  <si>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</si>
  <si>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</si>
  <si>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</si>
  <si>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</si>
  <si>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</si>
  <si>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</si>
  <si>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</si>
  <si>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</si>
  <si>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</si>
  <si>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</si>
  <si>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</si>
  <si>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</si>
  <si>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</si>
  <si>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</si>
  <si>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</si>
  <si>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</si>
  <si>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</si>
  <si>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</si>
  <si>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</si>
  <si>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</si>
  <si>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</si>
  <si>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</si>
  <si>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</si>
  <si>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</si>
  <si>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</si>
  <si>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</si>
  <si>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</si>
  <si>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</si>
  <si>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</si>
  <si>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</si>
  <si>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</si>
  <si>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</si>
  <si>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</si>
  <si>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</si>
  <si>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</si>
  <si>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</si>
  <si>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</si>
  <si>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</si>
  <si>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</si>
  <si>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</si>
  <si>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</si>
  <si>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</si>
  <si>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</si>
  <si>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</si>
  <si>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</si>
  <si>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</si>
  <si>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</si>
  <si>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</si>
  <si>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</si>
  <si>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</si>
  <si>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</si>
  <si>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</si>
  <si>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</si>
  <si>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</si>
  <si>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</si>
  <si>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</si>
  <si>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</si>
  <si>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</si>
  <si>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</si>
  <si>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</si>
  <si>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</si>
  <si>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</si>
  <si>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</si>
  <si>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</si>
  <si>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</si>
  <si>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</si>
  <si>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</si>
  <si>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</si>
  <si>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</si>
  <si>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</si>
  <si>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</si>
  <si>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</si>
  <si>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</si>
  <si>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</si>
  <si>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</si>
  <si>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</si>
  <si>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</si>
  <si>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</si>
  <si>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</si>
  <si>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</si>
  <si>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</si>
  <si>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</si>
  <si>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</si>
  <si>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</si>
  <si>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</si>
  <si>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</si>
  <si>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</si>
  <si>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</si>
  <si>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</si>
  <si>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</si>
  <si>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</si>
  <si>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</si>
  <si>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</si>
  <si>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</si>
  <si>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</si>
  <si>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</si>
  <si>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</si>
  <si>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</si>
  <si>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</si>
  <si>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</si>
  <si>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</si>
  <si>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</si>
  <si>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</si>
  <si>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</si>
  <si>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</si>
  <si>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</si>
  <si>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</si>
  <si>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</si>
  <si>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</si>
  <si>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</si>
  <si>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</si>
  <si>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</si>
  <si>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</si>
  <si>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</si>
  <si>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</si>
  <si>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</si>
  <si>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</si>
  <si>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</si>
  <si>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</si>
  <si>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</si>
  <si>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</si>
  <si>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</si>
  <si>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</si>
  <si>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</si>
  <si>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</si>
  <si>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</si>
  <si>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</si>
  <si>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</si>
  <si>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</si>
  <si>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</si>
  <si>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</si>
  <si>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</si>
  <si>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</si>
  <si>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</si>
  <si>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</si>
  <si>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</si>
  <si>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</si>
  <si>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</si>
  <si>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</si>
  <si>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</si>
  <si>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</si>
  <si>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</si>
  <si>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</si>
  <si>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</si>
  <si>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</si>
  <si>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</si>
  <si>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</si>
  <si>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</si>
  <si>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</si>
  <si>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</si>
  <si>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</si>
  <si>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</si>
  <si>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</si>
  <si>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</si>
  <si>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</si>
  <si>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</si>
  <si>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</si>
  <si>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</si>
  <si>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</si>
  <si>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</si>
  <si>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</si>
  <si>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</si>
  <si>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</si>
  <si>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</si>
  <si>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</si>
  <si>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</si>
  <si>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</si>
  <si>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</si>
  <si>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</si>
  <si>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</si>
  <si>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</si>
  <si>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</si>
  <si>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</si>
  <si>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</si>
  <si>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</si>
  <si>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</si>
  <si>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</si>
  <si>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</si>
  <si>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</si>
  <si>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</si>
  <si>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</si>
  <si>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</si>
  <si>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</si>
  <si>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</si>
  <si>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</si>
  <si>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</si>
  <si>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</si>
  <si>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</si>
  <si>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</si>
  <si>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</si>
  <si>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</si>
  <si>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</si>
  <si>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</si>
  <si>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</si>
  <si>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</si>
  <si>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</si>
  <si>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</si>
  <si>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Oportunidade após i40</t>
  </si>
  <si>
    <t>TP Pronto às 10h10 no km 153+300 em ZGA1541 para alívio de tensão / Oportunidade após B57 às 11h00</t>
  </si>
  <si>
    <t>TP Pronto às 10h10 no km 153+300 em ZGA1541 para alívio de tensão / Em intervalo 12h29 - 13h59</t>
  </si>
  <si>
    <t>AG. TP Pronto para alinhamento de intervalo</t>
  </si>
  <si>
    <t>TP Pronto às 09h45 no km 192+632 ao km 192+507 em 198ZFY para subst. de Jacaré / Em iervalo 11h17 - 13h17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</si>
  <si>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</si>
  <si>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</si>
  <si>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</si>
  <si>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</si>
  <si>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</si>
  <si>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</si>
  <si>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</si>
  <si>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</si>
  <si>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</si>
  <si>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Ag. livrada do M84, prev. 13h30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</si>
  <si>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</si>
  <si>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</si>
  <si>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</si>
  <si>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</si>
  <si>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1 Liverson</t>
  </si>
  <si>
    <t>Solicitado MC1 às 06h44, autorizado na VIA às 07h10 / Em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</si>
  <si>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</si>
  <si>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</si>
  <si>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</si>
  <si>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</si>
  <si>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até o momento</t>
  </si>
  <si>
    <t>Felipe / Valmir</t>
  </si>
  <si>
    <t>Troca de jacaré lado norte de ZEJ</t>
  </si>
  <si>
    <t>Alívio de Tensão - Condicionado à temperatura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</si>
  <si>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</si>
  <si>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</si>
  <si>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</si>
  <si>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</si>
  <si>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</si>
  <si>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</si>
  <si>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</si>
  <si>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</si>
  <si>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</si>
  <si>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</si>
  <si>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</si>
  <si>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</si>
  <si>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</si>
  <si>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</si>
  <si>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</si>
  <si>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</si>
  <si>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</si>
  <si>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</si>
  <si>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</si>
  <si>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</si>
  <si>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</si>
  <si>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</si>
  <si>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</si>
  <si>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</si>
  <si>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</si>
  <si>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</si>
  <si>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</si>
  <si>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</si>
  <si>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</si>
  <si>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</si>
  <si>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</si>
  <si>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</si>
  <si>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</si>
  <si>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</si>
  <si>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</si>
  <si>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</si>
  <si>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</si>
  <si>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</si>
  <si>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</si>
  <si>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</si>
  <si>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</si>
  <si>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</si>
  <si>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</si>
  <si>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</si>
  <si>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</si>
  <si>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</si>
  <si>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</si>
  <si>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 (Abastecido 10.000 mil)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</si>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</sst>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16" fillId="0" borderId="0" xfId="0" applyFont="1" applyFill="1" applyAlignme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</filters>
    </filterColumn>
    <filterColumn colId="3">
      <filters>
        <filter val="MOD ZGP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5" t="s">
        <v>326</v>
      </c>
      <c r="H78" t="s">
        <v>533</v>
      </c>
      <c r="I78">
        <v>0</v>
      </c>
      <c r="J78" s="406">
        <v>0</v>
      </c>
      <c r="K78" s="267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W479" activePane="bottomRight" state="frozen"/>
      <selection pane="bottomRight" activeCell="AH484" sqref="AH48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834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835</v>
      </c>
      <c r="BI1" s="373"/>
      <c r="BJ1" s="374"/>
      <c r="BK1" s="375"/>
      <c r="BL1" s="50"/>
      <c r="BM1" s="365" t="s">
        <v>836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8" t="s">
        <v>837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840</v>
      </c>
      <c r="AT2" s="370"/>
      <c r="AU2" s="370"/>
      <c r="AV2" s="370"/>
      <c r="AW2" s="370"/>
      <c r="AX2" s="369"/>
      <c r="AY2" s="371"/>
      <c r="AZ2" s="4"/>
      <c r="BA2" s="362" t="s">
        <v>841</v>
      </c>
      <c r="BB2" s="364"/>
      <c r="BC2" s="368" t="s">
        <v>838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62" t="s">
        <v>842</v>
      </c>
      <c r="AJ3" s="364"/>
      <c r="AK3" s="362" t="s">
        <v>843</v>
      </c>
      <c r="AL3" s="363"/>
      <c r="AM3" s="363"/>
      <c r="AN3" s="363"/>
      <c r="AO3" s="363"/>
      <c r="AP3" s="363"/>
      <c r="AQ3" s="364"/>
      <c r="AR3" s="240"/>
      <c r="AS3" s="386" t="s">
        <v>849</v>
      </c>
      <c r="AT3" s="387"/>
      <c r="AU3" s="386" t="s">
        <v>850</v>
      </c>
      <c r="AV3" s="387"/>
      <c r="AW3" s="386" t="s">
        <v>851</v>
      </c>
      <c r="AX3" s="388"/>
      <c r="AY3" s="64" t="s">
        <v>852</v>
      </c>
      <c r="AZ3" s="64"/>
      <c r="BA3" s="384"/>
      <c r="BB3" s="385"/>
      <c r="BC3" s="362" t="s">
        <v>845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853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41" t="s">
        <v>855</v>
      </c>
      <c r="AS4" s="241" t="s">
        <v>855</v>
      </c>
      <c r="AT4" s="241" t="s">
        <v>855</v>
      </c>
      <c r="AU4" s="241" t="s">
        <v>855</v>
      </c>
      <c r="AV4" s="241" t="s">
        <v>855</v>
      </c>
      <c r="AW4" s="241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9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62" t="s">
        <v>7</v>
      </c>
      <c r="O5" s="221" t="s">
        <v>870</v>
      </c>
      <c r="P5" s="221" t="s">
        <v>871</v>
      </c>
      <c r="Q5" s="249" t="s">
        <v>872</v>
      </c>
      <c r="R5" s="221" t="s">
        <v>873</v>
      </c>
      <c r="S5" s="221" t="s">
        <v>874</v>
      </c>
      <c r="T5" s="221" t="s">
        <v>875</v>
      </c>
      <c r="U5" s="250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9" t="s">
        <v>880</v>
      </c>
      <c r="AB5" s="221" t="s">
        <v>881</v>
      </c>
      <c r="AC5" s="221" t="s">
        <v>882</v>
      </c>
      <c r="AD5" s="221" t="s">
        <v>883</v>
      </c>
      <c r="AE5" s="249" t="s">
        <v>884</v>
      </c>
      <c r="AF5" s="249" t="s">
        <v>885</v>
      </c>
      <c r="AG5" s="249" t="s">
        <v>886</v>
      </c>
      <c r="AH5" s="221" t="s">
        <v>887</v>
      </c>
      <c r="AI5" s="221" t="s">
        <v>888</v>
      </c>
      <c r="AJ5" s="221" t="s">
        <v>889</v>
      </c>
      <c r="AK5" s="250" t="s">
        <v>890</v>
      </c>
      <c r="AL5" s="250" t="s">
        <v>891</v>
      </c>
      <c r="AM5" s="250" t="s">
        <v>892</v>
      </c>
      <c r="AN5" s="250" t="s">
        <v>893</v>
      </c>
      <c r="AO5" s="221" t="s">
        <v>894</v>
      </c>
      <c r="AP5" s="221" t="s">
        <v>895</v>
      </c>
      <c r="AQ5" s="221" t="s">
        <v>896</v>
      </c>
      <c r="AR5" s="251" t="s">
        <v>897</v>
      </c>
      <c r="AS5" s="251" t="s">
        <v>898</v>
      </c>
      <c r="AT5" s="251" t="s">
        <v>899</v>
      </c>
      <c r="AU5" s="251" t="s">
        <v>900</v>
      </c>
      <c r="AV5" s="251" t="s">
        <v>901</v>
      </c>
      <c r="AW5" s="251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541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925</v>
      </c>
      <c r="W6" s="261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929</v>
      </c>
      <c r="W7" s="261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932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925</v>
      </c>
      <c r="W8" s="261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639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925</v>
      </c>
      <c r="W9" s="261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590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925</v>
      </c>
      <c r="W10" s="261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938</v>
      </c>
      <c r="W13" s="261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938</v>
      </c>
      <c r="W14" s="261" t="s">
        <v>942</v>
      </c>
      <c r="X14" s="218" t="s">
        <v>662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9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938</v>
      </c>
      <c r="W15" s="261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9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938</v>
      </c>
      <c r="W16" s="261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9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938</v>
      </c>
      <c r="W17" s="261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9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947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950</v>
      </c>
      <c r="W18" s="261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958</v>
      </c>
      <c r="W19" s="261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543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963</v>
      </c>
      <c r="W20" s="261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968</v>
      </c>
      <c r="W21" s="261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968</v>
      </c>
      <c r="W22" s="261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601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963</v>
      </c>
      <c r="W23" s="261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963</v>
      </c>
      <c r="W24" s="261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963</v>
      </c>
      <c r="W25" s="261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984</v>
      </c>
      <c r="W26" s="261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929</v>
      </c>
      <c r="W27" s="261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938</v>
      </c>
      <c r="W28" s="261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9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541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925</v>
      </c>
      <c r="W31" s="261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929</v>
      </c>
      <c r="W32" s="261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932</v>
      </c>
      <c r="E33" s="314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925</v>
      </c>
      <c r="W33" s="261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639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925</v>
      </c>
      <c r="W34" s="261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590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925</v>
      </c>
      <c r="W35" s="261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1008</v>
      </c>
      <c r="AN38" s="258" t="s">
        <v>1009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1012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24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557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556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24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1031</v>
      </c>
      <c r="W47" s="261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1031</v>
      </c>
      <c r="W48" s="261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25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601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958</v>
      </c>
      <c r="W51" s="261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94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541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925</v>
      </c>
      <c r="W56" s="261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929</v>
      </c>
      <c r="W57" s="261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932</v>
      </c>
      <c r="E58" s="314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925</v>
      </c>
      <c r="W58" s="261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639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925</v>
      </c>
      <c r="W59" s="261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590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925</v>
      </c>
      <c r="W60" s="261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94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61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61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61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601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61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929</v>
      </c>
      <c r="W75" s="261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94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958</v>
      </c>
      <c r="W77" s="261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541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925</v>
      </c>
      <c r="W80" s="261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929</v>
      </c>
      <c r="W81" s="261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1102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94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36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963</v>
      </c>
      <c r="W97" s="261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1131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36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929</v>
      </c>
      <c r="W103" s="261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94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94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541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925</v>
      </c>
      <c r="W107" s="261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929</v>
      </c>
      <c r="W108" s="261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36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925</v>
      </c>
      <c r="W109" s="261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925</v>
      </c>
      <c r="W110" s="261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561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938</v>
      </c>
      <c r="W113" s="261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36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1012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24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557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556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24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1031</v>
      </c>
      <c r="W126" s="261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1031</v>
      </c>
      <c r="W127" s="261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94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958</v>
      </c>
      <c r="W129" s="261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925</v>
      </c>
      <c r="W132" s="261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925</v>
      </c>
      <c r="W133" s="261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94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958</v>
      </c>
      <c r="W137" s="261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963</v>
      </c>
      <c r="W144" s="261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963</v>
      </c>
      <c r="W148" s="261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94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929</v>
      </c>
      <c r="W151" s="261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958</v>
      </c>
      <c r="W154" s="261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94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929</v>
      </c>
      <c r="W156" s="261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950</v>
      </c>
      <c r="W158" s="345" t="s">
        <v>1217</v>
      </c>
      <c r="X158" s="346" t="s">
        <v>667</v>
      </c>
      <c r="Y158" s="158"/>
      <c r="Z158" s="347"/>
      <c r="AA158" s="84" t="s">
        <v>1218</v>
      </c>
      <c r="AB158" s="71" t="s">
        <v>664</v>
      </c>
      <c r="AC158" s="349" t="s">
        <v>654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541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925</v>
      </c>
      <c r="W159" s="261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929</v>
      </c>
      <c r="W160" s="261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925</v>
      </c>
      <c r="W161" s="261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36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925</v>
      </c>
      <c r="W162" s="261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94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36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9" t="s">
        <v>693</v>
      </c>
      <c r="BN171" s="15" t="s">
        <v>710</v>
      </c>
      <c r="BO171" s="165" t="s">
        <v>784</v>
      </c>
      <c r="BP171" s="360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9" t="s">
        <v>693</v>
      </c>
      <c r="BN172" s="15" t="s">
        <v>710</v>
      </c>
      <c r="BO172" s="165" t="s">
        <v>784</v>
      </c>
      <c r="BP172" s="360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9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9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963</v>
      </c>
      <c r="W178" s="261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94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36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929</v>
      </c>
      <c r="W183" s="261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958</v>
      </c>
      <c r="W184" s="261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541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925</v>
      </c>
      <c r="W187" s="261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929</v>
      </c>
      <c r="W188" s="261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61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61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61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963</v>
      </c>
      <c r="W206" s="261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36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958</v>
      </c>
      <c r="W211" s="261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963</v>
      </c>
      <c r="W212" s="261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94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929</v>
      </c>
      <c r="W215" s="261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541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925</v>
      </c>
      <c r="W218" s="261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61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929</v>
      </c>
      <c r="W220" s="261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61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36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534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958</v>
      </c>
      <c r="W227" s="261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36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561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573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626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36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24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36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14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929</v>
      </c>
      <c r="W241" s="261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24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24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24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541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925</v>
      </c>
      <c r="W251" s="261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61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929</v>
      </c>
      <c r="W253" s="261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61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61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61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534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958</v>
      </c>
      <c r="W271" s="261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24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14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929</v>
      </c>
      <c r="W279" s="261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929</v>
      </c>
      <c r="W283" s="261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61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61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541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534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958</v>
      </c>
      <c r="W299" s="261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963</v>
      </c>
      <c r="W300" s="261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963</v>
      </c>
      <c r="W301" s="261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929</v>
      </c>
      <c r="W309" s="261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61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61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61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61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929</v>
      </c>
      <c r="W331" s="261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929</v>
      </c>
      <c r="W334" s="261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929</v>
      </c>
      <c r="W337" s="261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61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61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541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534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61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61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61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61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1468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929</v>
      </c>
      <c r="W364" s="261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61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61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541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61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60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24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61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14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929</v>
      </c>
      <c r="W393" s="261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3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61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61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61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3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61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3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3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3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1012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24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557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3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3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24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3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3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3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94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3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94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16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3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20" t="s">
        <v>522</v>
      </c>
      <c r="E416" s="314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929</v>
      </c>
      <c r="W416" s="261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16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3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14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61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3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14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61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14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3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94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61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3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94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61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3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94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3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4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">
        <v>1545</v>
      </c>
      <c r="AL423" s="258" t="str">
        <f>IF(BS_CONTROLE[[#This Row],[Local - Encerramento]]=0, "-", BS_CONTROLE[[#This Row],[Local - Encerramento]])</f>
        <v>ZQBZBV</v>
      </c>
      <c r="AM423" s="258" t="s">
        <v>1546</v>
      </c>
      <c r="AN423" s="258" t="s">
        <v>1546</v>
      </c>
      <c r="AO423" s="259">
        <f>IF(BS_CONTROLE[[#This Row],[SUB]]=0, "-", BS_CONTROLE[[#This Row],[SUB]])</f>
        <v>49</v>
      </c>
      <c r="AP423" s="260">
        <v>203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3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94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3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61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3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94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3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94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3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94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3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94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3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95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3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94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3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94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3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94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3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94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4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24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93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94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94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3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94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3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4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61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3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14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3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20"/>
      <c r="E446" s="314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6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4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20" t="s">
        <v>522</v>
      </c>
      <c r="E448" s="314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61" t="s">
        <v>929</v>
      </c>
      <c r="W448" s="261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16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ZEM-1</v>
      </c>
      <c r="AM448" s="258" t="str">
        <f>IF(BS_CONTROLE[[#This Row],[Entre - Estações]]=0, "-", BS_CONTROLE[[#This Row],[Entre - Estações]])</f>
        <v>ZYU-ZEM</v>
      </c>
      <c r="AN448" s="258" t="str">
        <f>IF(BS_CONTROLE[[#This Row],[SB]]=0, "-", BS_CONTROLE[[#This Row],[SB]])</f>
        <v>ZYUZEM</v>
      </c>
      <c r="AO448" s="259">
        <f>IF(BS_CONTROLE[[#This Row],[SUB]]=0, "-", BS_CONTROLE[[#This Row],[SUB]])</f>
        <v>49</v>
      </c>
      <c r="AP448" s="260">
        <f>IF(BS_CONTROLE[[#This Row],[KM - Inicio]]=0, "-", BS_CONTROLE[[#This Row],[KM - Inicio]])</f>
        <v>203</v>
      </c>
      <c r="AQ448" s="260" t="str">
        <f>IF(BS_CONTROLE[[#This Row],[KM - Fim]]=0, "-", BS_CONTROLE[[#This Row],[KM - Fim]])</f>
        <v>-</v>
      </c>
      <c r="AR448" s="39">
        <v>0.34375</v>
      </c>
      <c r="AS448" s="39"/>
      <c r="AT448" s="39"/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/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61" t="str">
        <f>IF(BS_CONTROLE[[#This Row],[Responsavel pelo boletim]]=0, "-", BS_CONTROLE[[#This Row],[Responsavel pelo boletim]])</f>
        <v>Saulo</v>
      </c>
      <c r="BG448" s="16"/>
      <c r="BH448" s="17">
        <v>1</v>
      </c>
      <c r="BI448" s="17"/>
      <c r="BJ448" s="17" t="s">
        <v>1566</v>
      </c>
      <c r="BK448" s="17" t="s">
        <v>1566</v>
      </c>
      <c r="BL448" s="16"/>
      <c r="BM448" s="15"/>
      <c r="BN448" s="15"/>
      <c r="BO448" s="165"/>
      <c r="BP448" s="17"/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/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14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61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1567</v>
      </c>
      <c r="BK449" s="17" t="s">
        <v>1568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14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1569</v>
      </c>
      <c r="BK450" s="17" t="s">
        <v>1569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94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1570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16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1571</v>
      </c>
      <c r="BK451" s="17" t="s">
        <v>1572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1572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 hidden="1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94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61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ZER-170</v>
      </c>
      <c r="AN452" s="280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>
        <v>0.41319444444444442</v>
      </c>
      <c r="AS452" s="242"/>
      <c r="AT452" s="242"/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/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>
        <v>1</v>
      </c>
      <c r="BI452" s="17"/>
      <c r="BJ452" s="17" t="s">
        <v>1573</v>
      </c>
      <c r="BK452" s="17" t="s">
        <v>1574</v>
      </c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/>
      </c>
    </row>
    <row r="453" spans="1:72" hidden="1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94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ZGA</v>
      </c>
      <c r="AN453" s="280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>
        <v>0.4236111111111111</v>
      </c>
      <c r="AS453" s="242">
        <v>0.52013888888888893</v>
      </c>
      <c r="AT453" s="242">
        <v>0.58263888888888893</v>
      </c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6.25E-2</v>
      </c>
      <c r="AZ453" s="14"/>
      <c r="BA453" s="72"/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1575</v>
      </c>
      <c r="BK453" s="17" t="s">
        <v>1576</v>
      </c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Produção</v>
      </c>
      <c r="BR453" s="19">
        <f>IF(OR(B453="",F453=""),"*",AY453/P453)</f>
        <v>1</v>
      </c>
      <c r="BS453" s="19">
        <f>IF(OR(B453="",F453=""),"*",BA453/Q453)</f>
        <v>0</v>
      </c>
      <c r="BT453" s="225" t="str">
        <f t="shared" si="48"/>
        <v/>
      </c>
    </row>
    <row r="454" spans="1:72" hidden="1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94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80" t="str">
        <f>IF(BS_CONTROLE[[#This Row],[Local - Partida]]=0, "-", BS_CONTROLE[[#This Row],[Local - Partida]])</f>
        <v>189ZFY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ZXP-ZFY</v>
      </c>
      <c r="AN454" s="280" t="str">
        <f>IF(BS_CONTROLE[[#This Row],[SB]]=0, "-", BS_CONTROLE[[#This Row],[SB]])</f>
        <v>189ZFY</v>
      </c>
      <c r="AO454" s="259">
        <f>IF(BS_CONTROLE[[#This Row],[SUB]]=0, "-", BS_CONTROLE[[#This Row],[SUB]])</f>
        <v>56</v>
      </c>
      <c r="AP454" s="260">
        <f>IF(BS_CONTROLE[[#This Row],[KM - Inicio]]=0, "-", BS_CONTROLE[[#This Row],[KM - Inicio]])</f>
        <v>192.50700000000001</v>
      </c>
      <c r="AQ454" s="260">
        <f>IF(BS_CONTROLE[[#This Row],[KM - Fim]]=0, "-", BS_CONTROLE[[#This Row],[KM - Fim]])</f>
        <v>192.63200000000001</v>
      </c>
      <c r="AR454" s="242">
        <v>0.40625</v>
      </c>
      <c r="AS454" s="242">
        <v>0.47013888888888888</v>
      </c>
      <c r="AT454" s="242">
        <v>0.55347222222222225</v>
      </c>
      <c r="AU454" s="242"/>
      <c r="AV454" s="242"/>
      <c r="AW454" s="242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61" t="str">
        <f>IF(BS_CONTROLE[[#This Row],[Responsavel pelo boletim]]=0, "-", BS_CONTROLE[[#This Row],[Responsavel pelo boletim]])</f>
        <v>-</v>
      </c>
      <c r="BG454" s="16"/>
      <c r="BH454" s="17">
        <v>2</v>
      </c>
      <c r="BI454" s="17"/>
      <c r="BJ454" s="284" t="s">
        <v>1577</v>
      </c>
      <c r="BK454" s="17" t="s">
        <v>1578</v>
      </c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/>
      </c>
    </row>
    <row r="455" spans="1:72" hidden="1">
      <c r="A455" s="167" t="str">
        <f t="shared" ref="A455:A518" si="51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t="23.25" hidden="1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94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80" t="str">
        <f>IF(BS_CONTROLE[[#This Row],[Local - Partida]]=0, "-", BS_CONTROLE[[#This Row],[Local - Partida]])</f>
        <v>ZEM1302</v>
      </c>
      <c r="AL456" s="280" t="str">
        <f>IF(BS_CONTROLE[[#This Row],[Local - Encerramento]]=0, "-", BS_CONTROLE[[#This Row],[Local - Encerramento]])</f>
        <v>ZEM1302</v>
      </c>
      <c r="AM456" s="280" t="str">
        <f>IF(BS_CONTROLE[[#This Row],[Entre - Estações]]=0, "-", BS_CONTROLE[[#This Row],[Entre - Estações]])</f>
        <v>ZLU-ZWI</v>
      </c>
      <c r="AN456" s="280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>
        <v>0.3125</v>
      </c>
      <c r="AS456" s="242">
        <v>0</v>
      </c>
      <c r="AT456" s="242">
        <v>0</v>
      </c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84" t="s">
        <v>1579</v>
      </c>
      <c r="BK456" s="17" t="s">
        <v>1580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1580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 hidden="1">
      <c r="A457" s="167" t="str">
        <f t="shared" si="51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139.5" hidden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20" t="s">
        <v>1012</v>
      </c>
      <c r="E458" s="314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1452</v>
      </c>
      <c r="W458" s="277" t="s">
        <v>1581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1582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ZRB-ZEV</v>
      </c>
      <c r="AN458" s="280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 t="s">
        <v>317</v>
      </c>
      <c r="AS458" s="242">
        <v>0.375</v>
      </c>
      <c r="AT458" s="242">
        <v>0.54166666666666663</v>
      </c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84" t="s">
        <v>1583</v>
      </c>
      <c r="BK458" s="284" t="s">
        <v>1584</v>
      </c>
      <c r="BL458" s="16"/>
      <c r="BM458" s="15" t="s">
        <v>689</v>
      </c>
      <c r="BN458" s="15" t="s">
        <v>708</v>
      </c>
      <c r="BO458" s="165" t="s">
        <v>781</v>
      </c>
      <c r="BP458" s="284" t="s">
        <v>1584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 hidden="1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20" t="s">
        <v>531</v>
      </c>
      <c r="E459" s="294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1452</v>
      </c>
      <c r="W459" s="277" t="s">
        <v>1585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16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80" t="str">
        <f>IF(BS_CONTROLE[[#This Row],[Local - Partida]]=0, "-", BS_CONTROLE[[#This Row],[Local - Partida]])</f>
        <v>K67ZEV2</v>
      </c>
      <c r="AL459" s="280" t="str">
        <f>IF(BS_CONTROLE[[#This Row],[Local - Encerramento]]=0, "-", BS_CONTROLE[[#This Row],[Local - Encerramento]])</f>
        <v>K67ZEV2</v>
      </c>
      <c r="AM459" s="280" t="str">
        <f>IF(BS_CONTROLE[[#This Row],[Entre - Estações]]=0, "-", BS_CONTROLE[[#This Row],[Entre - Estações]])</f>
        <v>ZEJ-ZEV</v>
      </c>
      <c r="AN459" s="280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>
        <v>0.31180555555555556</v>
      </c>
      <c r="AS459" s="242">
        <v>0</v>
      </c>
      <c r="AT459" s="242">
        <v>6.9444444444444447E-4</v>
      </c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84" t="s">
        <v>1583</v>
      </c>
      <c r="BK459" s="284" t="s">
        <v>1584</v>
      </c>
      <c r="BL459" s="16"/>
      <c r="BM459" s="15" t="s">
        <v>689</v>
      </c>
      <c r="BN459" s="15" t="s">
        <v>708</v>
      </c>
      <c r="BO459" s="165" t="s">
        <v>781</v>
      </c>
      <c r="BP459" s="284" t="s">
        <v>1584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 hidden="1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20" t="s">
        <v>557</v>
      </c>
      <c r="E460" s="294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1452</v>
      </c>
      <c r="W460" s="277" t="s">
        <v>1586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16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80" t="str">
        <f>IF(BS_CONTROLE[[#This Row],[Local - Partida]]=0, "-", BS_CONTROLE[[#This Row],[Local - Partida]])</f>
        <v>ZEM1</v>
      </c>
      <c r="AL460" s="280" t="str">
        <f>IF(BS_CONTROLE[[#This Row],[Local - Encerramento]]=0, "-", BS_CONTROLE[[#This Row],[Local - Encerramento]])</f>
        <v>ZEM1</v>
      </c>
      <c r="AM460" s="280" t="str">
        <f>IF(BS_CONTROLE[[#This Row],[Entre - Estações]]=0, "-", BS_CONTROLE[[#This Row],[Entre - Estações]])</f>
        <v>ZEJ-ZEV</v>
      </c>
      <c r="AN460" s="280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>
        <v>0.29444444444444445</v>
      </c>
      <c r="AS460" s="242">
        <v>0</v>
      </c>
      <c r="AT460" s="242">
        <v>6.9444444444444447E-4</v>
      </c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84" t="s">
        <v>1583</v>
      </c>
      <c r="BK460" s="284" t="s">
        <v>1584</v>
      </c>
      <c r="BL460" s="16"/>
      <c r="BM460" s="15" t="s">
        <v>689</v>
      </c>
      <c r="BN460" s="15" t="s">
        <v>708</v>
      </c>
      <c r="BO460" s="165" t="s">
        <v>781</v>
      </c>
      <c r="BP460" s="284" t="s">
        <v>1584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14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94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ZEZ-069</v>
      </c>
      <c r="AN463" s="280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>
        <v>0.38541666666666669</v>
      </c>
      <c r="AS463" s="242"/>
      <c r="AT463" s="242"/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/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>
        <v>1</v>
      </c>
      <c r="BI463" s="17"/>
      <c r="BJ463" s="17" t="s">
        <v>1587</v>
      </c>
      <c r="BK463" s="17" t="s">
        <v>1588</v>
      </c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/>
      </c>
    </row>
    <row r="464" spans="1:72" ht="23.25" hidden="1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14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61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80" t="str">
        <f>IF(BS_CONTROLE[[#This Row],[Local - Partida]]=0, "-", BS_CONTROLE[[#This Row],[Local - Partida]])</f>
        <v>K67ZEV1</v>
      </c>
      <c r="AL464" s="280" t="str">
        <f>IF(BS_CONTROLE[[#This Row],[Local - Encerramento]]=0, "-", BS_CONTROLE[[#This Row],[Local - Encerramento]])</f>
        <v>K67ZEV1</v>
      </c>
      <c r="AM464" s="280" t="str">
        <f>IF(BS_CONTROLE[[#This Row],[Entre - Estações]]=0, "-", BS_CONTROLE[[#This Row],[Entre - Estações]])</f>
        <v>ZXW</v>
      </c>
      <c r="AN464" s="280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>
        <v>0.32847222222222222</v>
      </c>
      <c r="AS464" s="242">
        <v>0.37916666666666665</v>
      </c>
      <c r="AT464" s="242">
        <v>0.42083333333333334</v>
      </c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84" t="s">
        <v>1589</v>
      </c>
      <c r="BK464" s="284" t="s">
        <v>1590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139.5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94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0.41666666666666669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1031</v>
      </c>
      <c r="W465" s="277" t="s">
        <v>1591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105-ZGP</v>
      </c>
      <c r="AN465" s="280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 t="s">
        <v>317</v>
      </c>
      <c r="AS465" s="242">
        <v>0.33888888888888891</v>
      </c>
      <c r="AT465" s="242">
        <v>0.56805555555555554</v>
      </c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0.22916666666666663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84" t="s">
        <v>1592</v>
      </c>
      <c r="BK465" s="284" t="s">
        <v>1592</v>
      </c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0.54999999999999993</v>
      </c>
      <c r="BS465" s="19">
        <f>IF(OR(B465="",F465=""),"*",BA465/Q465)</f>
        <v>1</v>
      </c>
      <c r="BT465" s="225" t="str">
        <f t="shared" si="48"/>
        <v/>
      </c>
    </row>
    <row r="466" spans="1:72" hidden="1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14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80" t="str">
        <f>IF(BS_CONTROLE[[#This Row],[Local - Partida]]=0, "-", BS_CONTROLE[[#This Row],[Local - Partida]])</f>
        <v>ZPT1051</v>
      </c>
      <c r="AL466" s="280" t="str">
        <f>IF(BS_CONTROLE[[#This Row],[Local - Encerramento]]=0, "-", BS_CONTROLE[[#This Row],[Local - Encerramento]])</f>
        <v>ZPTZDR</v>
      </c>
      <c r="AM466" s="280" t="str">
        <f>IF(BS_CONTROLE[[#This Row],[Entre - Estações]]=0, "-", BS_CONTROLE[[#This Row],[Entre - Estações]])</f>
        <v>105-ZGP</v>
      </c>
      <c r="AN466" s="280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 t="s">
        <v>317</v>
      </c>
      <c r="AS466" s="242">
        <v>0</v>
      </c>
      <c r="AT466" s="242">
        <v>6.9444444444444447E-4</v>
      </c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/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84" t="s">
        <v>1592</v>
      </c>
      <c r="BK466" s="284" t="s">
        <v>1592</v>
      </c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Produção</v>
      </c>
      <c r="BR466" s="19">
        <f>IF(OR(B466="",F466=""),"*",AY466/P466)</f>
        <v>1</v>
      </c>
      <c r="BS466" s="19">
        <f>IF(OR(B466="",F466=""),"*",BA466/Q466)</f>
        <v>0</v>
      </c>
      <c r="BT466" s="225" t="str">
        <f t="shared" si="48"/>
        <v/>
      </c>
    </row>
    <row r="467" spans="1:72" hidden="1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94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16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80" t="str">
        <f>IF(BS_CONTROLE[[#This Row],[Local - Partida]]=0, "-", BS_CONTROLE[[#This Row],[Local - Partida]])</f>
        <v>ZPT1051</v>
      </c>
      <c r="AL467" s="280" t="str">
        <f>IF(BS_CONTROLE[[#This Row],[Local - Encerramento]]=0, "-", BS_CONTROLE[[#This Row],[Local - Encerramento]])</f>
        <v>ZPTZDR</v>
      </c>
      <c r="AM467" s="280" t="str">
        <f>IF(BS_CONTROLE[[#This Row],[Entre - Estações]]=0, "-", BS_CONTROLE[[#This Row],[Entre - Estações]])</f>
        <v>105-ZGP</v>
      </c>
      <c r="AN467" s="280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 t="s">
        <v>317</v>
      </c>
      <c r="AS467" s="242">
        <v>0</v>
      </c>
      <c r="AT467" s="242">
        <v>6.9444444444444447E-4</v>
      </c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84" t="s">
        <v>1592</v>
      </c>
      <c r="BK467" s="284" t="s">
        <v>1592</v>
      </c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/>
      </c>
    </row>
    <row r="468" spans="1:72" ht="23.25" hidden="1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94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1593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80" t="str">
        <f>IF(BS_CONTROLE[[#This Row],[Local - Partida]]=0, "-", BS_CONTROLE[[#This Row],[Local - Partida]])</f>
        <v>ZPT1051</v>
      </c>
      <c r="AL468" s="280" t="str">
        <f>IF(BS_CONTROLE[[#This Row],[Local - Encerramento]]=0, "-", BS_CONTROLE[[#This Row],[Local - Encerramento]])</f>
        <v>ZEM1</v>
      </c>
      <c r="AM468" s="280" t="str">
        <f>IF(BS_CONTROLE[[#This Row],[Entre - Estações]]=0, "-", BS_CONTROLE[[#This Row],[Entre - Estações]])</f>
        <v>ZPT-ZEV</v>
      </c>
      <c r="AN468" s="280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>
        <v>0.28055555555555556</v>
      </c>
      <c r="AS468" s="242">
        <v>0.2986111111111111</v>
      </c>
      <c r="AT468" s="242">
        <v>0.34027777777777779</v>
      </c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/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84" t="s">
        <v>1594</v>
      </c>
      <c r="BK468" s="284" t="s">
        <v>1594</v>
      </c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Produção</v>
      </c>
      <c r="BR468" s="19">
        <f>IF(OR(B468="",F468=""),"*",AY468/P468)</f>
        <v>1.0000000000000004</v>
      </c>
      <c r="BS468" s="19">
        <f>IF(OR(B468="",F468=""),"*",BA468/Q468)</f>
        <v>0</v>
      </c>
      <c r="BT468" s="225" t="str">
        <f t="shared" si="48"/>
        <v/>
      </c>
    </row>
    <row r="469" spans="1:72" hidden="1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94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968</v>
      </c>
      <c r="W469" s="277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105-ZGP</v>
      </c>
      <c r="AN469" s="280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 t="s">
        <v>317</v>
      </c>
      <c r="AS469" s="242">
        <v>0.41666666666666669</v>
      </c>
      <c r="AT469" s="242">
        <v>0.5</v>
      </c>
      <c r="AU469" s="242"/>
      <c r="AV469" s="242"/>
      <c r="AW469" s="242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84" t="s">
        <v>1595</v>
      </c>
      <c r="BK469" s="284" t="s">
        <v>1596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 hidden="1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94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105-ZGP</v>
      </c>
      <c r="AN470" s="280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 t="s">
        <v>317</v>
      </c>
      <c r="AS470" s="242">
        <v>0.41666666666666669</v>
      </c>
      <c r="AT470" s="242">
        <v>0.5</v>
      </c>
      <c r="AU470" s="242"/>
      <c r="AV470" s="242"/>
      <c r="AW470" s="242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84" t="s">
        <v>1595</v>
      </c>
      <c r="BK470" s="284" t="s">
        <v>1597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 hidden="1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94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74" t="s">
        <v>963</v>
      </c>
      <c r="W471" s="277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ZGM-109</v>
      </c>
      <c r="AN471" s="280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>
        <v>0.4375</v>
      </c>
      <c r="AS471" s="242"/>
      <c r="AT471" s="242"/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/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>
        <v>1</v>
      </c>
      <c r="BI471" s="17"/>
      <c r="BJ471" s="284" t="s">
        <v>1598</v>
      </c>
      <c r="BK471" s="284" t="s">
        <v>1599</v>
      </c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/>
      </c>
    </row>
    <row r="472" spans="1:72" hidden="1">
      <c r="A472" s="167" t="str">
        <f t="shared" si="51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14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74" t="s">
        <v>1104</v>
      </c>
      <c r="W474" s="277" t="s">
        <v>936</v>
      </c>
      <c r="X474" s="52" t="s">
        <v>667</v>
      </c>
      <c r="Y474" s="158"/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ZYU</v>
      </c>
      <c r="AN474" s="280" t="str">
        <f>IF(BS_CONTROLE[[#This Row],[SB]]=0, "-", BS_CONTROLE[[#This Row],[SB]])</f>
        <v>ZYU1</v>
      </c>
      <c r="AO474" s="259">
        <f>IF(BS_CONTROLE[[#This Row],[SUB]]=0, "-", BS_CONTROLE[[#This Row],[SUB]])</f>
        <v>49</v>
      </c>
      <c r="AP474" s="260">
        <f>IF(BS_CONTROLE[[#This Row],[KM - Inicio]]=0, "-", BS_CONTROLE[[#This Row],[KM - Inicio]])</f>
        <v>202.4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>
        <f>IF(D474="","*",IFERROR(IF(ISODD(COUNT(AS474:AX474)),"ERRO",SUM((AT474-AS474),(AV474-AU474),(AX474-AW474))),"ERRO"))</f>
        <v>0</v>
      </c>
      <c r="AZ474" s="14"/>
      <c r="BA474" s="72"/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61" t="str">
        <f>IF(BS_CONTROLE[[#This Row],[Responsavel pelo boletim]]=0, "-", BS_CONTROLE[[#This Row],[Responsavel pelo boletim]])</f>
        <v>Edson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/>
      </c>
    </row>
    <row r="475" spans="1:72" hidden="1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94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74" t="s">
        <v>1101</v>
      </c>
      <c r="W475" s="277" t="s">
        <v>936</v>
      </c>
      <c r="X475" s="52" t="s">
        <v>667</v>
      </c>
      <c r="Y475" s="158"/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ZYU</v>
      </c>
      <c r="AN475" s="280" t="str">
        <f>IF(BS_CONTROLE[[#This Row],[SB]]=0, "-", BS_CONTROLE[[#This Row],[SB]])</f>
        <v>198ZYU1</v>
      </c>
      <c r="AO475" s="259">
        <f>IF(BS_CONTROLE[[#This Row],[SUB]]=0, "-", BS_CONTROLE[[#This Row],[SUB]])</f>
        <v>49</v>
      </c>
      <c r="AP475" s="260">
        <f>IF(BS_CONTROLE[[#This Row],[KM - Inicio]]=0, "-", BS_CONTROLE[[#This Row],[KM - Inicio]])</f>
        <v>199.9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>
        <f>IF(D475="","*",IFERROR(IF(ISODD(COUNT(AS475:AX475)),"ERRO",SUM((AT475-AS475),(AV475-AU475),(AX475-AW475))),"ERRO"))</f>
        <v>0</v>
      </c>
      <c r="AZ475" s="14"/>
      <c r="BA475" s="72"/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61" t="str">
        <f>IF(BS_CONTROLE[[#This Row],[Responsavel pelo boletim]]=0, "-", BS_CONTROLE[[#This Row],[Responsavel pelo boletim]])</f>
        <v>Rogério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/>
      </c>
    </row>
    <row r="476" spans="1:72" hidden="1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94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74" t="s">
        <v>925</v>
      </c>
      <c r="W476" s="277" t="s">
        <v>936</v>
      </c>
      <c r="X476" s="52" t="s">
        <v>667</v>
      </c>
      <c r="Y476" s="158"/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ZER-170</v>
      </c>
      <c r="AN476" s="280" t="str">
        <f>IF(BS_CONTROLE[[#This Row],[SB]]=0, "-", BS_CONTROLE[[#This Row],[SB]])</f>
        <v>ZER169</v>
      </c>
      <c r="AO476" s="259">
        <f>IF(BS_CONTROLE[[#This Row],[SUB]]=0, "-", BS_CONTROLE[[#This Row],[SUB]])</f>
        <v>56</v>
      </c>
      <c r="AP476" s="260">
        <f>IF(BS_CONTROLE[[#This Row],[KM - Inicio]]=0, "-", BS_CONTROLE[[#This Row],[KM - Inicio]])</f>
        <v>168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>
        <f>IF(D476="","*",IFERROR(IF(ISODD(COUNT(AS476:AX476)),"ERRO",SUM((AT476-AS476),(AV476-AU476),(AX476-AW476))),"ERRO"))</f>
        <v>0</v>
      </c>
      <c r="AZ476" s="14"/>
      <c r="BA476" s="72"/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61" t="str">
        <f>IF(BS_CONTROLE[[#This Row],[Responsavel pelo boletim]]=0, "-", BS_CONTROLE[[#This Row],[Responsavel pelo boletim]])</f>
        <v>Jonas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Produção e Intervalo</v>
      </c>
      <c r="BR476" s="19">
        <f>IF(OR(B476="",F476=""),"*",AY476/P476)</f>
        <v>0</v>
      </c>
      <c r="BS476" s="19">
        <f>IF(OR(B476="",F476=""),"*",BA476/Q476)</f>
        <v>0</v>
      </c>
      <c r="BT476" s="225" t="str">
        <f t="shared" ref="BT476" si="52">IF(BN476="","",SUBSTITUTE(BM476," ","")&amp;SUBSTITUTE(BN476," ",""))</f>
        <v/>
      </c>
    </row>
    <row r="477" spans="1:72" hidden="1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94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74" t="s">
        <v>925</v>
      </c>
      <c r="W477" s="277" t="s">
        <v>1112</v>
      </c>
      <c r="X477" s="52" t="s">
        <v>667</v>
      </c>
      <c r="Y477" s="158"/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ZGA</v>
      </c>
      <c r="AN477" s="280" t="str">
        <f>IF(BS_CONTROLE[[#This Row],[SB]]=0, "-", BS_CONTROLE[[#This Row],[SB]])</f>
        <v>ZGA1541</v>
      </c>
      <c r="AO477" s="259">
        <f>IF(BS_CONTROLE[[#This Row],[SUB]]=0, "-", BS_CONTROLE[[#This Row],[SUB]])</f>
        <v>49</v>
      </c>
      <c r="AP477" s="260">
        <f>IF(BS_CONTROLE[[#This Row],[KM - Inicio]]=0, "-", BS_CONTROLE[[#This Row],[KM - Inicio]])</f>
        <v>153.19999999999999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>
        <f>IF(D477="","*",IFERROR(IF(ISODD(COUNT(AS477:AX477)),"ERRO",SUM((AT477-AS477),(AV477-AU477),(AX477-AW477))),"ERRO"))</f>
        <v>0</v>
      </c>
      <c r="AZ477" s="14"/>
      <c r="BA477" s="72"/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61" t="str">
        <f>IF(BS_CONTROLE[[#This Row],[Responsavel pelo boletim]]=0, "-", BS_CONTROLE[[#This Row],[Responsavel pelo boletim]])</f>
        <v>Jonas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Produção e Intervalo</v>
      </c>
      <c r="BR477" s="19">
        <f>IF(OR(B477="",F477=""),"*",AY477/P477)</f>
        <v>0</v>
      </c>
      <c r="BS477" s="19">
        <f>IF(OR(B477="",F477=""),"*",BA477/Q477)</f>
        <v>0</v>
      </c>
      <c r="BT477" s="225" t="str">
        <f t="shared" ref="BT477:BT522" si="53">IF(BN477="","",SUBSTITUTE(BM477," ","")&amp;SUBSTITUTE(BN477," ",""))</f>
        <v/>
      </c>
    </row>
    <row r="478" spans="1:72" hidden="1">
      <c r="A478" s="167" t="str">
        <f t="shared" si="51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idden="1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95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74" t="s">
        <v>1600</v>
      </c>
      <c r="W479" s="277" t="s">
        <v>1601</v>
      </c>
      <c r="X479" s="52" t="s">
        <v>667</v>
      </c>
      <c r="Y479" s="158"/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ZEM-ZEJ</v>
      </c>
      <c r="AN479" s="280" t="str">
        <f>IF(BS_CONTROLE[[#This Row],[SB]]=0, "-", BS_CONTROLE[[#This Row],[SB]])</f>
        <v>ZEJ2</v>
      </c>
      <c r="AO479" s="259">
        <f>IF(BS_CONTROLE[[#This Row],[SUB]]=0, "-", BS_CONTROLE[[#This Row],[SUB]])</f>
        <v>55</v>
      </c>
      <c r="AP479" s="260">
        <f>IF(BS_CONTROLE[[#This Row],[KM - Inicio]]=0, "-", BS_CONTROLE[[#This Row],[KM - Inicio]])</f>
        <v>145.69999999999999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>
        <f>IF(D479="","*",IFERROR(IF(ISODD(COUNT(AS479:AX479)),"ERRO",SUM((AT479-AS479),(AV479-AU479),(AX479-AW479))),"ERRO"))</f>
        <v>0</v>
      </c>
      <c r="AZ479" s="14"/>
      <c r="BA479" s="72"/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61" t="str">
        <f>IF(BS_CONTROLE[[#This Row],[Responsavel pelo boletim]]=0, "-", BS_CONTROLE[[#This Row],[Responsavel pelo boletim]])</f>
        <v>Felipe / Valmir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/>
      </c>
    </row>
    <row r="480" spans="1:72" hidden="1">
      <c r="A480" s="167" t="str">
        <f t="shared" si="51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 hidden="1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94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173" t="s">
        <v>936</v>
      </c>
      <c r="X481" s="52" t="s">
        <v>667</v>
      </c>
      <c r="Y481" s="158"/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ZEZ-069</v>
      </c>
      <c r="AN481" s="280" t="str">
        <f>IF(BS_CONTROLE[[#This Row],[SB]]=0, "-", BS_CONTROLE[[#This Row],[SB]])</f>
        <v>ZEZK732</v>
      </c>
      <c r="AO481" s="259">
        <f>IF(BS_CONTROLE[[#This Row],[SUB]]=0, "-", BS_CONTROLE[[#This Row],[SUB]])</f>
        <v>92</v>
      </c>
      <c r="AP481" s="260">
        <f>IF(BS_CONTROLE[[#This Row],[KM - Inicio]]=0, "-", BS_CONTROLE[[#This Row],[KM - Inicio]])</f>
        <v>73.400000000000006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>
        <f>IF(D481="","*",IFERROR(IF(ISODD(COUNT(AS481:AX481)),"ERRO",SUM((AT481-AS481),(AV481-AU481),(AX481-AW481))),"ERRO"))</f>
        <v>0</v>
      </c>
      <c r="AZ481" s="14"/>
      <c r="BA481" s="72"/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61" t="str">
        <f>IF(BS_CONTROLE[[#This Row],[Responsavel pelo boletim]]=0, "-", BS_CONTROLE[[#This Row],[Responsavel pelo boletim]])</f>
        <v>Moises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/>
      </c>
    </row>
    <row r="482" spans="1:72" hidden="1">
      <c r="A482" s="167" t="str">
        <f t="shared" si="51"/>
        <v>W6146011</v>
      </c>
      <c r="B482" s="168">
        <v>46011</v>
      </c>
      <c r="C482" s="8"/>
      <c r="D482" s="52" t="s">
        <v>543</v>
      </c>
      <c r="E482" s="314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61" t="s">
        <v>1126</v>
      </c>
      <c r="X482" s="218" t="s">
        <v>662</v>
      </c>
      <c r="Y482" s="158"/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80" t="str">
        <f>IF(BS_CONTROLE[[#This Row],[Local - Partida]]=0, "-", BS_CONTROLE[[#This Row],[Local - Partida]])</f>
        <v>K67ZEV1</v>
      </c>
      <c r="AL482" s="280" t="str">
        <f>IF(BS_CONTROLE[[#This Row],[Local - Encerramento]]=0, "-", BS_CONTROLE[[#This Row],[Local - Encerramento]])</f>
        <v>K67ZEV1</v>
      </c>
      <c r="AM482" s="280" t="str">
        <f>IF(BS_CONTROLE[[#This Row],[Entre - Estações]]=0, "-", BS_CONTROLE[[#This Row],[Entre - Estações]])</f>
        <v>ZEV-ZXW</v>
      </c>
      <c r="AN482" s="280" t="str">
        <f>IF(BS_CONTROLE[[#This Row],[SB]]=0, "-", BS_CONTROLE[[#This Row],[SB]])</f>
        <v>K84ZXW2</v>
      </c>
      <c r="AO482" s="259">
        <f>IF(BS_CONTROLE[[#This Row],[SUB]]=0, "-", BS_CONTROLE[[#This Row],[SUB]])</f>
        <v>92</v>
      </c>
      <c r="AP482" s="260">
        <f>IF(BS_CONTROLE[[#This Row],[KM - Inicio]]=0, "-", BS_CONTROLE[[#This Row],[KM - Inicio]])</f>
        <v>83.7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>
        <f>IF(D482="","*",IFERROR(IF(ISODD(COUNT(AS482:AX482)),"ERRO",SUM((AT482-AS482),(AV482-AU482),(AX482-AW482))),"ERRO"))</f>
        <v>0</v>
      </c>
      <c r="AZ482" s="14"/>
      <c r="BA482" s="72"/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61" t="str">
        <f>IF(BS_CONTROLE[[#This Row],[Responsavel pelo boletim]]=0, "-", BS_CONTROLE[[#This Row],[Responsavel pelo boletim]])</f>
        <v>Moisés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Produção e Intervalo</v>
      </c>
      <c r="BR482" s="19">
        <f>IF(OR(B482="",F482=""),"*",AY482/P482)</f>
        <v>0</v>
      </c>
      <c r="BS482" s="19">
        <f>IF(OR(B482="",F482=""),"*",BA482/Q482)</f>
        <v>0</v>
      </c>
      <c r="BT482" s="225" t="str">
        <f t="shared" si="53"/>
        <v/>
      </c>
    </row>
    <row r="483" spans="1:72" hidden="1">
      <c r="A483" s="167" t="str">
        <f t="shared" si="51"/>
        <v>W6246011</v>
      </c>
      <c r="B483" s="168">
        <v>46011</v>
      </c>
      <c r="C483" s="8"/>
      <c r="D483" s="52" t="s">
        <v>544</v>
      </c>
      <c r="E483" s="294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61" t="s">
        <v>1126</v>
      </c>
      <c r="X483" s="218" t="s">
        <v>662</v>
      </c>
      <c r="Y483" s="158"/>
      <c r="Z483" s="158"/>
      <c r="AA483" s="217">
        <v>1</v>
      </c>
      <c r="AB483" s="172" t="s">
        <v>659</v>
      </c>
      <c r="AC483" s="172" t="s">
        <v>654</v>
      </c>
      <c r="AD483" s="316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80" t="str">
        <f>IF(BS_CONTROLE[[#This Row],[Local - Partida]]=0, "-", BS_CONTROLE[[#This Row],[Local - Partida]])</f>
        <v>ZPT1051</v>
      </c>
      <c r="AL483" s="280" t="str">
        <f>IF(BS_CONTROLE[[#This Row],[Local - Encerramento]]=0, "-", BS_CONTROLE[[#This Row],[Local - Encerramento]])</f>
        <v>ZPTZDR</v>
      </c>
      <c r="AM483" s="280" t="str">
        <f>IF(BS_CONTROLE[[#This Row],[Entre - Estações]]=0, "-", BS_CONTROLE[[#This Row],[Entre - Estações]])</f>
        <v>ZPT-ZXW</v>
      </c>
      <c r="AN483" s="280" t="str">
        <f>IF(BS_CONTROLE[[#This Row],[SB]]=0, "-", BS_CONTROLE[[#This Row],[SB]])</f>
        <v>K84ZXW1</v>
      </c>
      <c r="AO483" s="259">
        <f>IF(BS_CONTROLE[[#This Row],[SUB]]=0, "-", BS_CONTROLE[[#This Row],[SUB]])</f>
        <v>54</v>
      </c>
      <c r="AP483" s="260">
        <f>IF(BS_CONTROLE[[#This Row],[KM - Inicio]]=0, "-", BS_CONTROLE[[#This Row],[KM - Inicio]])</f>
        <v>83.7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>
        <f>IF(D483="","*",IFERROR(IF(ISODD(COUNT(AS483:AX483)),"ERRO",SUM((AT483-AS483),(AV483-AU483),(AX483-AW483))),"ERRO"))</f>
        <v>0</v>
      </c>
      <c r="AZ483" s="14"/>
      <c r="BA483" s="72"/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61" t="str">
        <f>IF(BS_CONTROLE[[#This Row],[Responsavel pelo boletim]]=0, "-", BS_CONTROLE[[#This Row],[Responsavel pelo boletim]])</f>
        <v>Moisés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Produção e Intervalo</v>
      </c>
      <c r="BR483" s="19">
        <f>IF(OR(B483="",F483=""),"*",AY483/P483)</f>
        <v>0</v>
      </c>
      <c r="BS483" s="19">
        <f>IF(OR(B483="",F483=""),"*",BA483/Q483)</f>
        <v>0</v>
      </c>
      <c r="BT483" s="225" t="str">
        <f t="shared" si="53"/>
        <v/>
      </c>
    </row>
    <row r="484" spans="1:72" hidden="1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94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74" t="s">
        <v>1104</v>
      </c>
      <c r="W484" s="261" t="s">
        <v>1602</v>
      </c>
      <c r="X484" s="52" t="s">
        <v>667</v>
      </c>
      <c r="Y484" s="158"/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ZGP-ZWU</v>
      </c>
      <c r="AN484" s="280" t="str">
        <f>IF(BS_CONTROLE[[#This Row],[SB]]=0, "-", BS_CONTROLE[[#This Row],[SB]])</f>
        <v>ZGP1002</v>
      </c>
      <c r="AO484" s="259">
        <f>IF(BS_CONTROLE[[#This Row],[SUB]]=0, "-", BS_CONTROLE[[#This Row],[SUB]])</f>
        <v>92</v>
      </c>
      <c r="AP484" s="260">
        <f>IF(BS_CONTROLE[[#This Row],[KM - Inicio]]=0, "-", BS_CONTROLE[[#This Row],[KM - Inicio]])</f>
        <v>101.7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>
        <f>IF(D484="","*",IFERROR(IF(ISODD(COUNT(AS484:AX484)),"ERRO",SUM((AT484-AS484),(AV484-AU484),(AX484-AW484))),"ERRO"))</f>
        <v>0</v>
      </c>
      <c r="AZ484" s="14"/>
      <c r="BA484" s="72"/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61" t="str">
        <f>IF(BS_CONTROLE[[#This Row],[Responsavel pelo boletim]]=0, "-", BS_CONTROLE[[#This Row],[Responsavel pelo boletim]])</f>
        <v>Edson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/>
      </c>
    </row>
    <row r="485" spans="1:72" hidden="1">
      <c r="A485" s="167" t="str">
        <f t="shared" si="51"/>
        <v>46011</v>
      </c>
      <c r="B485" s="168">
        <v>46011</v>
      </c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04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3"/>
        <v/>
      </c>
    </row>
    <row r="486" spans="1:72" hidden="1">
      <c r="A486" s="167" t="str">
        <f t="shared" si="51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3"/>
        <v/>
      </c>
    </row>
    <row r="487" spans="1:72" hidden="1">
      <c r="A487" s="167" t="str">
        <f t="shared" si="51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3"/>
        <v/>
      </c>
    </row>
    <row r="488" spans="1:72" hidden="1">
      <c r="A488" s="167" t="str">
        <f t="shared" si="51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idden="1">
      <c r="A489" s="167" t="str">
        <f t="shared" si="51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04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3"/>
        <v/>
      </c>
    </row>
    <row r="490" spans="1:72" hidden="1">
      <c r="A490" s="167" t="str">
        <f t="shared" si="51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3"/>
        <v/>
      </c>
    </row>
    <row r="491" spans="1:72" hidden="1">
      <c r="A491" s="167" t="str">
        <f t="shared" si="51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 hidden="1">
      <c r="A492" s="167" t="str">
        <f t="shared" si="51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3"/>
        <v/>
      </c>
    </row>
    <row r="493" spans="1:72" hidden="1">
      <c r="A493" s="167" t="str">
        <f t="shared" si="51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04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3"/>
        <v/>
      </c>
    </row>
    <row r="494" spans="1:72" hidden="1">
      <c r="A494" s="167" t="str">
        <f t="shared" si="51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3"/>
        <v/>
      </c>
    </row>
    <row r="495" spans="1:72" hidden="1">
      <c r="A495" s="167" t="str">
        <f t="shared" si="51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3"/>
        <v/>
      </c>
    </row>
    <row r="496" spans="1:72" hidden="1">
      <c r="A496" s="167" t="str">
        <f t="shared" si="51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3"/>
        <v/>
      </c>
    </row>
    <row r="497" spans="1:72" hidden="1">
      <c r="A497" s="167" t="str">
        <f t="shared" si="51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3"/>
        <v/>
      </c>
    </row>
    <row r="498" spans="1:72" hidden="1">
      <c r="A498" s="167" t="str">
        <f t="shared" si="51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3"/>
        <v/>
      </c>
    </row>
    <row r="499" spans="1:72" hidden="1">
      <c r="A499" s="167" t="str">
        <f t="shared" si="51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idden="1">
      <c r="A500" s="167" t="str">
        <f t="shared" si="51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3"/>
        <v/>
      </c>
    </row>
    <row r="501" spans="1:72" hidden="1">
      <c r="A501" s="167" t="str">
        <f t="shared" si="51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3"/>
        <v/>
      </c>
    </row>
    <row r="502" spans="1:72" hidden="1">
      <c r="A502" s="167" t="str">
        <f t="shared" si="51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3"/>
        <v/>
      </c>
    </row>
    <row r="503" spans="1:72" hidden="1">
      <c r="A503" s="167" t="str">
        <f t="shared" si="51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3"/>
        <v/>
      </c>
    </row>
    <row r="504" spans="1:72" hidden="1">
      <c r="A504" s="167" t="str">
        <f t="shared" si="51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3"/>
        <v/>
      </c>
    </row>
    <row r="505" spans="1:72" hidden="1">
      <c r="A505" s="167" t="str">
        <f t="shared" si="51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3"/>
        <v/>
      </c>
    </row>
    <row r="506" spans="1:72" hidden="1">
      <c r="A506" s="167" t="str">
        <f t="shared" si="51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3"/>
        <v/>
      </c>
    </row>
    <row r="508" spans="1:72" hidden="1">
      <c r="A508" s="167" t="str">
        <f t="shared" si="51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3"/>
        <v/>
      </c>
    </row>
    <row r="509" spans="1:72" hidden="1">
      <c r="A509" s="167" t="str">
        <f t="shared" si="51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3"/>
        <v/>
      </c>
    </row>
    <row r="510" spans="1:72" hidden="1">
      <c r="A510" s="167" t="str">
        <f t="shared" si="51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3"/>
        <v/>
      </c>
    </row>
    <row r="511" spans="1:72" hidden="1">
      <c r="A511" s="167" t="str">
        <f t="shared" si="51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idden="1">
      <c r="A512" s="167" t="str">
        <f t="shared" si="51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04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3"/>
        <v/>
      </c>
    </row>
    <row r="513" spans="1:72" hidden="1">
      <c r="A513" s="167" t="str">
        <f t="shared" si="51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04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3"/>
        <v/>
      </c>
    </row>
    <row r="514" spans="1:72" hidden="1">
      <c r="A514" s="167" t="str">
        <f t="shared" si="51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3"/>
        <v/>
      </c>
    </row>
    <row r="515" spans="1:72" hidden="1">
      <c r="A515" s="167" t="str">
        <f t="shared" si="51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3"/>
        <v/>
      </c>
    </row>
    <row r="516" spans="1:72" hidden="1">
      <c r="A516" s="167" t="str">
        <f t="shared" si="51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04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3"/>
        <v/>
      </c>
    </row>
    <row r="517" spans="1:72" hidden="1">
      <c r="A517" s="167" t="str">
        <f t="shared" si="51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04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3"/>
        <v/>
      </c>
    </row>
    <row r="518" spans="1:72" hidden="1">
      <c r="A518" s="167" t="str">
        <f t="shared" si="51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3"/>
        <v/>
      </c>
    </row>
    <row r="519" spans="1:72" hidden="1">
      <c r="A519" s="167" t="str">
        <f t="shared" ref="A519:A553" si="54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 hidden="1">
      <c r="A520" s="167" t="str">
        <f t="shared" si="54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idden="1">
      <c r="A522" s="167" t="str">
        <f t="shared" si="54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3"/>
        <v/>
      </c>
    </row>
    <row r="523" spans="1:72" hidden="1">
      <c r="A523" s="167" t="str">
        <f t="shared" si="54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4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4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4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4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4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4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4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4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4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4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4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4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4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4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4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4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4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4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4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4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56:Q456 O463:Q463 O465:Q467 O471:Q471 O444:Q451 P452:Q452 O453:Q453 O474:Q474 P475:Q475 O481:Q481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AA452:AD453 Z482:AD482 Z483 AA481:AD48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" name="Range1_14_1_1_1"/>
    <protectedRange sqref="F6:F7 F25 F14 F31:F32 F56:F57 F80:F81 F113 F107:F108 F159:F160 F169 F187:F188 F218 F220 F251 F253 F261 F283 F287 F337 F341 F364 F368 F393 F416 F446 F448" name="Range1_14_1_2_1"/>
    <protectedRange sqref="J7 J27 J20 J25 J14 J75 J97 J103 J113 J144 J148 J151 J156:J157 J169 J178 J183 J206 J212 J215 J241 J261 J279 J305 J300:J301 J325:J326 J334 J343 J354:J355 J361 J357:J358 J388 J410 J426 J443 J462 J464 J482:J483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" name="Range1_19_1"/>
    <protectedRange sqref="AA27:AC27 AA25:AE25 AA75:AC75 AA103:AC103 AA148:AE148 AA151:AC151 AA212:AE212 AA301:AE301 AA326:AE326 AA358:AE358 AA408:AE408 AA467:AE467 AA483:AE483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05" operator="equal">
      <formula>"ERRO"</formula>
    </cfRule>
  </conditionalFormatting>
  <conditionalFormatting sqref="X4 Y476:Y480 Y1:Z157 Y159:Z475 Y483:Y551 Y481:Z483">
    <cfRule type="cellIs" dxfId="140" priority="18494" operator="equal">
      <formula>"OPORTUNIDADE"</formula>
    </cfRule>
  </conditionalFormatting>
  <conditionalFormatting sqref="AZ6:AZ523">
    <cfRule type="expression" dxfId="139" priority="18489">
      <formula>$BU6=1</formula>
    </cfRule>
  </conditionalFormatting>
  <conditionalFormatting sqref="BQ6:BQ600">
    <cfRule type="cellIs" dxfId="138" priority="18500" operator="equal">
      <formula>"Produção e Intervalo"</formula>
    </cfRule>
    <cfRule type="cellIs" dxfId="137" priority="18501" operator="equal">
      <formula>"Aderente"</formula>
    </cfRule>
    <cfRule type="cellIs" dxfId="136" priority="18502" operator="equal">
      <formula>"Intervalo"</formula>
    </cfRule>
    <cfRule type="cellIs" dxfId="135" priority="18503" operator="equal">
      <formula>"Produção"</formula>
    </cfRule>
    <cfRule type="cellIs" dxfId="134" priority="18504" operator="equal">
      <formula>"ERRO"</formula>
    </cfRule>
  </conditionalFormatting>
  <conditionalFormatting sqref="BR6:BS553">
    <cfRule type="cellIs" dxfId="133" priority="18482" operator="equal">
      <formula>"*"</formula>
    </cfRule>
    <cfRule type="cellIs" dxfId="132" priority="18483" operator="greaterThanOrEqual">
      <formula>1</formula>
    </cfRule>
    <cfRule type="cellIs" dxfId="131" priority="18484" operator="lessThan">
      <formula>1</formula>
    </cfRule>
  </conditionalFormatting>
  <conditionalFormatting sqref="X478 Y476:Y480 Y6:Z157 Y159:Z475 X480 X483 Y483:Y551 Y481:Z483 X485:X523">
    <cfRule type="cellIs" dxfId="130" priority="18430" operator="equal">
      <formula>"NÃO"</formula>
    </cfRule>
    <cfRule type="cellIs" dxfId="129" priority="18431" operator="equal">
      <formula>"SIM"</formula>
    </cfRule>
  </conditionalFormatting>
  <conditionalFormatting sqref="X478 X480 X483 X485:X523">
    <cfRule type="cellIs" dxfId="128" priority="18429" operator="equal">
      <formula>"OPORTUNIDADE"</formula>
    </cfRule>
  </conditionalFormatting>
  <conditionalFormatting sqref="Z476:Z480 Z483:Z523">
    <cfRule type="cellIs" dxfId="127" priority="18427" operator="equal">
      <formula>"NÃO"</formula>
    </cfRule>
    <cfRule type="cellIs" dxfId="126" priority="18428" operator="equal">
      <formula>"SIM"</formula>
    </cfRule>
  </conditionalFormatting>
  <conditionalFormatting sqref="Z476:Z480 Z483:Z523">
    <cfRule type="cellIs" dxfId="125" priority="18426" operator="equal">
      <formula>"OPORTUNIDADE"</formula>
    </cfRule>
  </conditionalFormatting>
  <conditionalFormatting sqref="Y1048576">
    <cfRule type="cellIs" dxfId="124" priority="18311" operator="equal">
      <formula>"OPORTUNIDADE"</formula>
    </cfRule>
  </conditionalFormatting>
  <conditionalFormatting sqref="Y1048576">
    <cfRule type="cellIs" dxfId="123" priority="18309" operator="equal">
      <formula>"NÃO"</formula>
    </cfRule>
    <cfRule type="cellIs" dxfId="122" priority="18310" operator="equal">
      <formula>"SIM"</formula>
    </cfRule>
  </conditionalFormatting>
  <conditionalFormatting sqref="Z524:Z549">
    <cfRule type="cellIs" dxfId="121" priority="18046" operator="equal">
      <formula>"OPORTUNIDADE"</formula>
    </cfRule>
  </conditionalFormatting>
  <conditionalFormatting sqref="Z524:Z549">
    <cfRule type="cellIs" dxfId="120" priority="18044" operator="equal">
      <formula>"NÃO"</formula>
    </cfRule>
    <cfRule type="cellIs" dxfId="119" priority="18045" operator="equal">
      <formula>"SIM"</formula>
    </cfRule>
  </conditionalFormatting>
  <conditionalFormatting sqref="X550">
    <cfRule type="cellIs" dxfId="118" priority="18032" operator="equal">
      <formula>"NÃO"</formula>
    </cfRule>
    <cfRule type="cellIs" dxfId="117" priority="18033" operator="equal">
      <formula>"SIM"</formula>
    </cfRule>
  </conditionalFormatting>
  <conditionalFormatting sqref="X550">
    <cfRule type="cellIs" dxfId="116" priority="18031" operator="equal">
      <formula>"OPORTUNIDADE"</formula>
    </cfRule>
  </conditionalFormatting>
  <conditionalFormatting sqref="Z550">
    <cfRule type="cellIs" dxfId="115" priority="18029" operator="equal">
      <formula>"NÃO"</formula>
    </cfRule>
    <cfRule type="cellIs" dxfId="114" priority="18030" operator="equal">
      <formula>"SIM"</formula>
    </cfRule>
  </conditionalFormatting>
  <conditionalFormatting sqref="Z550">
    <cfRule type="cellIs" dxfId="113" priority="18028" operator="equal">
      <formula>"OPORTUNIDADE"</formula>
    </cfRule>
  </conditionalFormatting>
  <conditionalFormatting sqref="BI550">
    <cfRule type="iconSet" priority="18037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38">
      <iconSet showValue="0">
        <cfvo type="percent" val="0"/>
        <cfvo type="num" val="1"/>
        <cfvo type="num" val="1" gte="0"/>
      </iconSet>
    </cfRule>
    <cfRule type="iconSet" priority="1803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4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48">
      <formula>$BU493=1</formula>
    </cfRule>
  </conditionalFormatting>
  <conditionalFormatting sqref="AZ526:AZ550">
    <cfRule type="expression" dxfId="111" priority="18808">
      <formula>$BU498=1</formula>
    </cfRule>
  </conditionalFormatting>
  <conditionalFormatting sqref="BI524:BI549">
    <cfRule type="iconSet" priority="18809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11">
      <iconSet showValue="0">
        <cfvo type="percent" val="0"/>
        <cfvo type="num" val="1"/>
        <cfvo type="num" val="1" gte="0"/>
      </iconSet>
    </cfRule>
    <cfRule type="iconSet" priority="1881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43" operator="equal">
      <formula>"*"</formula>
    </cfRule>
    <cfRule type="cellIs" dxfId="109" priority="13444" operator="greaterThanOrEqual">
      <formula>1</formula>
    </cfRule>
    <cfRule type="cellIs" dxfId="108" priority="13445" operator="lessThan">
      <formula>1</formula>
    </cfRule>
  </conditionalFormatting>
  <conditionalFormatting sqref="BJ2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81" operator="equal">
      <formula>"OPORTUNIDADE"</formula>
    </cfRule>
  </conditionalFormatting>
  <conditionalFormatting sqref="Y158">
    <cfRule type="cellIs" dxfId="106" priority="79" operator="equal">
      <formula>"NÃO"</formula>
    </cfRule>
    <cfRule type="cellIs" dxfId="105" priority="80" operator="equal">
      <formula>"SIM"</formula>
    </cfRule>
  </conditionalFormatting>
  <conditionalFormatting sqref="BO6:BO208 BO210:BO600">
    <cfRule type="iconSet" priority="18877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79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81">
      <iconSet showValue="0">
        <cfvo type="percent" val="0"/>
        <cfvo type="num" val="1"/>
        <cfvo type="num" val="1" gte="0"/>
      </iconSet>
    </cfRule>
    <cfRule type="iconSet" priority="18882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87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447 BK461:BK462 BK454:BK457 BK451 BK472:BK600">
    <cfRule type="iconSet" priority="18890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50 BP452:BP455 BP457 BP461:BP600">
    <cfRule type="iconSet" priority="1890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1603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1604</v>
      </c>
      <c r="C4" s="331" t="s">
        <v>1605</v>
      </c>
      <c r="D4" s="331" t="s">
        <v>1606</v>
      </c>
      <c r="E4" s="331" t="s">
        <v>1607</v>
      </c>
      <c r="F4" s="331" t="s">
        <v>8</v>
      </c>
      <c r="G4" s="331" t="s">
        <v>1608</v>
      </c>
    </row>
    <row r="5" spans="2:8">
      <c r="B5" s="334" t="s">
        <v>1153</v>
      </c>
      <c r="C5" s="334">
        <v>314978</v>
      </c>
      <c r="D5" s="334" t="s">
        <v>1609</v>
      </c>
      <c r="E5" s="334" t="s">
        <v>541</v>
      </c>
      <c r="F5" s="334" t="s">
        <v>101</v>
      </c>
      <c r="G5" s="335">
        <v>46143</v>
      </c>
    </row>
    <row r="6" spans="2:8">
      <c r="B6" s="334" t="s">
        <v>1610</v>
      </c>
      <c r="C6" s="334">
        <v>256790</v>
      </c>
      <c r="D6" s="334" t="s">
        <v>1611</v>
      </c>
      <c r="E6" s="334" t="s">
        <v>541</v>
      </c>
      <c r="F6" s="334" t="s">
        <v>1612</v>
      </c>
      <c r="G6" s="335">
        <v>45992</v>
      </c>
    </row>
    <row r="7" spans="2:8">
      <c r="B7" s="334" t="s">
        <v>1613</v>
      </c>
      <c r="C7" s="334">
        <v>265193</v>
      </c>
      <c r="D7" s="334" t="s">
        <v>1614</v>
      </c>
      <c r="E7" s="334" t="s">
        <v>542</v>
      </c>
      <c r="F7" s="334" t="s">
        <v>1500</v>
      </c>
      <c r="G7" s="334" t="s">
        <v>1615</v>
      </c>
    </row>
    <row r="8" spans="2:8">
      <c r="B8" s="334" t="s">
        <v>1616</v>
      </c>
      <c r="C8" s="334">
        <v>293716</v>
      </c>
      <c r="D8" s="334" t="s">
        <v>1617</v>
      </c>
      <c r="E8" s="334" t="s">
        <v>542</v>
      </c>
      <c r="F8" s="334" t="s">
        <v>1500</v>
      </c>
      <c r="G8" s="335">
        <v>46204</v>
      </c>
    </row>
    <row r="9" spans="2:8">
      <c r="B9" s="334" t="s">
        <v>1618</v>
      </c>
      <c r="C9" s="334">
        <v>257258</v>
      </c>
      <c r="D9" s="334" t="s">
        <v>1619</v>
      </c>
      <c r="E9" s="334" t="s">
        <v>543</v>
      </c>
      <c r="F9" s="334" t="s">
        <v>144</v>
      </c>
      <c r="G9" s="335">
        <v>46327</v>
      </c>
    </row>
    <row r="10" spans="2:8">
      <c r="B10" s="334" t="s">
        <v>1620</v>
      </c>
      <c r="C10" s="334">
        <v>371147</v>
      </c>
      <c r="D10" s="334" t="s">
        <v>1621</v>
      </c>
      <c r="E10" s="334" t="s">
        <v>543</v>
      </c>
      <c r="F10" s="334" t="s">
        <v>144</v>
      </c>
      <c r="G10" s="334" t="s">
        <v>1615</v>
      </c>
    </row>
    <row r="11" spans="2:8">
      <c r="B11" s="334" t="s">
        <v>1622</v>
      </c>
      <c r="C11" s="334">
        <v>259230</v>
      </c>
      <c r="D11" s="334" t="s">
        <v>1623</v>
      </c>
      <c r="E11" s="334" t="s">
        <v>543</v>
      </c>
      <c r="F11" s="334" t="s">
        <v>144</v>
      </c>
      <c r="G11" s="335">
        <v>45992</v>
      </c>
      <c r="H11" s="342">
        <v>46357</v>
      </c>
    </row>
    <row r="12" spans="2:8">
      <c r="B12" s="334" t="s">
        <v>1624</v>
      </c>
      <c r="C12" s="334">
        <v>370705</v>
      </c>
      <c r="D12" s="334"/>
      <c r="E12" s="334" t="s">
        <v>543</v>
      </c>
      <c r="F12" s="334" t="s">
        <v>144</v>
      </c>
      <c r="G12" s="334" t="s">
        <v>1615</v>
      </c>
    </row>
    <row r="13" spans="2:8">
      <c r="B13" s="334" t="s">
        <v>1625</v>
      </c>
      <c r="C13" s="334">
        <v>258542</v>
      </c>
      <c r="D13" s="334" t="s">
        <v>1626</v>
      </c>
      <c r="E13" s="334" t="s">
        <v>544</v>
      </c>
      <c r="F13" s="334" t="s">
        <v>180</v>
      </c>
      <c r="G13" s="335">
        <v>45962</v>
      </c>
    </row>
    <row r="14" spans="2:8">
      <c r="B14" s="334" t="s">
        <v>1627</v>
      </c>
      <c r="C14" s="334">
        <v>257050</v>
      </c>
      <c r="D14" s="334" t="s">
        <v>1628</v>
      </c>
      <c r="E14" s="334" t="s">
        <v>544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1629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1630</v>
      </c>
      <c r="E3" s="326" t="s">
        <v>1631</v>
      </c>
      <c r="F3" s="326" t="s">
        <v>1632</v>
      </c>
      <c r="G3" s="331" t="s">
        <v>1633</v>
      </c>
      <c r="H3" s="326" t="s">
        <v>1634</v>
      </c>
    </row>
    <row r="4" spans="3:8">
      <c r="C4" s="329" t="s">
        <v>541</v>
      </c>
      <c r="D4" s="329">
        <v>9347</v>
      </c>
      <c r="E4" s="330">
        <v>45985</v>
      </c>
      <c r="F4" s="329">
        <v>7000</v>
      </c>
      <c r="G4" s="333" t="s">
        <v>1635</v>
      </c>
      <c r="H4" s="329"/>
    </row>
    <row r="5" spans="3:8" ht="29.25">
      <c r="C5" s="327" t="s">
        <v>541</v>
      </c>
      <c r="D5" s="327" t="s">
        <v>1636</v>
      </c>
      <c r="E5" s="328">
        <v>46000</v>
      </c>
      <c r="F5" s="327">
        <v>9000</v>
      </c>
      <c r="G5" s="332" t="s">
        <v>1637</v>
      </c>
      <c r="H5" s="327"/>
    </row>
    <row r="6" spans="3:8">
      <c r="C6" s="327" t="s">
        <v>542</v>
      </c>
      <c r="D6" s="327">
        <v>7694</v>
      </c>
      <c r="E6" s="328">
        <v>46006</v>
      </c>
      <c r="F6" s="327">
        <v>7750</v>
      </c>
      <c r="G6" s="332" t="s">
        <v>1638</v>
      </c>
      <c r="H6" s="327"/>
    </row>
    <row r="7" spans="3:8">
      <c r="C7" s="329" t="s">
        <v>543</v>
      </c>
      <c r="D7" s="329">
        <v>9403</v>
      </c>
      <c r="E7" s="330">
        <v>45972</v>
      </c>
      <c r="F7" s="329" t="s">
        <v>1639</v>
      </c>
      <c r="G7" s="333" t="s">
        <v>1640</v>
      </c>
      <c r="H7" s="329" t="s">
        <v>928</v>
      </c>
    </row>
    <row r="8" spans="3:8">
      <c r="C8" s="327" t="s">
        <v>543</v>
      </c>
      <c r="D8" s="327">
        <v>7663</v>
      </c>
      <c r="E8" s="328">
        <v>46008</v>
      </c>
      <c r="F8" s="327" t="s">
        <v>1641</v>
      </c>
      <c r="G8" s="332" t="s">
        <v>1642</v>
      </c>
      <c r="H8" s="327" t="s">
        <v>1643</v>
      </c>
    </row>
    <row r="9" spans="3:8">
      <c r="C9" s="327" t="s">
        <v>463</v>
      </c>
      <c r="D9" s="327" t="s">
        <v>1644</v>
      </c>
      <c r="E9" s="328">
        <v>45993</v>
      </c>
      <c r="F9" s="327">
        <v>12000</v>
      </c>
      <c r="G9" s="332" t="s">
        <v>1645</v>
      </c>
      <c r="H9" s="327"/>
    </row>
    <row r="10" spans="3:8" ht="29.25">
      <c r="C10" s="327" t="s">
        <v>463</v>
      </c>
      <c r="D10" s="327" t="s">
        <v>1646</v>
      </c>
      <c r="E10" s="328">
        <v>45993</v>
      </c>
      <c r="F10" s="327">
        <v>9000</v>
      </c>
      <c r="G10" s="332" t="s">
        <v>1647</v>
      </c>
      <c r="H10" s="327"/>
    </row>
    <row r="11" spans="3:8" ht="29.25">
      <c r="C11" s="327" t="s">
        <v>463</v>
      </c>
      <c r="D11" s="327" t="s">
        <v>1648</v>
      </c>
      <c r="E11" s="328">
        <v>45993</v>
      </c>
      <c r="F11" s="327">
        <v>10000</v>
      </c>
      <c r="G11" s="332" t="s">
        <v>1647</v>
      </c>
      <c r="H11" s="327"/>
    </row>
    <row r="12" spans="3:8">
      <c r="C12" s="327" t="s">
        <v>544</v>
      </c>
      <c r="D12" s="327">
        <v>9038</v>
      </c>
      <c r="E12" s="328">
        <v>46006</v>
      </c>
      <c r="F12" s="327">
        <v>6817</v>
      </c>
      <c r="G12" s="332" t="s">
        <v>1649</v>
      </c>
      <c r="H12" s="327" t="s">
        <v>1650</v>
      </c>
    </row>
    <row r="13" spans="3:8">
      <c r="C13" s="327" t="s">
        <v>539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L1" workbookViewId="0">
      <selection activeCell="T3008" sqref="T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922</v>
      </c>
      <c r="R1" s="396"/>
      <c r="U1" s="102"/>
      <c r="V1" s="397" t="s">
        <v>1651</v>
      </c>
      <c r="W1" s="397"/>
      <c r="X1" s="397"/>
      <c r="Y1" s="104"/>
    </row>
    <row r="2" spans="1:25" s="101" customFormat="1" ht="11.25" customHeight="1">
      <c r="A2" s="105" t="s">
        <v>1652</v>
      </c>
      <c r="B2" s="105" t="s">
        <v>1653</v>
      </c>
      <c r="C2" s="105" t="s">
        <v>313</v>
      </c>
      <c r="D2" s="106" t="s">
        <v>874</v>
      </c>
      <c r="E2" s="106" t="s">
        <v>875</v>
      </c>
      <c r="F2" s="106" t="s">
        <v>1654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8" t="s">
        <v>7</v>
      </c>
      <c r="M2" s="126" t="s">
        <v>3</v>
      </c>
      <c r="N2" s="269" t="s">
        <v>867</v>
      </c>
      <c r="O2" s="269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1655</v>
      </c>
      <c r="U2" s="108" t="s">
        <v>877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400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1430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40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40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15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1700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2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400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1430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40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40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19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2380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24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1700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50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2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400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1430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40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40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15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19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12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1700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2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400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1430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40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40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15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19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60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1700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400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1430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40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15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40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19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60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>
        <f ca="1">_xlfn.XLOOKUP(G117&amp;$W$2,BS_CONTROLE[CHAVE],BS_CONTROLE[Quantidade_11],"-")</f>
        <v>1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2380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24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1700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40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15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40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19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1700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1700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2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400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1430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40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15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40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19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60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1700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400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1430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40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15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40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19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1248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1700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2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400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1430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40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15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19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19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2380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0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1248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60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1700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1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24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2380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1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1700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2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400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1430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40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15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40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19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19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1248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0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1700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30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1430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40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15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40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19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400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19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40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>
        <f ca="1">_xlfn.XLOOKUP(G303&amp;$W$2,BS_CONTROLE[CHAVE],BS_CONTROLE[Quantidade_11],"-")</f>
        <v>30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1700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40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15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40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0</v>
      </c>
      <c r="X312" s="112">
        <f ca="1">_xlfn.XLOOKUP(G312&amp;$X$2,BS_CONTROLE[CHAVE],BS_CONTROLE[Quantidade_11],"-")</f>
        <v>19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40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2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1700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1700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1430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40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15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40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19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2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400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2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1700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50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0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1430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40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15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40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>
        <f ca="1">_xlfn.XLOOKUP(G365&amp;$W$2,BS_CONTROLE[CHAVE],BS_CONTROLE[Quantidade_11],"-")</f>
        <v>0</v>
      </c>
      <c r="X365" s="112">
        <f ca="1">_xlfn.XLOOKUP(G365&amp;$X$2,BS_CONTROLE[CHAVE],BS_CONTROLE[Quantidade_11],"-")</f>
        <v>19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2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400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12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>
        <f ca="1">_xlfn.XLOOKUP(G382&amp;$W$2,BS_CONTROLE[CHAVE],BS_CONTROLE[Quantidade_11],"-")</f>
        <v>0</v>
      </c>
      <c r="X382" s="112">
        <f ca="1">_xlfn.XLOOKUP(G382&amp;$X$2,BS_CONTROLE[CHAVE],BS_CONTROLE[Quantidade_11],"-")</f>
        <v>0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1248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 t="str">
        <f ca="1">_xlfn.XLOOKUP(G384&amp;$W$2,BS_CONTROLE[CHAVE],BS_CONTROLE[Quantidade_11],"-")</f>
        <v>-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>
        <f ca="1">_xlfn.XLOOKUP(G385&amp;$X$2,BS_CONTROLE[CHAVE],BS_CONTROLE[Quantidade_11],"-")</f>
        <v>2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1700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60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2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400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1430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40</v>
      </c>
      <c r="W392" s="112">
        <f ca="1">_xlfn.XLOOKUP(G392&amp;$W$2,BS_CONTROLE[CHAVE],BS_CONTROLE[Quantidade_11],"-")</f>
        <v>0</v>
      </c>
      <c r="X392" s="112">
        <f ca="1">_xlfn.XLOOKUP(G392&amp;$X$2,BS_CONTROLE[CHAVE],BS_CONTROLE[Quantidade_11],"-")</f>
        <v>15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40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>
        <f ca="1">_xlfn.XLOOKUP(G394&amp;$W$2,BS_CONTROLE[CHAVE],BS_CONTROLE[Quantidade_11],"-")</f>
        <v>0</v>
      </c>
      <c r="X394" s="112">
        <f ca="1">_xlfn.XLOOKUP(G394&amp;$X$2,BS_CONTROLE[CHAVE],BS_CONTROLE[Quantidade_11],"-")</f>
        <v>19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0</v>
      </c>
      <c r="W395" s="112">
        <f ca="1">_xlfn.XLOOKUP(G395&amp;$W$2,BS_CONTROLE[CHAVE],BS_CONTROLE[Quantidade_11],"-")</f>
        <v>0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>
        <f ca="1">_xlfn.XLOOKUP(G399&amp;$W$2,BS_CONTROLE[CHAVE],BS_CONTROLE[Quantidade_11],"-")</f>
        <v>1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>
        <f ca="1">_xlfn.XLOOKUP(G400&amp;$W$2,BS_CONTROLE[CHAVE],BS_CONTROLE[Quantidade_11],"-")</f>
        <v>2380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24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>
        <f ca="1">_xlfn.XLOOKUP(G403&amp;$W$2,BS_CONTROLE[CHAVE],BS_CONTROLE[Quantidade_11],"-")</f>
        <v>0</v>
      </c>
      <c r="X403" s="112">
        <f ca="1">_xlfn.XLOOKUP(G403&amp;$X$2,BS_CONTROLE[CHAVE],BS_CONTROLE[Quantidade_11],"-")</f>
        <v>0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1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1700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>
        <f ca="1">_xlfn.XLOOKUP(G408&amp;$W$2,BS_CONTROLE[CHAVE],BS_CONTROLE[Quantidade_11],"-")</f>
        <v>30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12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9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2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400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9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1430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9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40</v>
      </c>
      <c r="W415" s="112">
        <f ca="1">_xlfn.XLOOKUP(G415&amp;$W$2,BS_CONTROLE[CHAVE],BS_CONTROLE[Quantidade_11],"-")</f>
        <v>0</v>
      </c>
      <c r="X415" s="112">
        <f ca="1">_xlfn.XLOOKUP(G415&amp;$X$2,BS_CONTROLE[CHAVE],BS_CONTROLE[Quantidade_11],"-")</f>
        <v>15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9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40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9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>
        <f ca="1">_xlfn.XLOOKUP(G417&amp;$W$2,BS_CONTROLE[CHAVE],BS_CONTROLE[Quantidade_11],"-")</f>
        <v>0</v>
      </c>
      <c r="X417" s="112">
        <f ca="1">_xlfn.XLOOKUP(G417&amp;$X$2,BS_CONTROLE[CHAVE],BS_CONTROLE[Quantidade_11],"-")</f>
        <v>19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9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0</v>
      </c>
      <c r="W418" s="112">
        <f ca="1">_xlfn.XLOOKUP(G418&amp;$W$2,BS_CONTROLE[CHAVE],BS_CONTROLE[Quantidade_11],"-")</f>
        <v>0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9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9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40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9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>
        <f ca="1">_xlfn.XLOOKUP(G421&amp;$V$2,BS_CONTROLE[CHAVE],BS_CONTROLE[Quantidade_11],"-")</f>
        <v>50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0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9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0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9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9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9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>
        <f ca="1">_xlfn.XLOOKUP(G426&amp;$X$2,BS_CONTROLE[CHAVE],BS_CONTROLE[Quantidade_11],"-")</f>
        <v>0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9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>
        <f ca="1">_xlfn.XLOOKUP(G427&amp;$X$2,BS_CONTROLE[CHAVE],BS_CONTROLE[Quantidade_11],"-")</f>
        <v>0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9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>
        <f ca="1">_xlfn.XLOOKUP(G428&amp;$X$2,BS_CONTROLE[CHAVE],BS_CONTROLE[Quantidade_11],"-")</f>
        <v>0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9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9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9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9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9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9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1248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9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9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9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>
        <f ca="1">_xlfn.XLOOKUP(G440&amp;$V$2,BS_CONTROLE[CHAVE],BS_CONTROLE[Quantidade_11],"-")</f>
        <v>0</v>
      </c>
      <c r="W440" s="112" t="str">
        <f ca="1">_xlfn.XLOOKUP(G440&amp;$W$2,BS_CONTROLE[CHAVE],BS_CONTROLE[Quantidade_11],"-")</f>
        <v>-</v>
      </c>
      <c r="X440" s="112">
        <f ca="1">_xlfn.XLOOKUP(G440&amp;$X$2,BS_CONTROLE[CHAVE],BS_CONTROLE[Quantidade_11],"-")</f>
        <v>0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9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1700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9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>
        <f ca="1">_xlfn.XLOOKUP(G442&amp;$V$2,BS_CONTROLE[CHAVE],BS_CONTROLE[Quantidade_11],"-")</f>
        <v>0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9" t="str">
        <f>IF(SP_SUL!N448="","*",SP_SUL!N448)</f>
        <v>ZYUZEM</v>
      </c>
      <c r="M446" s="111">
        <f>IF(SP_SUL!J448="","*",SP_SUL!J448)</f>
        <v>49</v>
      </c>
      <c r="N446" s="270">
        <f>IF(SP_SUL!K448="","*",SP_SUL!K448)</f>
        <v>203</v>
      </c>
      <c r="O446" s="27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1430</v>
      </c>
      <c r="X446" s="112">
        <f ca="1">_xlfn.XLOOKUP(G446&amp;$X$2,BS_CONTROLE[CHAVE],BS_CONTROLE[Quantidade_11],"-")</f>
        <v>0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9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40</v>
      </c>
      <c r="W447" s="112">
        <f ca="1">_xlfn.XLOOKUP(G447&amp;$W$2,BS_CONTROLE[CHAVE],BS_CONTROLE[Quantidade_11],"-")</f>
        <v>0</v>
      </c>
      <c r="X447" s="112">
        <f ca="1">_xlfn.XLOOKUP(G447&amp;$X$2,BS_CONTROLE[CHAVE],BS_CONTROLE[Quantidade_11],"-")</f>
        <v>15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9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>
        <f ca="1">_xlfn.XLOOKUP(G448&amp;$W$2,BS_CONTROLE[CHAVE],BS_CONTROLE[Quantidade_11],"-")</f>
        <v>0</v>
      </c>
      <c r="X448" s="112">
        <f ca="1">_xlfn.XLOOKUP(G448&amp;$X$2,BS_CONTROLE[CHAVE],BS_CONTROLE[Quantidade_11],"-")</f>
        <v>19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9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2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400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9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9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40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*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9" t="str">
        <f>IF(SP_SUL!N454="","*",SP_SUL!N454)</f>
        <v>189ZFY</v>
      </c>
      <c r="M452" s="111">
        <f>IF(SP_SUL!J454="","*",SP_SUL!J454)</f>
        <v>56</v>
      </c>
      <c r="N452" s="270">
        <f>IF(SP_SUL!K454="","*",SP_SUL!K454)</f>
        <v>192.50700000000001</v>
      </c>
      <c r="O452" s="270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*</v>
      </c>
      <c r="U452" s="110" t="str">
        <f>IF(SP_SUL!W454="","*",SP_SUL!W454)</f>
        <v>*</v>
      </c>
      <c r="V452" s="112">
        <f ca="1">_xlfn.XLOOKUP(G452&amp;$V$2,BS_CONTROLE[CHAVE],BS_CONTROLE[Quantidade_11],"-")</f>
        <v>0</v>
      </c>
      <c r="W452" s="112">
        <f ca="1">_xlfn.XLOOKUP(G452&amp;$W$2,BS_CONTROLE[CHAVE],BS_CONTROLE[Quantidade_11],"-")</f>
        <v>0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*</v>
      </c>
      <c r="C453" s="109" t="str">
        <f>IF(SP_SUL!Z455="","*",SP_SUL!Z455)</f>
        <v>*</v>
      </c>
      <c r="D453" s="110" t="str">
        <f>IF(SP_SUL!S455="","*",SP_SUL!S455)</f>
        <v>-</v>
      </c>
      <c r="E453" s="110" t="str">
        <f>IF(SP_SUL!T455="","*",SP_SUL!T455)</f>
        <v>-</v>
      </c>
      <c r="F453" s="110" t="str">
        <f>IF(SP_SUL!B455="","*",SP_SUL!B455)</f>
        <v>*</v>
      </c>
      <c r="G453" s="110" t="str">
        <f>IF(SP_SUL!D455="","*",SP_SUL!D455)</f>
        <v>*</v>
      </c>
      <c r="H453" s="110" t="str">
        <f>IF(SP_SUL!F455="","*",SP_SUL!F455)</f>
        <v>*</v>
      </c>
      <c r="I453" s="110" t="str">
        <f>IF(SP_SUL!H455="","*",SP_SUL!H455)</f>
        <v>*</v>
      </c>
      <c r="J453" s="110" t="str">
        <f>IF(SP_SUL!I455="","*",SP_SUL!I455)</f>
        <v>*</v>
      </c>
      <c r="K453" s="110" t="str">
        <f>IF(SP_SUL!M455="","*",SP_SUL!M455)</f>
        <v>-</v>
      </c>
      <c r="L453" s="339" t="str">
        <f>IF(SP_SUL!N455="","*",SP_SUL!N455)</f>
        <v>-</v>
      </c>
      <c r="M453" s="111" t="str">
        <f>IF(SP_SUL!J455="","*",SP_SUL!J455)</f>
        <v>*</v>
      </c>
      <c r="N453" s="270" t="str">
        <f>IF(SP_SUL!K455="","*",SP_SUL!K455)</f>
        <v>*</v>
      </c>
      <c r="O453" s="270" t="str">
        <f>IF(SP_SUL!L455="","*",SP_SUL!L455)</f>
        <v>*</v>
      </c>
      <c r="P453" s="111"/>
      <c r="Q453" s="128" t="str">
        <f>IF(SP_SUL!O455="","*",SP_SUL!O455)</f>
        <v>*</v>
      </c>
      <c r="R453" s="128" t="str">
        <f>IF(SP_SUL!P455="","*",SP_SUL!P455)</f>
        <v>*</v>
      </c>
      <c r="S453" s="110" t="str">
        <f>IF(SP_SUL!Q455="","*",CONCATENATE(SP_SUL!Q455," ",SP_SUL!R455))</f>
        <v>*</v>
      </c>
      <c r="T453" s="110" t="str">
        <f>IF(SP_SUL!V455="","*",SP_SUL!V455)</f>
        <v>*</v>
      </c>
      <c r="U453" s="110" t="str">
        <f>IF(SP_SUL!W455="","*",SP_SUL!W455)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9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9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9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>
        <f ca="1">_xlfn.XLOOKUP(G456&amp;$W$2,BS_CONTROLE[CHAVE],BS_CONTROLE[Quantidade_11],"-")</f>
        <v>1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9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>
        <f ca="1">_xlfn.XLOOKUP(G457&amp;$W$2,BS_CONTROLE[CHAVE],BS_CONTROLE[Quantidade_11],"-")</f>
        <v>2380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9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24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9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9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9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9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9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0.41666666666666669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1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9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1700</v>
      </c>
      <c r="X464" s="112">
        <f ca="1">_xlfn.XLOOKUP(G464&amp;$X$2,BS_CONTROLE[CHAVE],BS_CONTROLE[Quantidade_11],"-")</f>
        <v>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9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9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>
        <f ca="1">_xlfn.XLOOKUP(G466&amp;$X$2,BS_CONTROLE[CHAVE],BS_CONTROLE[Quantidade_11],"-")</f>
        <v>60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9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9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9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>
        <f ca="1">_xlfn.XLOOKUP(G469&amp;$V$2,BS_CONTROLE[CHAVE],BS_CONTROLE[Quantidade_11],"-")</f>
        <v>0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9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9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*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9" t="str">
        <f>IF(SP_SUL!N474="","*",SP_SUL!N474)</f>
        <v>ZYU1</v>
      </c>
      <c r="M472" s="111">
        <f>IF(SP_SUL!J474="","*",SP_SUL!J474)</f>
        <v>49</v>
      </c>
      <c r="N472" s="270">
        <f>IF(SP_SUL!K474="","*",SP_SUL!K474)</f>
        <v>202.4</v>
      </c>
      <c r="O472" s="270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40</v>
      </c>
      <c r="W472" s="112">
        <f ca="1">_xlfn.XLOOKUP(G472&amp;$W$2,BS_CONTROLE[CHAVE],BS_CONTROLE[Quantidade_11],"-")</f>
        <v>0</v>
      </c>
      <c r="X472" s="112">
        <f ca="1">_xlfn.XLOOKUP(G472&amp;$X$2,BS_CONTROLE[CHAVE],BS_CONTROLE[Quantidade_11],"-")</f>
        <v>15</v>
      </c>
    </row>
    <row r="473" spans="1:24" s="113" customFormat="1" hidden="1">
      <c r="A473" s="109" t="str">
        <f>IF(SP_SUL!Y475="","*",SP_SUL!Y475)</f>
        <v>*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9" t="str">
        <f>IF(SP_SUL!N475="","*",SP_SUL!N475)</f>
        <v>198ZYU1</v>
      </c>
      <c r="M473" s="111">
        <f>IF(SP_SUL!J475="","*",SP_SUL!J475)</f>
        <v>49</v>
      </c>
      <c r="N473" s="270">
        <f>IF(SP_SUL!K475="","*",SP_SUL!K475)</f>
        <v>199.9</v>
      </c>
      <c r="O473" s="270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40</v>
      </c>
    </row>
    <row r="474" spans="1:24" s="113" customFormat="1" hidden="1">
      <c r="A474" s="109" t="str">
        <f>IF(SP_SUL!Y476="","*",SP_SUL!Y476)</f>
        <v>*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9" t="str">
        <f>IF(SP_SUL!N476="","*",SP_SUL!N476)</f>
        <v>ZER169</v>
      </c>
      <c r="M474" s="111">
        <f>IF(SP_SUL!J476="","*",SP_SUL!J476)</f>
        <v>56</v>
      </c>
      <c r="N474" s="270">
        <f>IF(SP_SUL!K476="","*",SP_SUL!K476)</f>
        <v>168</v>
      </c>
      <c r="O474" s="270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*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9" t="str">
        <f>IF(SP_SUL!N477="","*",SP_SUL!N477)</f>
        <v>ZGA1541</v>
      </c>
      <c r="M475" s="111">
        <f>IF(SP_SUL!J477="","*",SP_SUL!J477)</f>
        <v>49</v>
      </c>
      <c r="N475" s="270">
        <f>IF(SP_SUL!K477="","*",SP_SUL!K477)</f>
        <v>153.19999999999999</v>
      </c>
      <c r="O475" s="270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>
        <f ca="1">_xlfn.XLOOKUP(G475&amp;$V$2,BS_CONTROLE[CHAVE],BS_CONTROLE[Quantidade_11],"-")</f>
        <v>0</v>
      </c>
      <c r="W475" s="112">
        <f ca="1">_xlfn.XLOOKUP(G475&amp;$W$2,BS_CONTROLE[CHAVE],BS_CONTROLE[Quantidade_11],"-")</f>
        <v>0</v>
      </c>
      <c r="X475" s="112">
        <f ca="1">_xlfn.XLOOKUP(G475&amp;$X$2,BS_CONTROLE[CHAVE],BS_CONTROLE[Quantidade_11],"-")</f>
        <v>0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9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*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9" t="str">
        <f>IF(SP_SUL!N479="","*",SP_SUL!N479)</f>
        <v>ZEJ2</v>
      </c>
      <c r="M477" s="111">
        <f>IF(SP_SUL!J479="","*",SP_SUL!J479)</f>
        <v>55</v>
      </c>
      <c r="N477" s="270">
        <f>IF(SP_SUL!K479="","*",SP_SUL!K479)</f>
        <v>145.69999999999999</v>
      </c>
      <c r="O477" s="270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>
        <f ca="1">_xlfn.XLOOKUP(G477&amp;$V$2,BS_CONTROLE[CHAVE],BS_CONTROLE[Quantidade_11],"-")</f>
        <v>0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9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*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9" t="str">
        <f>IF(SP_SUL!N481="","*",SP_SUL!N481)</f>
        <v>ZEZK732</v>
      </c>
      <c r="M479" s="111">
        <f>IF(SP_SUL!J481="","*",SP_SUL!J481)</f>
        <v>92</v>
      </c>
      <c r="N479" s="270">
        <f>IF(SP_SUL!K481="","*",SP_SUL!K481)</f>
        <v>73.400000000000006</v>
      </c>
      <c r="O479" s="270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*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9" t="str">
        <f>IF(SP_SUL!N482="","*",SP_SUL!N482)</f>
        <v>K84ZXW2</v>
      </c>
      <c r="M480" s="111">
        <f>IF(SP_SUL!J482="","*",SP_SUL!J482)</f>
        <v>92</v>
      </c>
      <c r="N480" s="270">
        <f>IF(SP_SUL!K482="","*",SP_SUL!K482)</f>
        <v>83.7</v>
      </c>
      <c r="O480" s="270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*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9" t="str">
        <f>IF(SP_SUL!N483="","*",SP_SUL!N483)</f>
        <v>K84ZXW1</v>
      </c>
      <c r="M481" s="111">
        <f>IF(SP_SUL!J483="","*",SP_SUL!J483)</f>
        <v>54</v>
      </c>
      <c r="N481" s="270">
        <f>IF(SP_SUL!K483="","*",SP_SUL!K483)</f>
        <v>83.7</v>
      </c>
      <c r="O481" s="270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*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9" t="str">
        <f>IF(SP_SUL!N484="","*",SP_SUL!N484)</f>
        <v>ZGP1002</v>
      </c>
      <c r="M482" s="111">
        <f>IF(SP_SUL!J484="","*",SP_SUL!J484)</f>
        <v>92</v>
      </c>
      <c r="N482" s="270">
        <f>IF(SP_SUL!K484="","*",SP_SUL!K484)</f>
        <v>101.7</v>
      </c>
      <c r="O482" s="270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*</v>
      </c>
      <c r="B483" s="109" t="str">
        <f>IF(SP_SUL!X485="","*",SP_SUL!X485)</f>
        <v>*</v>
      </c>
      <c r="C483" s="109" t="str">
        <f>IF(SP_SUL!Z485="","*",SP_SUL!Z485)</f>
        <v>*</v>
      </c>
      <c r="D483" s="110" t="str">
        <f>IF(SP_SUL!S485="","*",SP_SUL!S485)</f>
        <v>-</v>
      </c>
      <c r="E483" s="110" t="str">
        <f>IF(SP_SUL!T485="","*",SP_SUL!T485)</f>
        <v>-</v>
      </c>
      <c r="F483" s="110">
        <f>IF(SP_SUL!B485="","*",SP_SUL!B485)</f>
        <v>46011</v>
      </c>
      <c r="G483" s="110" t="str">
        <f>IF(SP_SUL!D485="","*",SP_SUL!D485)</f>
        <v>*</v>
      </c>
      <c r="H483" s="110" t="str">
        <f>IF(SP_SUL!F485="","*",SP_SUL!F485)</f>
        <v>*</v>
      </c>
      <c r="I483" s="110" t="str">
        <f>IF(SP_SUL!H485="","*",SP_SUL!H485)</f>
        <v>*</v>
      </c>
      <c r="J483" s="110" t="str">
        <f>IF(SP_SUL!I485="","*",SP_SUL!I485)</f>
        <v>*</v>
      </c>
      <c r="K483" s="110" t="str">
        <f>IF(SP_SUL!M485="","*",SP_SUL!M485)</f>
        <v>-</v>
      </c>
      <c r="L483" s="339" t="str">
        <f>IF(SP_SUL!N485="","*",SP_SUL!N485)</f>
        <v>-</v>
      </c>
      <c r="M483" s="111" t="str">
        <f>IF(SP_SUL!J485="","*",SP_SUL!J485)</f>
        <v>*</v>
      </c>
      <c r="N483" s="270" t="str">
        <f>IF(SP_SUL!K485="","*",SP_SUL!K485)</f>
        <v>*</v>
      </c>
      <c r="O483" s="270" t="str">
        <f>IF(SP_SUL!L485="","*",SP_SUL!L485)</f>
        <v>*</v>
      </c>
      <c r="P483" s="111"/>
      <c r="Q483" s="128" t="str">
        <f>IF(SP_SUL!O485="","*",SP_SUL!O485)</f>
        <v>*</v>
      </c>
      <c r="R483" s="128" t="str">
        <f>IF(SP_SUL!P485="","*",SP_SUL!P485)</f>
        <v>*</v>
      </c>
      <c r="S483" s="110" t="str">
        <f>IF(SP_SUL!Q485="","*",CONCATENATE(SP_SUL!Q485," ",SP_SUL!R485))</f>
        <v>*</v>
      </c>
      <c r="T483" s="110" t="str">
        <f>IF(SP_SUL!V485="","*",SP_SUL!V485)</f>
        <v>*</v>
      </c>
      <c r="U483" s="110" t="str">
        <f>IF(SP_SUL!W485="","*",SP_SUL!W485)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*</v>
      </c>
      <c r="B484" s="109" t="str">
        <f>IF(SP_SUL!X486="","*",SP_SUL!X486)</f>
        <v>*</v>
      </c>
      <c r="C484" s="109" t="str">
        <f>IF(SP_SUL!Z486="","*",SP_SUL!Z486)</f>
        <v>*</v>
      </c>
      <c r="D484" s="110" t="str">
        <f>IF(SP_SUL!S486="","*",SP_SUL!S486)</f>
        <v>-</v>
      </c>
      <c r="E484" s="110" t="str">
        <f>IF(SP_SUL!T486="","*",SP_SUL!T486)</f>
        <v>-</v>
      </c>
      <c r="F484" s="110" t="str">
        <f>IF(SP_SUL!B486="","*",SP_SUL!B486)</f>
        <v>*</v>
      </c>
      <c r="G484" s="110" t="str">
        <f>IF(SP_SUL!D486="","*",SP_SUL!D486)</f>
        <v>*</v>
      </c>
      <c r="H484" s="110" t="str">
        <f>IF(SP_SUL!F486="","*",SP_SUL!F486)</f>
        <v>*</v>
      </c>
      <c r="I484" s="110" t="str">
        <f>IF(SP_SUL!H486="","*",SP_SUL!H486)</f>
        <v>*</v>
      </c>
      <c r="J484" s="110" t="str">
        <f>IF(SP_SUL!I486="","*",SP_SUL!I486)</f>
        <v>*</v>
      </c>
      <c r="K484" s="110" t="str">
        <f>IF(SP_SUL!M486="","*",SP_SUL!M486)</f>
        <v>-</v>
      </c>
      <c r="L484" s="339" t="str">
        <f>IF(SP_SUL!N486="","*",SP_SUL!N486)</f>
        <v>-</v>
      </c>
      <c r="M484" s="111" t="str">
        <f>IF(SP_SUL!J486="","*",SP_SUL!J486)</f>
        <v>*</v>
      </c>
      <c r="N484" s="270" t="str">
        <f>IF(SP_SUL!K486="","*",SP_SUL!K486)</f>
        <v>*</v>
      </c>
      <c r="O484" s="270" t="str">
        <f>IF(SP_SUL!L486="","*",SP_SUL!L486)</f>
        <v>*</v>
      </c>
      <c r="P484" s="111"/>
      <c r="Q484" s="128" t="str">
        <f>IF(SP_SUL!O486="","*",SP_SUL!O486)</f>
        <v>*</v>
      </c>
      <c r="R484" s="128" t="str">
        <f>IF(SP_SUL!P486="","*",SP_SUL!P486)</f>
        <v>*</v>
      </c>
      <c r="S484" s="110" t="str">
        <f>IF(SP_SUL!Q486="","*",CONCATENATE(SP_SUL!Q486," ",SP_SUL!R486))</f>
        <v>*</v>
      </c>
      <c r="T484" s="110" t="str">
        <f>IF(SP_SUL!V486="","*",SP_SUL!V486)</f>
        <v>*</v>
      </c>
      <c r="U484" s="110" t="str">
        <f>IF(SP_SUL!W486="","*",SP_SUL!W486)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IF(SP_SUL!Y487="","*",SP_SUL!Y487)</f>
        <v>*</v>
      </c>
      <c r="B485" s="109" t="str">
        <f>IF(SP_SUL!X487="","*",SP_SUL!X487)</f>
        <v>*</v>
      </c>
      <c r="C485" s="109" t="str">
        <f>IF(SP_SUL!Z487="","*",SP_SUL!Z487)</f>
        <v>*</v>
      </c>
      <c r="D485" s="110" t="str">
        <f>IF(SP_SUL!S487="","*",SP_SUL!S487)</f>
        <v>-</v>
      </c>
      <c r="E485" s="110" t="str">
        <f>IF(SP_SUL!T487="","*",SP_SUL!T487)</f>
        <v>-</v>
      </c>
      <c r="F485" s="110" t="str">
        <f>IF(SP_SUL!B487="","*",SP_SUL!B487)</f>
        <v>*</v>
      </c>
      <c r="G485" s="110" t="str">
        <f>IF(SP_SUL!D487="","*",SP_SUL!D487)</f>
        <v>*</v>
      </c>
      <c r="H485" s="110" t="str">
        <f>IF(SP_SUL!F487="","*",SP_SUL!F487)</f>
        <v>*</v>
      </c>
      <c r="I485" s="110" t="str">
        <f>IF(SP_SUL!H487="","*",SP_SUL!H487)</f>
        <v>*</v>
      </c>
      <c r="J485" s="110" t="str">
        <f>IF(SP_SUL!I487="","*",SP_SUL!I487)</f>
        <v>*</v>
      </c>
      <c r="K485" s="110" t="str">
        <f>IF(SP_SUL!M487="","*",SP_SUL!M487)</f>
        <v>-</v>
      </c>
      <c r="L485" s="339" t="str">
        <f>IF(SP_SUL!N487="","*",SP_SUL!N487)</f>
        <v>-</v>
      </c>
      <c r="M485" s="111" t="str">
        <f>IF(SP_SUL!J487="","*",SP_SUL!J487)</f>
        <v>*</v>
      </c>
      <c r="N485" s="270" t="str">
        <f>IF(SP_SUL!K487="","*",SP_SUL!K487)</f>
        <v>*</v>
      </c>
      <c r="O485" s="270" t="str">
        <f>IF(SP_SUL!L487="","*",SP_SUL!L487)</f>
        <v>*</v>
      </c>
      <c r="P485" s="111"/>
      <c r="Q485" s="128" t="str">
        <f>IF(SP_SUL!O487="","*",SP_SUL!O487)</f>
        <v>*</v>
      </c>
      <c r="R485" s="128" t="str">
        <f>IF(SP_SUL!P487="","*",SP_SUL!P487)</f>
        <v>*</v>
      </c>
      <c r="S485" s="110" t="str">
        <f>IF(SP_SUL!Q487="","*",CONCATENATE(SP_SUL!Q487," ",SP_SUL!R487))</f>
        <v>*</v>
      </c>
      <c r="T485" s="110" t="str">
        <f>IF(SP_SUL!V487="","*",SP_SUL!V487)</f>
        <v>*</v>
      </c>
      <c r="U485" s="110" t="str">
        <f>IF(SP_SUL!W487="","*",SP_SUL!W487)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9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*</v>
      </c>
      <c r="C487" s="109" t="str">
        <f>IF(SP_SUL!Z489="","*",SP_SUL!Z489)</f>
        <v>*</v>
      </c>
      <c r="D487" s="110" t="str">
        <f>IF(SP_SUL!S489="","*",SP_SUL!S489)</f>
        <v>-</v>
      </c>
      <c r="E487" s="110" t="str">
        <f>IF(SP_SUL!T489="","*",SP_SUL!T489)</f>
        <v>-</v>
      </c>
      <c r="F487" s="110" t="str">
        <f>IF(SP_SUL!B489="","*",SP_SUL!B489)</f>
        <v>*</v>
      </c>
      <c r="G487" s="110" t="str">
        <f>IF(SP_SUL!D489="","*",SP_SUL!D489)</f>
        <v>*</v>
      </c>
      <c r="H487" s="110" t="str">
        <f>IF(SP_SUL!F489="","*",SP_SUL!F489)</f>
        <v>*</v>
      </c>
      <c r="I487" s="110" t="str">
        <f>IF(SP_SUL!H489="","*",SP_SUL!H489)</f>
        <v>*</v>
      </c>
      <c r="J487" s="110" t="str">
        <f>IF(SP_SUL!I489="","*",SP_SUL!I489)</f>
        <v>*</v>
      </c>
      <c r="K487" s="110" t="str">
        <f>IF(SP_SUL!M489="","*",SP_SUL!M489)</f>
        <v>-</v>
      </c>
      <c r="L487" s="339" t="str">
        <f>IF(SP_SUL!N489="","*",SP_SUL!N489)</f>
        <v>-</v>
      </c>
      <c r="M487" s="111" t="str">
        <f>IF(SP_SUL!J489="","*",SP_SUL!J489)</f>
        <v>*</v>
      </c>
      <c r="N487" s="270" t="str">
        <f>IF(SP_SUL!K489="","*",SP_SUL!K489)</f>
        <v>*</v>
      </c>
      <c r="O487" s="270" t="str">
        <f>IF(SP_SUL!L489="","*",SP_SUL!L489)</f>
        <v>*</v>
      </c>
      <c r="P487" s="111"/>
      <c r="Q487" s="128" t="str">
        <f>IF(SP_SUL!O489="","*",SP_SUL!O489)</f>
        <v>*</v>
      </c>
      <c r="R487" s="128" t="str">
        <f>IF(SP_SUL!P489="","*",SP_SUL!P489)</f>
        <v>*</v>
      </c>
      <c r="S487" s="110" t="str">
        <f>IF(SP_SUL!Q489="","*",CONCATENATE(SP_SUL!Q489," ",SP_SUL!R489))</f>
        <v>*</v>
      </c>
      <c r="T487" s="110" t="str">
        <f>IF(SP_SUL!V489="","*",SP_SUL!V489)</f>
        <v>*</v>
      </c>
      <c r="U487" s="110" t="str">
        <f>IF(SP_SUL!W489="","*",SP_SUL!W489)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*</v>
      </c>
      <c r="C488" s="109" t="str">
        <f>IF(SP_SUL!Z490="","*",SP_SUL!Z490)</f>
        <v>*</v>
      </c>
      <c r="D488" s="110" t="str">
        <f>IF(SP_SUL!S490="","*",SP_SUL!S490)</f>
        <v>-</v>
      </c>
      <c r="E488" s="110" t="str">
        <f>IF(SP_SUL!T490="","*",SP_SUL!T490)</f>
        <v>-</v>
      </c>
      <c r="F488" s="110" t="str">
        <f>IF(SP_SUL!B490="","*",SP_SUL!B490)</f>
        <v>*</v>
      </c>
      <c r="G488" s="110" t="str">
        <f>IF(SP_SUL!D490="","*",SP_SUL!D490)</f>
        <v>*</v>
      </c>
      <c r="H488" s="110" t="str">
        <f>IF(SP_SUL!F490="","*",SP_SUL!F490)</f>
        <v>*</v>
      </c>
      <c r="I488" s="110" t="str">
        <f>IF(SP_SUL!H490="","*",SP_SUL!H490)</f>
        <v>*</v>
      </c>
      <c r="J488" s="110" t="str">
        <f>IF(SP_SUL!I490="","*",SP_SUL!I490)</f>
        <v>*</v>
      </c>
      <c r="K488" s="110" t="str">
        <f>IF(SP_SUL!M490="","*",SP_SUL!M490)</f>
        <v>-</v>
      </c>
      <c r="L488" s="339" t="str">
        <f>IF(SP_SUL!N490="","*",SP_SUL!N490)</f>
        <v>-</v>
      </c>
      <c r="M488" s="111" t="str">
        <f>IF(SP_SUL!J490="","*",SP_SUL!J490)</f>
        <v>*</v>
      </c>
      <c r="N488" s="270" t="str">
        <f>IF(SP_SUL!K490="","*",SP_SUL!K490)</f>
        <v>*</v>
      </c>
      <c r="O488" s="270" t="str">
        <f>IF(SP_SUL!L490="","*",SP_SUL!L490)</f>
        <v>*</v>
      </c>
      <c r="P488" s="111"/>
      <c r="Q488" s="128" t="str">
        <f>IF(SP_SUL!O490="","*",SP_SUL!O490)</f>
        <v>*</v>
      </c>
      <c r="R488" s="128" t="str">
        <f>IF(SP_SUL!P490="","*",SP_SUL!P490)</f>
        <v>*</v>
      </c>
      <c r="S488" s="110" t="str">
        <f>IF(SP_SUL!Q490="","*",CONCATENATE(SP_SUL!Q490," ",SP_SUL!R490))</f>
        <v>*</v>
      </c>
      <c r="T488" s="110" t="str">
        <f>IF(SP_SUL!V490="","*",SP_SUL!V490)</f>
        <v>*</v>
      </c>
      <c r="U488" s="110" t="str">
        <f>IF(SP_SUL!W490="","*",SP_SUL!W490)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9" t="str">
        <f>IF(SP_SUL!N491="","*",SP_SUL!N491)</f>
        <v>-</v>
      </c>
      <c r="M489" s="111" t="str">
        <f>IF(SP_SUL!J491="","*",SP_SUL!J491)</f>
        <v>*</v>
      </c>
      <c r="N489" s="270" t="str">
        <f>IF(SP_SUL!K491="","*",SP_SUL!K491)</f>
        <v>*</v>
      </c>
      <c r="O489" s="270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*</v>
      </c>
      <c r="B490" s="109" t="str">
        <f>IF(SP_SUL!X492="","*",SP_SUL!X492)</f>
        <v>*</v>
      </c>
      <c r="C490" s="109" t="str">
        <f>IF(SP_SUL!Z492="","*",SP_SUL!Z492)</f>
        <v>*</v>
      </c>
      <c r="D490" s="110" t="str">
        <f>IF(SP_SUL!S492="","*",SP_SUL!S492)</f>
        <v>-</v>
      </c>
      <c r="E490" s="110" t="str">
        <f>IF(SP_SUL!T492="","*",SP_SUL!T492)</f>
        <v>-</v>
      </c>
      <c r="F490" s="110" t="str">
        <f>IF(SP_SUL!B492="","*",SP_SUL!B492)</f>
        <v>*</v>
      </c>
      <c r="G490" s="110" t="str">
        <f>IF(SP_SUL!D492="","*",SP_SUL!D492)</f>
        <v>*</v>
      </c>
      <c r="H490" s="110" t="str">
        <f>IF(SP_SUL!F492="","*",SP_SUL!F492)</f>
        <v>*</v>
      </c>
      <c r="I490" s="110" t="str">
        <f>IF(SP_SUL!H492="","*",SP_SUL!H492)</f>
        <v>*</v>
      </c>
      <c r="J490" s="110" t="str">
        <f>IF(SP_SUL!I492="","*",SP_SUL!I492)</f>
        <v>*</v>
      </c>
      <c r="K490" s="110" t="str">
        <f>IF(SP_SUL!M492="","*",SP_SUL!M492)</f>
        <v>-</v>
      </c>
      <c r="L490" s="339" t="str">
        <f>IF(SP_SUL!N492="","*",SP_SUL!N492)</f>
        <v>-</v>
      </c>
      <c r="M490" s="111" t="str">
        <f>IF(SP_SUL!J492="","*",SP_SUL!J492)</f>
        <v>*</v>
      </c>
      <c r="N490" s="270" t="str">
        <f>IF(SP_SUL!K492="","*",SP_SUL!K492)</f>
        <v>*</v>
      </c>
      <c r="O490" s="270" t="str">
        <f>IF(SP_SUL!L492="","*",SP_SUL!L492)</f>
        <v>*</v>
      </c>
      <c r="P490" s="111"/>
      <c r="Q490" s="128" t="str">
        <f>IF(SP_SUL!O492="","*",SP_SUL!O492)</f>
        <v>*</v>
      </c>
      <c r="R490" s="128" t="str">
        <f>IF(SP_SUL!P492="","*",SP_SUL!P492)</f>
        <v>*</v>
      </c>
      <c r="S490" s="110" t="str">
        <f>IF(SP_SUL!Q492="","*",CONCATENATE(SP_SUL!Q492," ",SP_SUL!R492))</f>
        <v>*</v>
      </c>
      <c r="T490" s="110" t="str">
        <f>IF(SP_SUL!V492="","*",SP_SUL!V492)</f>
        <v>*</v>
      </c>
      <c r="U490" s="110" t="str">
        <f>IF(SP_SUL!W492="","*",SP_SUL!W492)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*</v>
      </c>
      <c r="B491" s="109" t="str">
        <f>IF(SP_SUL!X493="","*",SP_SUL!X493)</f>
        <v>*</v>
      </c>
      <c r="C491" s="109" t="str">
        <f>IF(SP_SUL!Z493="","*",SP_SUL!Z493)</f>
        <v>*</v>
      </c>
      <c r="D491" s="110" t="str">
        <f>IF(SP_SUL!S493="","*",SP_SUL!S493)</f>
        <v>-</v>
      </c>
      <c r="E491" s="110" t="str">
        <f>IF(SP_SUL!T493="","*",SP_SUL!T493)</f>
        <v>-</v>
      </c>
      <c r="F491" s="110" t="str">
        <f>IF(SP_SUL!B493="","*",SP_SUL!B493)</f>
        <v>*</v>
      </c>
      <c r="G491" s="110" t="str">
        <f>IF(SP_SUL!D493="","*",SP_SUL!D493)</f>
        <v>*</v>
      </c>
      <c r="H491" s="110" t="str">
        <f>IF(SP_SUL!F493="","*",SP_SUL!F493)</f>
        <v>*</v>
      </c>
      <c r="I491" s="110" t="str">
        <f>IF(SP_SUL!H493="","*",SP_SUL!H493)</f>
        <v>*</v>
      </c>
      <c r="J491" s="110" t="str">
        <f>IF(SP_SUL!I493="","*",SP_SUL!I493)</f>
        <v>*</v>
      </c>
      <c r="K491" s="110" t="str">
        <f>IF(SP_SUL!M493="","*",SP_SUL!M493)</f>
        <v>-</v>
      </c>
      <c r="L491" s="339" t="str">
        <f>IF(SP_SUL!N493="","*",SP_SUL!N493)</f>
        <v>-</v>
      </c>
      <c r="M491" s="111" t="str">
        <f>IF(SP_SUL!J493="","*",SP_SUL!J493)</f>
        <v>*</v>
      </c>
      <c r="N491" s="270" t="str">
        <f>IF(SP_SUL!K493="","*",SP_SUL!K493)</f>
        <v>*</v>
      </c>
      <c r="O491" s="270" t="str">
        <f>IF(SP_SUL!L493="","*",SP_SUL!L493)</f>
        <v>*</v>
      </c>
      <c r="P491" s="111"/>
      <c r="Q491" s="128" t="str">
        <f>IF(SP_SUL!O493="","*",SP_SUL!O493)</f>
        <v>*</v>
      </c>
      <c r="R491" s="128" t="str">
        <f>IF(SP_SUL!P493="","*",SP_SUL!P493)</f>
        <v>*</v>
      </c>
      <c r="S491" s="110" t="str">
        <f>IF(SP_SUL!Q493="","*",CONCATENATE(SP_SUL!Q493," ",SP_SUL!R493))</f>
        <v>*</v>
      </c>
      <c r="T491" s="110" t="str">
        <f>IF(SP_SUL!V493="","*",SP_SUL!V493)</f>
        <v>*</v>
      </c>
      <c r="U491" s="110" t="str">
        <f>IF(SP_SUL!W493="","*",SP_SUL!W493)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*</v>
      </c>
      <c r="B492" s="109" t="str">
        <f>IF(SP_SUL!X494="","*",SP_SUL!X494)</f>
        <v>*</v>
      </c>
      <c r="C492" s="109" t="str">
        <f>IF(SP_SUL!Z494="","*",SP_SUL!Z494)</f>
        <v>*</v>
      </c>
      <c r="D492" s="110" t="str">
        <f>IF(SP_SUL!S494="","*",SP_SUL!S494)</f>
        <v>-</v>
      </c>
      <c r="E492" s="110" t="str">
        <f>IF(SP_SUL!T494="","*",SP_SUL!T494)</f>
        <v>-</v>
      </c>
      <c r="F492" s="110" t="str">
        <f>IF(SP_SUL!B494="","*",SP_SUL!B494)</f>
        <v>*</v>
      </c>
      <c r="G492" s="110" t="str">
        <f>IF(SP_SUL!D494="","*",SP_SUL!D494)</f>
        <v>*</v>
      </c>
      <c r="H492" s="110" t="str">
        <f>IF(SP_SUL!F494="","*",SP_SUL!F494)</f>
        <v>*</v>
      </c>
      <c r="I492" s="110" t="str">
        <f>IF(SP_SUL!H494="","*",SP_SUL!H494)</f>
        <v>*</v>
      </c>
      <c r="J492" s="110" t="str">
        <f>IF(SP_SUL!I494="","*",SP_SUL!I494)</f>
        <v>*</v>
      </c>
      <c r="K492" s="110" t="str">
        <f>IF(SP_SUL!M494="","*",SP_SUL!M494)</f>
        <v>-</v>
      </c>
      <c r="L492" s="339" t="str">
        <f>IF(SP_SUL!N494="","*",SP_SUL!N494)</f>
        <v>-</v>
      </c>
      <c r="M492" s="111" t="str">
        <f>IF(SP_SUL!J494="","*",SP_SUL!J494)</f>
        <v>*</v>
      </c>
      <c r="N492" s="270" t="str">
        <f>IF(SP_SUL!K494="","*",SP_SUL!K494)</f>
        <v>*</v>
      </c>
      <c r="O492" s="270" t="str">
        <f>IF(SP_SUL!L494="","*",SP_SUL!L494)</f>
        <v>*</v>
      </c>
      <c r="P492" s="111"/>
      <c r="Q492" s="128" t="str">
        <f>IF(SP_SUL!O494="","*",SP_SUL!O494)</f>
        <v>*</v>
      </c>
      <c r="R492" s="128" t="str">
        <f>IF(SP_SUL!P494="","*",SP_SUL!P494)</f>
        <v>*</v>
      </c>
      <c r="S492" s="110" t="str">
        <f>IF(SP_SUL!Q494="","*",CONCATENATE(SP_SUL!Q494," ",SP_SUL!R494))</f>
        <v>*</v>
      </c>
      <c r="T492" s="110" t="str">
        <f>IF(SP_SUL!V494="","*",SP_SUL!V494)</f>
        <v>*</v>
      </c>
      <c r="U492" s="110" t="str">
        <f>IF(SP_SUL!W494="","*",SP_SUL!W494)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*</v>
      </c>
      <c r="B493" s="109" t="str">
        <f>IF(SP_SUL!X495="","*",SP_SUL!X495)</f>
        <v>*</v>
      </c>
      <c r="C493" s="109" t="str">
        <f>IF(SP_SUL!Z495="","*",SP_SUL!Z495)</f>
        <v>*</v>
      </c>
      <c r="D493" s="110" t="str">
        <f>IF(SP_SUL!S495="","*",SP_SUL!S495)</f>
        <v>-</v>
      </c>
      <c r="E493" s="110" t="str">
        <f>IF(SP_SUL!T495="","*",SP_SUL!T495)</f>
        <v>-</v>
      </c>
      <c r="F493" s="110" t="str">
        <f>IF(SP_SUL!B495="","*",SP_SUL!B495)</f>
        <v>*</v>
      </c>
      <c r="G493" s="110" t="str">
        <f>IF(SP_SUL!D495="","*",SP_SUL!D495)</f>
        <v>*</v>
      </c>
      <c r="H493" s="110" t="str">
        <f>IF(SP_SUL!F495="","*",SP_SUL!F495)</f>
        <v>*</v>
      </c>
      <c r="I493" s="110" t="str">
        <f>IF(SP_SUL!H495="","*",SP_SUL!H495)</f>
        <v>*</v>
      </c>
      <c r="J493" s="110" t="str">
        <f>IF(SP_SUL!I495="","*",SP_SUL!I495)</f>
        <v>*</v>
      </c>
      <c r="K493" s="110" t="str">
        <f>IF(SP_SUL!M495="","*",SP_SUL!M495)</f>
        <v>-</v>
      </c>
      <c r="L493" s="339" t="str">
        <f>IF(SP_SUL!N495="","*",SP_SUL!N495)</f>
        <v>-</v>
      </c>
      <c r="M493" s="111" t="str">
        <f>IF(SP_SUL!J495="","*",SP_SUL!J495)</f>
        <v>*</v>
      </c>
      <c r="N493" s="270" t="str">
        <f>IF(SP_SUL!K495="","*",SP_SUL!K495)</f>
        <v>*</v>
      </c>
      <c r="O493" s="270" t="str">
        <f>IF(SP_SUL!L495="","*",SP_SUL!L495)</f>
        <v>*</v>
      </c>
      <c r="P493" s="111"/>
      <c r="Q493" s="128" t="str">
        <f>IF(SP_SUL!O495="","*",SP_SUL!O495)</f>
        <v>*</v>
      </c>
      <c r="R493" s="128" t="str">
        <f>IF(SP_SUL!P495="","*",SP_SUL!P495)</f>
        <v>*</v>
      </c>
      <c r="S493" s="110" t="str">
        <f>IF(SP_SUL!Q495="","*",CONCATENATE(SP_SUL!Q495," ",SP_SUL!R495))</f>
        <v>*</v>
      </c>
      <c r="T493" s="110" t="str">
        <f>IF(SP_SUL!V495="","*",SP_SUL!V495)</f>
        <v>*</v>
      </c>
      <c r="U493" s="110" t="str">
        <f>IF(SP_SUL!W495="","*",SP_SUL!W495)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IF(SP_SUL!Y496="","*",SP_SUL!Y496)</f>
        <v>*</v>
      </c>
      <c r="B494" s="109" t="str">
        <f>IF(SP_SUL!X496="","*",SP_SUL!X496)</f>
        <v>*</v>
      </c>
      <c r="C494" s="109" t="str">
        <f>IF(SP_SUL!Z496="","*",SP_SUL!Z496)</f>
        <v>*</v>
      </c>
      <c r="D494" s="110" t="str">
        <f>IF(SP_SUL!S496="","*",SP_SUL!S496)</f>
        <v>-</v>
      </c>
      <c r="E494" s="110" t="str">
        <f>IF(SP_SUL!T496="","*",SP_SUL!T496)</f>
        <v>-</v>
      </c>
      <c r="F494" s="110" t="str">
        <f>IF(SP_SUL!B496="","*",SP_SUL!B496)</f>
        <v>*</v>
      </c>
      <c r="G494" s="110" t="str">
        <f>IF(SP_SUL!D496="","*",SP_SUL!D496)</f>
        <v>*</v>
      </c>
      <c r="H494" s="110" t="str">
        <f>IF(SP_SUL!F496="","*",SP_SUL!F496)</f>
        <v>*</v>
      </c>
      <c r="I494" s="110" t="str">
        <f>IF(SP_SUL!H496="","*",SP_SUL!H496)</f>
        <v>*</v>
      </c>
      <c r="J494" s="110" t="str">
        <f>IF(SP_SUL!I496="","*",SP_SUL!I496)</f>
        <v>*</v>
      </c>
      <c r="K494" s="110" t="str">
        <f>IF(SP_SUL!M496="","*",SP_SUL!M496)</f>
        <v>-</v>
      </c>
      <c r="L494" s="339" t="str">
        <f>IF(SP_SUL!N496="","*",SP_SUL!N496)</f>
        <v>-</v>
      </c>
      <c r="M494" s="111" t="str">
        <f>IF(SP_SUL!J496="","*",SP_SUL!J496)</f>
        <v>*</v>
      </c>
      <c r="N494" s="270" t="str">
        <f>IF(SP_SUL!K496="","*",SP_SUL!K496)</f>
        <v>*</v>
      </c>
      <c r="O494" s="270" t="str">
        <f>IF(SP_SUL!L496="","*",SP_SUL!L496)</f>
        <v>*</v>
      </c>
      <c r="P494" s="111"/>
      <c r="Q494" s="128" t="str">
        <f>IF(SP_SUL!O496="","*",SP_SUL!O496)</f>
        <v>*</v>
      </c>
      <c r="R494" s="128" t="str">
        <f>IF(SP_SUL!P496="","*",SP_SUL!P496)</f>
        <v>*</v>
      </c>
      <c r="S494" s="110" t="str">
        <f>IF(SP_SUL!Q496="","*",CONCATENATE(SP_SUL!Q496," ",SP_SUL!R496))</f>
        <v>*</v>
      </c>
      <c r="T494" s="110" t="str">
        <f>IF(SP_SUL!V496="","*",SP_SUL!V496)</f>
        <v>*</v>
      </c>
      <c r="U494" s="110" t="str">
        <f>IF(SP_SUL!W496="","*",SP_SUL!W496)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*</v>
      </c>
      <c r="B495" s="109" t="str">
        <f>IF(SP_SUL!X497="","*",SP_SUL!X497)</f>
        <v>*</v>
      </c>
      <c r="C495" s="109" t="str">
        <f>IF(SP_SUL!Z497="","*",SP_SUL!Z497)</f>
        <v>*</v>
      </c>
      <c r="D495" s="110" t="str">
        <f>IF(SP_SUL!S497="","*",SP_SUL!S497)</f>
        <v>-</v>
      </c>
      <c r="E495" s="110" t="str">
        <f>IF(SP_SUL!T497="","*",SP_SUL!T497)</f>
        <v>-</v>
      </c>
      <c r="F495" s="110" t="str">
        <f>IF(SP_SUL!B497="","*",SP_SUL!B497)</f>
        <v>*</v>
      </c>
      <c r="G495" s="110" t="str">
        <f>IF(SP_SUL!D497="","*",SP_SUL!D497)</f>
        <v>*</v>
      </c>
      <c r="H495" s="110" t="str">
        <f>IF(SP_SUL!F497="","*",SP_SUL!F497)</f>
        <v>*</v>
      </c>
      <c r="I495" s="110" t="str">
        <f>IF(SP_SUL!H497="","*",SP_SUL!H497)</f>
        <v>*</v>
      </c>
      <c r="J495" s="110" t="str">
        <f>IF(SP_SUL!I497="","*",SP_SUL!I497)</f>
        <v>*</v>
      </c>
      <c r="K495" s="110" t="str">
        <f>IF(SP_SUL!M497="","*",SP_SUL!M497)</f>
        <v>-</v>
      </c>
      <c r="L495" s="339" t="str">
        <f>IF(SP_SUL!N497="","*",SP_SUL!N497)</f>
        <v>-</v>
      </c>
      <c r="M495" s="111" t="str">
        <f>IF(SP_SUL!J497="","*",SP_SUL!J497)</f>
        <v>*</v>
      </c>
      <c r="N495" s="270" t="str">
        <f>IF(SP_SUL!K497="","*",SP_SUL!K497)</f>
        <v>*</v>
      </c>
      <c r="O495" s="270" t="str">
        <f>IF(SP_SUL!L497="","*",SP_SUL!L497)</f>
        <v>*</v>
      </c>
      <c r="P495" s="111"/>
      <c r="Q495" s="128" t="str">
        <f>IF(SP_SUL!O497="","*",SP_SUL!O497)</f>
        <v>*</v>
      </c>
      <c r="R495" s="128" t="str">
        <f>IF(SP_SUL!P497="","*",SP_SUL!P497)</f>
        <v>*</v>
      </c>
      <c r="S495" s="110" t="str">
        <f>IF(SP_SUL!Q497="","*",CONCATENATE(SP_SUL!Q497," ",SP_SUL!R497))</f>
        <v>*</v>
      </c>
      <c r="T495" s="110" t="str">
        <f>IF(SP_SUL!V497="","*",SP_SUL!V497)</f>
        <v>*</v>
      </c>
      <c r="U495" s="110" t="str">
        <f>IF(SP_SUL!W497="","*",SP_SUL!W497)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IF(SP_SUL!Y498="","*",SP_SUL!Y498)</f>
        <v>*</v>
      </c>
      <c r="B496" s="109" t="str">
        <f>IF(SP_SUL!X498="","*",SP_SUL!X498)</f>
        <v>*</v>
      </c>
      <c r="C496" s="109" t="str">
        <f>IF(SP_SUL!Z498="","*",SP_SUL!Z498)</f>
        <v>*</v>
      </c>
      <c r="D496" s="110" t="str">
        <f>IF(SP_SUL!S498="","*",SP_SUL!S498)</f>
        <v>-</v>
      </c>
      <c r="E496" s="110" t="str">
        <f>IF(SP_SUL!T498="","*",SP_SUL!T498)</f>
        <v>-</v>
      </c>
      <c r="F496" s="110" t="str">
        <f>IF(SP_SUL!B498="","*",SP_SUL!B498)</f>
        <v>*</v>
      </c>
      <c r="G496" s="110" t="str">
        <f>IF(SP_SUL!D498="","*",SP_SUL!D498)</f>
        <v>*</v>
      </c>
      <c r="H496" s="110" t="str">
        <f>IF(SP_SUL!F498="","*",SP_SUL!F498)</f>
        <v>*</v>
      </c>
      <c r="I496" s="110" t="str">
        <f>IF(SP_SUL!H498="","*",SP_SUL!H498)</f>
        <v>*</v>
      </c>
      <c r="J496" s="110" t="str">
        <f>IF(SP_SUL!I498="","*",SP_SUL!I498)</f>
        <v>*</v>
      </c>
      <c r="K496" s="110" t="str">
        <f>IF(SP_SUL!M498="","*",SP_SUL!M498)</f>
        <v>-</v>
      </c>
      <c r="L496" s="339" t="str">
        <f>IF(SP_SUL!N498="","*",SP_SUL!N498)</f>
        <v>-</v>
      </c>
      <c r="M496" s="111" t="str">
        <f>IF(SP_SUL!J498="","*",SP_SUL!J498)</f>
        <v>*</v>
      </c>
      <c r="N496" s="270" t="str">
        <f>IF(SP_SUL!K498="","*",SP_SUL!K498)</f>
        <v>*</v>
      </c>
      <c r="O496" s="270" t="str">
        <f>IF(SP_SUL!L498="","*",SP_SUL!L498)</f>
        <v>*</v>
      </c>
      <c r="P496" s="111"/>
      <c r="Q496" s="128" t="str">
        <f>IF(SP_SUL!O498="","*",SP_SUL!O498)</f>
        <v>*</v>
      </c>
      <c r="R496" s="128" t="str">
        <f>IF(SP_SUL!P498="","*",SP_SUL!P498)</f>
        <v>*</v>
      </c>
      <c r="S496" s="110" t="str">
        <f>IF(SP_SUL!Q498="","*",CONCATENATE(SP_SUL!Q498," ",SP_SUL!R498))</f>
        <v>*</v>
      </c>
      <c r="T496" s="110" t="str">
        <f>IF(SP_SUL!V498="","*",SP_SUL!V498)</f>
        <v>*</v>
      </c>
      <c r="U496" s="110" t="str">
        <f>IF(SP_SUL!W498="","*",SP_SUL!W498)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9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*</v>
      </c>
      <c r="B498" s="109" t="str">
        <f>IF(SP_SUL!X500="","*",SP_SUL!X500)</f>
        <v>*</v>
      </c>
      <c r="C498" s="109" t="str">
        <f>IF(SP_SUL!Z500="","*",SP_SUL!Z500)</f>
        <v>*</v>
      </c>
      <c r="D498" s="110" t="str">
        <f>IF(SP_SUL!S500="","*",SP_SUL!S500)</f>
        <v>-</v>
      </c>
      <c r="E498" s="110" t="str">
        <f>IF(SP_SUL!T500="","*",SP_SUL!T500)</f>
        <v>-</v>
      </c>
      <c r="F498" s="110" t="str">
        <f>IF(SP_SUL!B500="","*",SP_SUL!B500)</f>
        <v>*</v>
      </c>
      <c r="G498" s="110" t="str">
        <f>IF(SP_SUL!D500="","*",SP_SUL!D500)</f>
        <v>*</v>
      </c>
      <c r="H498" s="110" t="str">
        <f>IF(SP_SUL!F500="","*",SP_SUL!F500)</f>
        <v>*</v>
      </c>
      <c r="I498" s="110" t="str">
        <f>IF(SP_SUL!H500="","*",SP_SUL!H500)</f>
        <v>*</v>
      </c>
      <c r="J498" s="110" t="str">
        <f>IF(SP_SUL!I500="","*",SP_SUL!I500)</f>
        <v>*</v>
      </c>
      <c r="K498" s="110" t="str">
        <f>IF(SP_SUL!M500="","*",SP_SUL!M500)</f>
        <v>-</v>
      </c>
      <c r="L498" s="339" t="str">
        <f>IF(SP_SUL!N500="","*",SP_SUL!N500)</f>
        <v>-</v>
      </c>
      <c r="M498" s="111" t="str">
        <f>IF(SP_SUL!J500="","*",SP_SUL!J500)</f>
        <v>*</v>
      </c>
      <c r="N498" s="270" t="str">
        <f>IF(SP_SUL!K500="","*",SP_SUL!K500)</f>
        <v>*</v>
      </c>
      <c r="O498" s="270" t="str">
        <f>IF(SP_SUL!L500="","*",SP_SUL!L500)</f>
        <v>*</v>
      </c>
      <c r="P498" s="111"/>
      <c r="Q498" s="128" t="str">
        <f>IF(SP_SUL!O500="","*",SP_SUL!O500)</f>
        <v>*</v>
      </c>
      <c r="R498" s="128" t="str">
        <f>IF(SP_SUL!P500="","*",SP_SUL!P500)</f>
        <v>*</v>
      </c>
      <c r="S498" s="110" t="str">
        <f>IF(SP_SUL!Q500="","*",CONCATENATE(SP_SUL!Q500," ",SP_SUL!R500))</f>
        <v>*</v>
      </c>
      <c r="T498" s="110" t="str">
        <f>IF(SP_SUL!V500="","*",SP_SUL!V500)</f>
        <v>*</v>
      </c>
      <c r="U498" s="110" t="str">
        <f>IF(SP_SUL!W500="","*",SP_SUL!W500)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*</v>
      </c>
      <c r="B499" s="109" t="str">
        <f>IF(SP_SUL!X501="","*",SP_SUL!X501)</f>
        <v>*</v>
      </c>
      <c r="C499" s="109" t="str">
        <f>IF(SP_SUL!Z501="","*",SP_SUL!Z501)</f>
        <v>*</v>
      </c>
      <c r="D499" s="110" t="str">
        <f>IF(SP_SUL!S501="","*",SP_SUL!S501)</f>
        <v>-</v>
      </c>
      <c r="E499" s="110" t="str">
        <f>IF(SP_SUL!T501="","*",SP_SUL!T501)</f>
        <v>-</v>
      </c>
      <c r="F499" s="110" t="str">
        <f>IF(SP_SUL!B501="","*",SP_SUL!B501)</f>
        <v>*</v>
      </c>
      <c r="G499" s="110" t="str">
        <f>IF(SP_SUL!D501="","*",SP_SUL!D501)</f>
        <v>*</v>
      </c>
      <c r="H499" s="110" t="str">
        <f>IF(SP_SUL!F501="","*",SP_SUL!F501)</f>
        <v>*</v>
      </c>
      <c r="I499" s="110" t="str">
        <f>IF(SP_SUL!H501="","*",SP_SUL!H501)</f>
        <v>*</v>
      </c>
      <c r="J499" s="110" t="str">
        <f>IF(SP_SUL!I501="","*",SP_SUL!I501)</f>
        <v>*</v>
      </c>
      <c r="K499" s="110" t="str">
        <f>IF(SP_SUL!M501="","*",SP_SUL!M501)</f>
        <v>-</v>
      </c>
      <c r="L499" s="339" t="str">
        <f>IF(SP_SUL!N501="","*",SP_SUL!N501)</f>
        <v>-</v>
      </c>
      <c r="M499" s="111" t="str">
        <f>IF(SP_SUL!J501="","*",SP_SUL!J501)</f>
        <v>*</v>
      </c>
      <c r="N499" s="270" t="str">
        <f>IF(SP_SUL!K501="","*",SP_SUL!K501)</f>
        <v>*</v>
      </c>
      <c r="O499" s="270" t="str">
        <f>IF(SP_SUL!L501="","*",SP_SUL!L501)</f>
        <v>*</v>
      </c>
      <c r="P499" s="111"/>
      <c r="Q499" s="128" t="str">
        <f>IF(SP_SUL!O501="","*",SP_SUL!O501)</f>
        <v>*</v>
      </c>
      <c r="R499" s="128" t="str">
        <f>IF(SP_SUL!P501="","*",SP_SUL!P501)</f>
        <v>*</v>
      </c>
      <c r="S499" s="110" t="str">
        <f>IF(SP_SUL!Q501="","*",CONCATENATE(SP_SUL!Q501," ",SP_SUL!R501))</f>
        <v>*</v>
      </c>
      <c r="T499" s="110" t="str">
        <f>IF(SP_SUL!V501="","*",SP_SUL!V501)</f>
        <v>*</v>
      </c>
      <c r="U499" s="110" t="str">
        <f>IF(SP_SUL!W501="","*",SP_SUL!W501)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*</v>
      </c>
      <c r="B500" s="109" t="str">
        <f>IF(SP_SUL!X502="","*",SP_SUL!X502)</f>
        <v>*</v>
      </c>
      <c r="C500" s="109" t="str">
        <f>IF(SP_SUL!Z502="","*",SP_SUL!Z502)</f>
        <v>*</v>
      </c>
      <c r="D500" s="110" t="str">
        <f>IF(SP_SUL!S502="","*",SP_SUL!S502)</f>
        <v>-</v>
      </c>
      <c r="E500" s="110" t="str">
        <f>IF(SP_SUL!T502="","*",SP_SUL!T502)</f>
        <v>-</v>
      </c>
      <c r="F500" s="110" t="str">
        <f>IF(SP_SUL!B502="","*",SP_SUL!B502)</f>
        <v>*</v>
      </c>
      <c r="G500" s="110" t="str">
        <f>IF(SP_SUL!D502="","*",SP_SUL!D502)</f>
        <v>*</v>
      </c>
      <c r="H500" s="110" t="str">
        <f>IF(SP_SUL!F502="","*",SP_SUL!F502)</f>
        <v>*</v>
      </c>
      <c r="I500" s="110" t="str">
        <f>IF(SP_SUL!H502="","*",SP_SUL!H502)</f>
        <v>*</v>
      </c>
      <c r="J500" s="110" t="str">
        <f>IF(SP_SUL!I502="","*",SP_SUL!I502)</f>
        <v>*</v>
      </c>
      <c r="K500" s="110" t="str">
        <f>IF(SP_SUL!M502="","*",SP_SUL!M502)</f>
        <v>-</v>
      </c>
      <c r="L500" s="339" t="str">
        <f>IF(SP_SUL!N502="","*",SP_SUL!N502)</f>
        <v>-</v>
      </c>
      <c r="M500" s="111" t="str">
        <f>IF(SP_SUL!J502="","*",SP_SUL!J502)</f>
        <v>*</v>
      </c>
      <c r="N500" s="270" t="str">
        <f>IF(SP_SUL!K502="","*",SP_SUL!K502)</f>
        <v>*</v>
      </c>
      <c r="O500" s="270" t="str">
        <f>IF(SP_SUL!L502="","*",SP_SUL!L502)</f>
        <v>*</v>
      </c>
      <c r="P500" s="111"/>
      <c r="Q500" s="128" t="str">
        <f>IF(SP_SUL!O502="","*",SP_SUL!O502)</f>
        <v>*</v>
      </c>
      <c r="R500" s="128" t="str">
        <f>IF(SP_SUL!P502="","*",SP_SUL!P502)</f>
        <v>*</v>
      </c>
      <c r="S500" s="110" t="str">
        <f>IF(SP_SUL!Q502="","*",CONCATENATE(SP_SUL!Q502," ",SP_SUL!R502))</f>
        <v>*</v>
      </c>
      <c r="T500" s="110" t="str">
        <f>IF(SP_SUL!V502="","*",SP_SUL!V502)</f>
        <v>*</v>
      </c>
      <c r="U500" s="110" t="str">
        <f>IF(SP_SUL!W502="","*",SP_SUL!W502)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*</v>
      </c>
      <c r="B501" s="109" t="str">
        <f>IF(SP_SUL!X503="","*",SP_SUL!X503)</f>
        <v>*</v>
      </c>
      <c r="C501" s="109" t="str">
        <f>IF(SP_SUL!Z503="","*",SP_SUL!Z503)</f>
        <v>*</v>
      </c>
      <c r="D501" s="110" t="str">
        <f>IF(SP_SUL!S503="","*",SP_SUL!S503)</f>
        <v>-</v>
      </c>
      <c r="E501" s="110" t="str">
        <f>IF(SP_SUL!T503="","*",SP_SUL!T503)</f>
        <v>-</v>
      </c>
      <c r="F501" s="110" t="str">
        <f>IF(SP_SUL!B503="","*",SP_SUL!B503)</f>
        <v>*</v>
      </c>
      <c r="G501" s="110" t="str">
        <f>IF(SP_SUL!D503="","*",SP_SUL!D503)</f>
        <v>*</v>
      </c>
      <c r="H501" s="110" t="str">
        <f>IF(SP_SUL!F503="","*",SP_SUL!F503)</f>
        <v>*</v>
      </c>
      <c r="I501" s="110" t="str">
        <f>IF(SP_SUL!H503="","*",SP_SUL!H503)</f>
        <v>*</v>
      </c>
      <c r="J501" s="110" t="str">
        <f>IF(SP_SUL!I503="","*",SP_SUL!I503)</f>
        <v>*</v>
      </c>
      <c r="K501" s="110" t="str">
        <f>IF(SP_SUL!M503="","*",SP_SUL!M503)</f>
        <v>-</v>
      </c>
      <c r="L501" s="339" t="str">
        <f>IF(SP_SUL!N503="","*",SP_SUL!N503)</f>
        <v>-</v>
      </c>
      <c r="M501" s="111" t="str">
        <f>IF(SP_SUL!J503="","*",SP_SUL!J503)</f>
        <v>*</v>
      </c>
      <c r="N501" s="270" t="str">
        <f>IF(SP_SUL!K503="","*",SP_SUL!K503)</f>
        <v>*</v>
      </c>
      <c r="O501" s="270" t="str">
        <f>IF(SP_SUL!L503="","*",SP_SUL!L503)</f>
        <v>*</v>
      </c>
      <c r="P501" s="111"/>
      <c r="Q501" s="128" t="str">
        <f>IF(SP_SUL!O503="","*",SP_SUL!O503)</f>
        <v>*</v>
      </c>
      <c r="R501" s="128" t="str">
        <f>IF(SP_SUL!P503="","*",SP_SUL!P503)</f>
        <v>*</v>
      </c>
      <c r="S501" s="110" t="str">
        <f>IF(SP_SUL!Q503="","*",CONCATENATE(SP_SUL!Q503," ",SP_SUL!R503))</f>
        <v>*</v>
      </c>
      <c r="T501" s="110" t="str">
        <f>IF(SP_SUL!V503="","*",SP_SUL!V503)</f>
        <v>*</v>
      </c>
      <c r="U501" s="110" t="str">
        <f>IF(SP_SUL!W503="","*",SP_SUL!W503)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*</v>
      </c>
      <c r="B502" s="109" t="str">
        <f>IF(SP_SUL!X504="","*",SP_SUL!X504)</f>
        <v>*</v>
      </c>
      <c r="C502" s="109" t="str">
        <f>IF(SP_SUL!Z504="","*",SP_SUL!Z504)</f>
        <v>*</v>
      </c>
      <c r="D502" s="110" t="str">
        <f>IF(SP_SUL!S504="","*",SP_SUL!S504)</f>
        <v>-</v>
      </c>
      <c r="E502" s="110" t="str">
        <f>IF(SP_SUL!T504="","*",SP_SUL!T504)</f>
        <v>-</v>
      </c>
      <c r="F502" s="110" t="str">
        <f>IF(SP_SUL!B504="","*",SP_SUL!B504)</f>
        <v>*</v>
      </c>
      <c r="G502" s="110" t="str">
        <f>IF(SP_SUL!D504="","*",SP_SUL!D504)</f>
        <v>*</v>
      </c>
      <c r="H502" s="110" t="str">
        <f>IF(SP_SUL!F504="","*",SP_SUL!F504)</f>
        <v>*</v>
      </c>
      <c r="I502" s="110" t="str">
        <f>IF(SP_SUL!H504="","*",SP_SUL!H504)</f>
        <v>*</v>
      </c>
      <c r="J502" s="110" t="str">
        <f>IF(SP_SUL!I504="","*",SP_SUL!I504)</f>
        <v>*</v>
      </c>
      <c r="K502" s="110" t="str">
        <f>IF(SP_SUL!M504="","*",SP_SUL!M504)</f>
        <v>-</v>
      </c>
      <c r="L502" s="339" t="str">
        <f>IF(SP_SUL!N504="","*",SP_SUL!N504)</f>
        <v>-</v>
      </c>
      <c r="M502" s="111" t="str">
        <f>IF(SP_SUL!J504="","*",SP_SUL!J504)</f>
        <v>*</v>
      </c>
      <c r="N502" s="270" t="str">
        <f>IF(SP_SUL!K504="","*",SP_SUL!K504)</f>
        <v>*</v>
      </c>
      <c r="O502" s="270" t="str">
        <f>IF(SP_SUL!L504="","*",SP_SUL!L504)</f>
        <v>*</v>
      </c>
      <c r="P502" s="111"/>
      <c r="Q502" s="128" t="str">
        <f>IF(SP_SUL!O504="","*",SP_SUL!O504)</f>
        <v>*</v>
      </c>
      <c r="R502" s="128" t="str">
        <f>IF(SP_SUL!P504="","*",SP_SUL!P504)</f>
        <v>*</v>
      </c>
      <c r="S502" s="110" t="str">
        <f>IF(SP_SUL!Q504="","*",CONCATENATE(SP_SUL!Q504," ",SP_SUL!R504))</f>
        <v>*</v>
      </c>
      <c r="T502" s="110" t="str">
        <f>IF(SP_SUL!V504="","*",SP_SUL!V504)</f>
        <v>*</v>
      </c>
      <c r="U502" s="110" t="str">
        <f>IF(SP_SUL!W504="","*",SP_SUL!W504)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*</v>
      </c>
      <c r="B503" s="109" t="str">
        <f>IF(SP_SUL!X505="","*",SP_SUL!X505)</f>
        <v>*</v>
      </c>
      <c r="C503" s="109" t="str">
        <f>IF(SP_SUL!Z505="","*",SP_SUL!Z505)</f>
        <v>*</v>
      </c>
      <c r="D503" s="110" t="str">
        <f>IF(SP_SUL!S505="","*",SP_SUL!S505)</f>
        <v>-</v>
      </c>
      <c r="E503" s="110" t="str">
        <f>IF(SP_SUL!T505="","*",SP_SUL!T505)</f>
        <v>-</v>
      </c>
      <c r="F503" s="110" t="str">
        <f>IF(SP_SUL!B505="","*",SP_SUL!B505)</f>
        <v>*</v>
      </c>
      <c r="G503" s="110" t="str">
        <f>IF(SP_SUL!D505="","*",SP_SUL!D505)</f>
        <v>*</v>
      </c>
      <c r="H503" s="110" t="str">
        <f>IF(SP_SUL!F505="","*",SP_SUL!F505)</f>
        <v>*</v>
      </c>
      <c r="I503" s="110" t="str">
        <f>IF(SP_SUL!H505="","*",SP_SUL!H505)</f>
        <v>*</v>
      </c>
      <c r="J503" s="110" t="str">
        <f>IF(SP_SUL!I505="","*",SP_SUL!I505)</f>
        <v>*</v>
      </c>
      <c r="K503" s="110" t="str">
        <f>IF(SP_SUL!M505="","*",SP_SUL!M505)</f>
        <v>-</v>
      </c>
      <c r="L503" s="339" t="str">
        <f>IF(SP_SUL!N505="","*",SP_SUL!N505)</f>
        <v>-</v>
      </c>
      <c r="M503" s="111" t="str">
        <f>IF(SP_SUL!J505="","*",SP_SUL!J505)</f>
        <v>*</v>
      </c>
      <c r="N503" s="270" t="str">
        <f>IF(SP_SUL!K505="","*",SP_SUL!K505)</f>
        <v>*</v>
      </c>
      <c r="O503" s="270" t="str">
        <f>IF(SP_SUL!L505="","*",SP_SUL!L505)</f>
        <v>*</v>
      </c>
      <c r="P503" s="111"/>
      <c r="Q503" s="128" t="str">
        <f>IF(SP_SUL!O505="","*",SP_SUL!O505)</f>
        <v>*</v>
      </c>
      <c r="R503" s="128" t="str">
        <f>IF(SP_SUL!P505="","*",SP_SUL!P505)</f>
        <v>*</v>
      </c>
      <c r="S503" s="110" t="str">
        <f>IF(SP_SUL!Q505="","*",CONCATENATE(SP_SUL!Q505," ",SP_SUL!R505))</f>
        <v>*</v>
      </c>
      <c r="T503" s="110" t="str">
        <f>IF(SP_SUL!V505="","*",SP_SUL!V505)</f>
        <v>*</v>
      </c>
      <c r="U503" s="110" t="str">
        <f>IF(SP_SUL!W505="","*",SP_SUL!W505)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9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*</v>
      </c>
      <c r="B505" s="109" t="str">
        <f>IF(SP_SUL!X507="","*",SP_SUL!X507)</f>
        <v>*</v>
      </c>
      <c r="C505" s="109" t="str">
        <f>IF(SP_SUL!Z507="","*",SP_SUL!Z507)</f>
        <v>*</v>
      </c>
      <c r="D505" s="110" t="str">
        <f>IF(SP_SUL!S507="","*",SP_SUL!S507)</f>
        <v>-</v>
      </c>
      <c r="E505" s="110" t="str">
        <f>IF(SP_SUL!T507="","*",SP_SUL!T507)</f>
        <v>-</v>
      </c>
      <c r="F505" s="110" t="str">
        <f>IF(SP_SUL!B507="","*",SP_SUL!B507)</f>
        <v>*</v>
      </c>
      <c r="G505" s="110" t="str">
        <f>IF(SP_SUL!D507="","*",SP_SUL!D507)</f>
        <v>*</v>
      </c>
      <c r="H505" s="110" t="str">
        <f>IF(SP_SUL!F507="","*",SP_SUL!F507)</f>
        <v>*</v>
      </c>
      <c r="I505" s="110" t="str">
        <f>IF(SP_SUL!H507="","*",SP_SUL!H507)</f>
        <v>*</v>
      </c>
      <c r="J505" s="110" t="str">
        <f>IF(SP_SUL!I507="","*",SP_SUL!I507)</f>
        <v>*</v>
      </c>
      <c r="K505" s="110" t="str">
        <f>IF(SP_SUL!M507="","*",SP_SUL!M507)</f>
        <v>-</v>
      </c>
      <c r="L505" s="339" t="str">
        <f>IF(SP_SUL!N507="","*",SP_SUL!N507)</f>
        <v>-</v>
      </c>
      <c r="M505" s="111" t="str">
        <f>IF(SP_SUL!J507="","*",SP_SUL!J507)</f>
        <v>*</v>
      </c>
      <c r="N505" s="270" t="str">
        <f>IF(SP_SUL!K507="","*",SP_SUL!K507)</f>
        <v>*</v>
      </c>
      <c r="O505" s="270" t="str">
        <f>IF(SP_SUL!L507="","*",SP_SUL!L507)</f>
        <v>*</v>
      </c>
      <c r="P505" s="111"/>
      <c r="Q505" s="128" t="str">
        <f>IF(SP_SUL!O507="","*",SP_SUL!O507)</f>
        <v>*</v>
      </c>
      <c r="R505" s="128" t="str">
        <f>IF(SP_SUL!P507="","*",SP_SUL!P507)</f>
        <v>*</v>
      </c>
      <c r="S505" s="110" t="str">
        <f>IF(SP_SUL!Q507="","*",CONCATENATE(SP_SUL!Q507," ",SP_SUL!R507))</f>
        <v>*</v>
      </c>
      <c r="T505" s="110" t="str">
        <f>IF(SP_SUL!V507="","*",SP_SUL!V507)</f>
        <v>*</v>
      </c>
      <c r="U505" s="110" t="str">
        <f>IF(SP_SUL!W507="","*",SP_SUL!W507)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*</v>
      </c>
      <c r="B506" s="109" t="str">
        <f>IF(SP_SUL!X508="","*",SP_SUL!X508)</f>
        <v>*</v>
      </c>
      <c r="C506" s="109" t="str">
        <f>IF(SP_SUL!Z508="","*",SP_SUL!Z508)</f>
        <v>*</v>
      </c>
      <c r="D506" s="110" t="str">
        <f>IF(SP_SUL!S508="","*",SP_SUL!S508)</f>
        <v>-</v>
      </c>
      <c r="E506" s="110" t="str">
        <f>IF(SP_SUL!T508="","*",SP_SUL!T508)</f>
        <v>-</v>
      </c>
      <c r="F506" s="110" t="str">
        <f>IF(SP_SUL!B508="","*",SP_SUL!B508)</f>
        <v>*</v>
      </c>
      <c r="G506" s="110" t="str">
        <f>IF(SP_SUL!D508="","*",SP_SUL!D508)</f>
        <v>*</v>
      </c>
      <c r="H506" s="110" t="str">
        <f>IF(SP_SUL!F508="","*",SP_SUL!F508)</f>
        <v>*</v>
      </c>
      <c r="I506" s="110" t="str">
        <f>IF(SP_SUL!H508="","*",SP_SUL!H508)</f>
        <v>*</v>
      </c>
      <c r="J506" s="110" t="str">
        <f>IF(SP_SUL!I508="","*",SP_SUL!I508)</f>
        <v>*</v>
      </c>
      <c r="K506" s="110" t="str">
        <f>IF(SP_SUL!M508="","*",SP_SUL!M508)</f>
        <v>-</v>
      </c>
      <c r="L506" s="339" t="str">
        <f>IF(SP_SUL!N508="","*",SP_SUL!N508)</f>
        <v>-</v>
      </c>
      <c r="M506" s="111" t="str">
        <f>IF(SP_SUL!J508="","*",SP_SUL!J508)</f>
        <v>*</v>
      </c>
      <c r="N506" s="270" t="str">
        <f>IF(SP_SUL!K508="","*",SP_SUL!K508)</f>
        <v>*</v>
      </c>
      <c r="O506" s="270" t="str">
        <f>IF(SP_SUL!L508="","*",SP_SUL!L508)</f>
        <v>*</v>
      </c>
      <c r="P506" s="111"/>
      <c r="Q506" s="128" t="str">
        <f>IF(SP_SUL!O508="","*",SP_SUL!O508)</f>
        <v>*</v>
      </c>
      <c r="R506" s="128" t="str">
        <f>IF(SP_SUL!P508="","*",SP_SUL!P508)</f>
        <v>*</v>
      </c>
      <c r="S506" s="110" t="str">
        <f>IF(SP_SUL!Q508="","*",CONCATENATE(SP_SUL!Q508," ",SP_SUL!R508))</f>
        <v>*</v>
      </c>
      <c r="T506" s="110" t="str">
        <f>IF(SP_SUL!V508="","*",SP_SUL!V508)</f>
        <v>*</v>
      </c>
      <c r="U506" s="110" t="str">
        <f>IF(SP_SUL!W508="","*",SP_SUL!W508)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*</v>
      </c>
      <c r="B507" s="109" t="str">
        <f>IF(SP_SUL!X509="","*",SP_SUL!X509)</f>
        <v>*</v>
      </c>
      <c r="C507" s="109" t="str">
        <f>IF(SP_SUL!Z509="","*",SP_SUL!Z509)</f>
        <v>*</v>
      </c>
      <c r="D507" s="110" t="str">
        <f>IF(SP_SUL!S509="","*",SP_SUL!S509)</f>
        <v>-</v>
      </c>
      <c r="E507" s="110" t="str">
        <f>IF(SP_SUL!T509="","*",SP_SUL!T509)</f>
        <v>-</v>
      </c>
      <c r="F507" s="110" t="str">
        <f>IF(SP_SUL!B509="","*",SP_SUL!B509)</f>
        <v>*</v>
      </c>
      <c r="G507" s="110" t="str">
        <f>IF(SP_SUL!D509="","*",SP_SUL!D509)</f>
        <v>*</v>
      </c>
      <c r="H507" s="110" t="str">
        <f>IF(SP_SUL!F509="","*",SP_SUL!F509)</f>
        <v>*</v>
      </c>
      <c r="I507" s="110" t="str">
        <f>IF(SP_SUL!H509="","*",SP_SUL!H509)</f>
        <v>*</v>
      </c>
      <c r="J507" s="110" t="str">
        <f>IF(SP_SUL!I509="","*",SP_SUL!I509)</f>
        <v>*</v>
      </c>
      <c r="K507" s="110" t="str">
        <f>IF(SP_SUL!M509="","*",SP_SUL!M509)</f>
        <v>-</v>
      </c>
      <c r="L507" s="339" t="str">
        <f>IF(SP_SUL!N509="","*",SP_SUL!N509)</f>
        <v>-</v>
      </c>
      <c r="M507" s="111" t="str">
        <f>IF(SP_SUL!J509="","*",SP_SUL!J509)</f>
        <v>*</v>
      </c>
      <c r="N507" s="270" t="str">
        <f>IF(SP_SUL!K509="","*",SP_SUL!K509)</f>
        <v>*</v>
      </c>
      <c r="O507" s="270" t="str">
        <f>IF(SP_SUL!L509="","*",SP_SUL!L509)</f>
        <v>*</v>
      </c>
      <c r="P507" s="111"/>
      <c r="Q507" s="128" t="str">
        <f>IF(SP_SUL!O509="","*",SP_SUL!O509)</f>
        <v>*</v>
      </c>
      <c r="R507" s="128" t="str">
        <f>IF(SP_SUL!P509="","*",SP_SUL!P509)</f>
        <v>*</v>
      </c>
      <c r="S507" s="110" t="str">
        <f>IF(SP_SUL!Q509="","*",CONCATENATE(SP_SUL!Q509," ",SP_SUL!R509))</f>
        <v>*</v>
      </c>
      <c r="T507" s="110" t="str">
        <f>IF(SP_SUL!V509="","*",SP_SUL!V509)</f>
        <v>*</v>
      </c>
      <c r="U507" s="110" t="str">
        <f>IF(SP_SUL!W509="","*",SP_SUL!W509)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1656</v>
      </c>
    </row>
  </sheetData>
  <autoFilter ref="A2:Y3000" xr:uid="{D1126E52-FA3F-4EAC-A720-DDE9797BEFF6}">
    <filterColumn colId="5">
      <filters>
        <dateGroupItem year="2025" month="12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432" workbookViewId="0">
      <selection activeCell="A427" sqref="A427:Q45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1657</v>
      </c>
      <c r="D5" s="399"/>
      <c r="E5" s="399"/>
      <c r="F5" s="399"/>
      <c r="G5" s="399"/>
      <c r="H5" s="399"/>
      <c r="I5" s="399"/>
      <c r="J5" s="400"/>
      <c r="K5" s="401" t="s">
        <v>1658</v>
      </c>
      <c r="L5" s="402"/>
      <c r="M5" s="402"/>
      <c r="N5" s="402"/>
      <c r="O5" s="403" t="s">
        <v>1659</v>
      </c>
      <c r="P5" s="404"/>
      <c r="Q5" s="405"/>
    </row>
    <row r="6" spans="1:17" s="94" customFormat="1" ht="15.75" customHeight="1">
      <c r="A6" s="88" t="s">
        <v>1654</v>
      </c>
      <c r="B6" s="95" t="s">
        <v>1653</v>
      </c>
      <c r="C6" s="96" t="s">
        <v>874</v>
      </c>
      <c r="D6" s="97" t="s">
        <v>875</v>
      </c>
      <c r="E6" s="96" t="s">
        <v>1660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1661</v>
      </c>
      <c r="M6" s="139" t="s">
        <v>335</v>
      </c>
      <c r="N6" s="140" t="s">
        <v>869</v>
      </c>
      <c r="O6" s="246" t="s">
        <v>912</v>
      </c>
      <c r="P6" s="157"/>
      <c r="Q6" s="193" t="s">
        <v>1662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1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1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*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1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0.41666666666666669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1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>
        <f>IF(SP_SUL!B485="","*",SP_SUL!B485)</f>
        <v>46011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1662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3041" sqref="B304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1663</v>
      </c>
      <c r="C2" s="96" t="s">
        <v>859</v>
      </c>
      <c r="D2" s="96" t="s">
        <v>861</v>
      </c>
      <c r="E2" s="96" t="s">
        <v>1664</v>
      </c>
      <c r="F2" s="96" t="s">
        <v>1665</v>
      </c>
      <c r="G2" s="96" t="s">
        <v>1666</v>
      </c>
      <c r="H2" s="96" t="s">
        <v>1667</v>
      </c>
      <c r="I2" s="96" t="s">
        <v>1668</v>
      </c>
      <c r="J2" s="96" t="s">
        <v>1669</v>
      </c>
      <c r="K2" s="131" t="s">
        <v>1670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>
        <f>IF(SP_SUL!B454="","*",SP_SUL!B454)</f>
        <v>46010</v>
      </c>
      <c r="D430" s="121" t="str">
        <f>IF(SP_SUL!D454="","*",SP_SUL!D454)</f>
        <v xml:space="preserve">TURMA FIXA VIA </v>
      </c>
      <c r="E430" s="121" t="str">
        <f>IF(SP_SUL!H454="","*",SP_SUL!H454)</f>
        <v>189ZFY</v>
      </c>
      <c r="F430" s="137" t="str">
        <f>IF(SP_SUL!M454="","*",SP_SUL!M454)</f>
        <v>ZXP-ZFY</v>
      </c>
      <c r="G430" s="121" t="str">
        <f>IF(SP_SUL!I454="","*",SP_SUL!I454)</f>
        <v>-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>
        <f>IF(SP_SUL!B474="","*",SP_SUL!B474)</f>
        <v>46011</v>
      </c>
      <c r="D450" s="121" t="str">
        <f>IF(SP_SUL!D474="","*",SP_SUL!D474)</f>
        <v>EDSON (TP-780)</v>
      </c>
      <c r="E450" s="121" t="str">
        <f>IF(SP_SUL!H474="","*",SP_SUL!H474)</f>
        <v>-</v>
      </c>
      <c r="F450" s="137" t="str">
        <f>IF(SP_SUL!M474="","*",SP_SUL!M474)</f>
        <v>ZYU</v>
      </c>
      <c r="G450" s="121" t="str">
        <f>IF(SP_SUL!I474="","*",SP_SUL!I474)</f>
        <v>-</v>
      </c>
      <c r="H450" s="121" t="str">
        <f>IF(SP_SUL!AB474="","*",SP_SUL!AB474)</f>
        <v>-</v>
      </c>
      <c r="I450" s="121" t="str">
        <f>IF(SP_SUL!AC474="","*",SP_SUL!AC474)</f>
        <v>-</v>
      </c>
      <c r="J450" s="122" t="str">
        <f>IF(SP_SUL!AA474="","*",SP_SUL!AA474)</f>
        <v>-</v>
      </c>
      <c r="K450" s="134" t="str">
        <f>IF(SP_SUL!AD474="","*",SP_SUL!AD474)</f>
        <v>-</v>
      </c>
    </row>
    <row r="451" spans="2:11" s="123" customFormat="1" hidden="1">
      <c r="B451" s="120" t="str">
        <f>IF(SP_SUL!Y475="","*",SP_SUL!Y475)</f>
        <v>*</v>
      </c>
      <c r="C451" s="121">
        <f>IF(SP_SUL!B475="","*",SP_SUL!B475)</f>
        <v>46011</v>
      </c>
      <c r="D451" s="121" t="str">
        <f>IF(SP_SUL!D475="","*",SP_SUL!D475)</f>
        <v>ROGÉRIO (TP-730)</v>
      </c>
      <c r="E451" s="121" t="str">
        <f>IF(SP_SUL!H475="","*",SP_SUL!H475)</f>
        <v>-</v>
      </c>
      <c r="F451" s="137" t="str">
        <f>IF(SP_SUL!M475="","*",SP_SUL!M475)</f>
        <v>ZYU</v>
      </c>
      <c r="G451" s="121" t="str">
        <f>IF(SP_SUL!I475="","*",SP_SUL!I475)</f>
        <v>-</v>
      </c>
      <c r="H451" s="121" t="str">
        <f>IF(SP_SUL!AB475="","*",SP_SUL!AB475)</f>
        <v>-</v>
      </c>
      <c r="I451" s="121" t="str">
        <f>IF(SP_SUL!AC475="","*",SP_SUL!AC475)</f>
        <v>-</v>
      </c>
      <c r="J451" s="122" t="str">
        <f>IF(SP_SUL!AA475="","*",SP_SUL!AA475)</f>
        <v>-</v>
      </c>
      <c r="K451" s="134" t="str">
        <f>IF(SP_SUL!AD475="","*",SP_SUL!AD475)</f>
        <v>-</v>
      </c>
    </row>
    <row r="452" spans="2:11" s="123" customFormat="1" hidden="1">
      <c r="B452" s="120" t="str">
        <f>IF(SP_SUL!Y476="","*",SP_SUL!Y476)</f>
        <v>*</v>
      </c>
      <c r="C452" s="121">
        <f>IF(SP_SUL!B476="","*",SP_SUL!B476)</f>
        <v>46011</v>
      </c>
      <c r="D452" s="121" t="str">
        <f>IF(SP_SUL!D476="","*",SP_SUL!D476)</f>
        <v>JOSÉ  (TF-521)</v>
      </c>
      <c r="E452" s="121" t="str">
        <f>IF(SP_SUL!H476="","*",SP_SUL!H476)</f>
        <v>-</v>
      </c>
      <c r="F452" s="137" t="str">
        <f>IF(SP_SUL!M476="","*",SP_SUL!M476)</f>
        <v>ZER-170</v>
      </c>
      <c r="G452" s="121" t="str">
        <f>IF(SP_SUL!I476="","*",SP_SUL!I476)</f>
        <v>-</v>
      </c>
      <c r="H452" s="121" t="str">
        <f>IF(SP_SUL!AB476="","*",SP_SUL!AB476)</f>
        <v>-</v>
      </c>
      <c r="I452" s="121" t="str">
        <f>IF(SP_SUL!AC476="","*",SP_SUL!AC476)</f>
        <v>-</v>
      </c>
      <c r="J452" s="122" t="str">
        <f>IF(SP_SUL!AA476="","*",SP_SUL!AA476)</f>
        <v>-</v>
      </c>
      <c r="K452" s="134" t="str">
        <f>IF(SP_SUL!AD476="","*",SP_SUL!AD476)</f>
        <v>-</v>
      </c>
    </row>
    <row r="453" spans="2:11" s="123" customFormat="1" hidden="1">
      <c r="B453" s="120" t="str">
        <f>IF(SP_SUL!Y477="","*",SP_SUL!Y477)</f>
        <v>*</v>
      </c>
      <c r="C453" s="121">
        <f>IF(SP_SUL!B477="","*",SP_SUL!B477)</f>
        <v>46011</v>
      </c>
      <c r="D453" s="121" t="str">
        <f>IF(SP_SUL!D477="","*",SP_SUL!D477)</f>
        <v>CARLOS (TP-722)</v>
      </c>
      <c r="E453" s="121" t="str">
        <f>IF(SP_SUL!H477="","*",SP_SUL!H477)</f>
        <v>-</v>
      </c>
      <c r="F453" s="137" t="str">
        <f>IF(SP_SUL!M477="","*",SP_SUL!M477)</f>
        <v>ZGA</v>
      </c>
      <c r="G453" s="121" t="str">
        <f>IF(SP_SUL!I477="","*",SP_SUL!I477)</f>
        <v>-</v>
      </c>
      <c r="H453" s="121" t="str">
        <f>IF(SP_SUL!AB477="","*",SP_SUL!AB477)</f>
        <v>-</v>
      </c>
      <c r="I453" s="121" t="str">
        <f>IF(SP_SUL!AC477="","*",SP_SUL!AC477)</f>
        <v>-</v>
      </c>
      <c r="J453" s="122" t="str">
        <f>IF(SP_SUL!AA477="","*",SP_SUL!AA477)</f>
        <v>-</v>
      </c>
      <c r="K453" s="134" t="str">
        <f>IF(SP_SUL!AD477="","*",SP_SUL!AD477)</f>
        <v>-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>
        <f>IF(SP_SUL!B479="","*",SP_SUL!B479)</f>
        <v>46011</v>
      </c>
      <c r="D455" s="121" t="str">
        <f>IF(SP_SUL!D479="","*",SP_SUL!D479)</f>
        <v>VALMIR (TF-678)</v>
      </c>
      <c r="E455" s="121" t="str">
        <f>IF(SP_SUL!H479="","*",SP_SUL!H479)</f>
        <v>-</v>
      </c>
      <c r="F455" s="137" t="str">
        <f>IF(SP_SUL!M479="","*",SP_SUL!M479)</f>
        <v>ZEM-ZEJ</v>
      </c>
      <c r="G455" s="121" t="str">
        <f>IF(SP_SUL!I479="","*",SP_SUL!I479)</f>
        <v>-</v>
      </c>
      <c r="H455" s="121" t="str">
        <f>IF(SP_SUL!AB479="","*",SP_SUL!AB479)</f>
        <v>-</v>
      </c>
      <c r="I455" s="121" t="str">
        <f>IF(SP_SUL!AC479="","*",SP_SUL!AC479)</f>
        <v>-</v>
      </c>
      <c r="J455" s="122" t="str">
        <f>IF(SP_SUL!AA479="","*",SP_SUL!AA479)</f>
        <v>-</v>
      </c>
      <c r="K455" s="134" t="str">
        <f>IF(SP_SUL!AD479="","*",SP_SUL!AD479)</f>
        <v>-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>
        <f>IF(SP_SUL!B481="","*",SP_SUL!B481)</f>
        <v>46011</v>
      </c>
      <c r="D457" s="121" t="str">
        <f>IF(SP_SUL!D481="","*",SP_SUL!D481)</f>
        <v>JACIANO (TF-674)</v>
      </c>
      <c r="E457" s="121" t="str">
        <f>IF(SP_SUL!H481="","*",SP_SUL!H481)</f>
        <v>-</v>
      </c>
      <c r="F457" s="137" t="str">
        <f>IF(SP_SUL!M481="","*",SP_SUL!M481)</f>
        <v>ZEZ-069</v>
      </c>
      <c r="G457" s="121" t="str">
        <f>IF(SP_SUL!I481="","*",SP_SUL!I481)</f>
        <v>-</v>
      </c>
      <c r="H457" s="121" t="str">
        <f>IF(SP_SUL!AB481="","*",SP_SUL!AB481)</f>
        <v>-</v>
      </c>
      <c r="I457" s="121" t="str">
        <f>IF(SP_SUL!AC481="","*",SP_SUL!AC481)</f>
        <v>ACIONAMENTO</v>
      </c>
      <c r="J457" s="122" t="str">
        <f>IF(SP_SUL!AA481="","*",SP_SUL!AA481)</f>
        <v>-</v>
      </c>
      <c r="K457" s="134" t="str">
        <f>IF(SP_SUL!AD481="","*",SP_SUL!AD481)</f>
        <v>-</v>
      </c>
    </row>
    <row r="458" spans="2:11" s="123" customFormat="1" hidden="1">
      <c r="B458" s="120" t="str">
        <f>IF(SP_SUL!Y482="","*",SP_SUL!Y482)</f>
        <v>*</v>
      </c>
      <c r="C458" s="121">
        <f>IF(SP_SUL!B482="","*",SP_SUL!B482)</f>
        <v>46011</v>
      </c>
      <c r="D458" s="121" t="str">
        <f>IF(SP_SUL!D482="","*",SP_SUL!D482)</f>
        <v>W61</v>
      </c>
      <c r="E458" s="121" t="str">
        <f>IF(SP_SUL!H482="","*",SP_SUL!H482)</f>
        <v>K67ZEV1</v>
      </c>
      <c r="F458" s="137" t="str">
        <f>IF(SP_SUL!M482="","*",SP_SUL!M482)</f>
        <v>ZEV-ZXW</v>
      </c>
      <c r="G458" s="121" t="str">
        <f>IF(SP_SUL!I482="","*",SP_SUL!I482)</f>
        <v>K67ZEV1</v>
      </c>
      <c r="H458" s="121" t="str">
        <f>IF(SP_SUL!AB482="","*",SP_SUL!AB482)</f>
        <v>FIXO</v>
      </c>
      <c r="I458" s="121" t="str">
        <f>IF(SP_SUL!AC482="","*",SP_SUL!AC482)</f>
        <v>ACIONAMENTO</v>
      </c>
      <c r="J458" s="122">
        <f>IF(SP_SUL!AA482="","*",SP_SUL!AA482)</f>
        <v>1</v>
      </c>
      <c r="K458" s="134">
        <f>IF(SP_SUL!AD482="","*",SP_SUL!AD482)</f>
        <v>0.27083333333333331</v>
      </c>
    </row>
    <row r="459" spans="2:11" s="123" customFormat="1" hidden="1">
      <c r="B459" s="120" t="str">
        <f>IF(SP_SUL!Y483="","*",SP_SUL!Y483)</f>
        <v>*</v>
      </c>
      <c r="C459" s="121">
        <f>IF(SP_SUL!B483="","*",SP_SUL!B483)</f>
        <v>46011</v>
      </c>
      <c r="D459" s="121" t="str">
        <f>IF(SP_SUL!D483="","*",SP_SUL!D483)</f>
        <v>W62</v>
      </c>
      <c r="E459" s="121" t="str">
        <f>IF(SP_SUL!H483="","*",SP_SUL!H483)</f>
        <v>ZPT1051</v>
      </c>
      <c r="F459" s="137" t="str">
        <f>IF(SP_SUL!M483="","*",SP_SUL!M483)</f>
        <v>ZPT-ZXW</v>
      </c>
      <c r="G459" s="121" t="str">
        <f>IF(SP_SUL!I483="","*",SP_SUL!I483)</f>
        <v>ZPTZDR</v>
      </c>
      <c r="H459" s="121" t="str">
        <f>IF(SP_SUL!AB483="","*",SP_SUL!AB483)</f>
        <v>FIXO</v>
      </c>
      <c r="I459" s="121" t="str">
        <f>IF(SP_SUL!AC483="","*",SP_SUL!AC483)</f>
        <v>ACIONAMENTO</v>
      </c>
      <c r="J459" s="122">
        <f>IF(SP_SUL!AA483="","*",SP_SUL!AA483)</f>
        <v>1</v>
      </c>
      <c r="K459" s="134">
        <f>IF(SP_SUL!AD483="","*",SP_SUL!AD483)</f>
        <v>0.27083333333333331</v>
      </c>
    </row>
    <row r="460" spans="2:11" s="123" customFormat="1" hidden="1">
      <c r="B460" s="120" t="str">
        <f>IF(SP_SUL!Y484="","*",SP_SUL!Y484)</f>
        <v>*</v>
      </c>
      <c r="C460" s="121">
        <f>IF(SP_SUL!B484="","*",SP_SUL!B484)</f>
        <v>46011</v>
      </c>
      <c r="D460" s="121" t="str">
        <f>IF(SP_SUL!D484="","*",SP_SUL!D484)</f>
        <v>EDSON (TP-719)</v>
      </c>
      <c r="E460" s="121" t="str">
        <f>IF(SP_SUL!H484="","*",SP_SUL!H484)</f>
        <v>-</v>
      </c>
      <c r="F460" s="137" t="str">
        <f>IF(SP_SUL!M484="","*",SP_SUL!M484)</f>
        <v>ZGP-ZWU</v>
      </c>
      <c r="G460" s="121" t="str">
        <f>IF(SP_SUL!I484="","*",SP_SUL!I484)</f>
        <v>-</v>
      </c>
      <c r="H460" s="121" t="str">
        <f>IF(SP_SUL!AB484="","*",SP_SUL!AB484)</f>
        <v>-</v>
      </c>
      <c r="I460" s="121" t="str">
        <f>IF(SP_SUL!AC484="","*",SP_SUL!AC484)</f>
        <v>-</v>
      </c>
      <c r="J460" s="122" t="str">
        <f>IF(SP_SUL!AA484="","*",SP_SUL!AA484)</f>
        <v>-</v>
      </c>
      <c r="K460" s="134" t="str">
        <f>IF(SP_SUL!AD484="","*",SP_SUL!AD484)</f>
        <v>-</v>
      </c>
    </row>
    <row r="461" spans="2:11" s="123" customFormat="1" hidden="1">
      <c r="B461" s="120" t="str">
        <f>IF(SP_SUL!Y485="","*",SP_SUL!Y485)</f>
        <v>*</v>
      </c>
      <c r="C461" s="121">
        <f>IF(SP_SUL!B485="","*",SP_SUL!B485)</f>
        <v>46011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8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2025-12-19T17:17:43Z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