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84" documentId="8_{B6337239-1A00-434D-AAD0-422EA1FEB5AE}" xr6:coauthVersionLast="47" xr6:coauthVersionMax="47" xr10:uidLastSave="{E0F79A8E-8744-4410-9125-B92EDB52E7BF}"/>
  <bookViews>
    <workbookView xWindow="-120" yWindow="-120" windowWidth="20730" windowHeight="11040" firstSheet="3" activeTab="7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7" i="1" l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41" i="1" a="1"/>
  <c r="M141" i="1"/>
  <c r="M140" i="1" a="1"/>
  <c r="M140" i="1"/>
  <c r="M139" i="1" a="1"/>
  <c r="M139" i="1"/>
  <c r="M138" i="1" a="1"/>
  <c r="M138" i="1"/>
  <c r="M137" i="1" a="1"/>
  <c r="M137" i="1"/>
  <c r="M136" i="1" a="1"/>
  <c r="M136" i="1"/>
  <c r="M135" i="1" a="1"/>
  <c r="M135" i="1"/>
  <c r="M134" i="1" a="1"/>
  <c r="M134" i="1"/>
  <c r="M133" i="1" a="1"/>
  <c r="M133" i="1"/>
  <c r="M132" i="1" a="1"/>
  <c r="M132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41" i="1" a="1"/>
  <c r="N141" i="1"/>
  <c r="N140" i="1" a="1"/>
  <c r="N140" i="1"/>
  <c r="N139" i="1" a="1"/>
  <c r="N139" i="1"/>
  <c r="N138" i="1" a="1"/>
  <c r="N138" i="1"/>
  <c r="N137" i="1" a="1"/>
  <c r="N137" i="1"/>
  <c r="N136" i="1" a="1"/>
  <c r="N136" i="1"/>
  <c r="N135" i="1" a="1"/>
  <c r="N135" i="1"/>
  <c r="N134" i="1" a="1"/>
  <c r="N134" i="1"/>
  <c r="N133" i="1" a="1"/>
  <c r="N133" i="1"/>
  <c r="N132" i="1" a="1"/>
  <c r="N132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AM124" i="1"/>
  <c r="AN124" i="1"/>
  <c r="R124" i="1"/>
  <c r="U124" i="1"/>
  <c r="AI124" i="1"/>
  <c r="BB124" i="1" s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35" i="12"/>
  <c r="D213" i="12"/>
  <c r="E201" i="12"/>
  <c r="D181" i="12"/>
  <c r="E308" i="12"/>
  <c r="D308" i="12"/>
  <c r="D178" i="12"/>
  <c r="E244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2" i="1" l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<sst xmlns="http://schemas.openxmlformats.org/spreadsheetml/2006/main" count="5295" uniqueCount="1221">
  <si>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</si>
  <si>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</si>
  <si>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</si>
  <si>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</si>
  <si>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</si>
  <si>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</si>
  <si>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</si>
  <si>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</si>
  <si>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</si>
  <si>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</si>
  <si>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</si>
  <si>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</si>
  <si>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</si>
  <si>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</si>
  <si>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</si>
  <si>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</si>
  <si>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</si>
  <si>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</si>
  <si>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</si>
  <si>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</si>
  <si>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</si>
  <si>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</si>
  <si>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</si>
  <si>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</si>
  <si>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</si>
  <si>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</si>
  <si>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</si>
  <si>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</si>
  <si>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</si>
  <si>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</si>
  <si>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</si>
  <si>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</si>
  <si>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</si>
  <si>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</si>
  <si>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</si>
  <si>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</si>
  <si>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</si>
  <si>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</si>
  <si>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</si>
  <si>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</si>
  <si>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</si>
  <si>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</si>
  <si>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</si>
  <si>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</si>
  <si>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</si>
  <si>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</si>
  <si>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</si>
  <si>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</si>
  <si>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</si>
  <si>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</si>
  <si>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</si>
  <si>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</si>
  <si>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</si>
  <si>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</si>
  <si>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</si>
  <si>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</si>
  <si>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</si>
  <si>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</si>
  <si>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</si>
  <si>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</si>
  <si>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</si>
  <si>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</si>
  <si>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</si>
  <si>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</si>
  <si>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</si>
  <si>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</si>
  <si>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</si>
  <si>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</si>
  <si>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</si>
  <si>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</si>
  <si>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</si>
  <si>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</si>
  <si>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</si>
  <si>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</si>
  <si>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</si>
  <si>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</si>
  <si>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</si>
  <si>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</si>
  <si>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</si>
  <si>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</si>
  <si>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</si>
  <si>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</si>
  <si>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</si>
  <si>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</si>
  <si>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</si>
  <si>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</si>
  <si>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</si>
  <si>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</si>
  <si>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</si>
  <si>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</si>
  <si>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</si>
  <si>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</si>
  <si>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</si>
  <si>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</si>
  <si>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</si>
  <si>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</si>
  <si>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</si>
  <si>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</si>
  <si>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</si>
  <si>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</si>
  <si>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</si>
  <si>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</si>
  <si>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</si>
  <si>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</si>
  <si>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</si>
  <si>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</si>
  <si>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</si>
  <si>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</si>
  <si>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</si>
  <si>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</si>
  <si>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</si>
  <si>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</si>
  <si>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</si>
  <si>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</si>
  <si>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</si>
  <si>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</si>
  <si>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</si>
  <si>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</si>
  <si>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</si>
  <si>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</si>
  <si>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</si>
  <si>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</si>
  <si>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</si>
  <si>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</si>
  <si>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</si>
  <si>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</si>
  <si>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</si>
  <si>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</si>
  <si>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</si>
  <si>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</si>
  <si>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</si>
  <si>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</si>
  <si>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</si>
  <si>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</si>
  <si>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</si>
  <si>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</si>
  <si>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</si>
  <si>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</si>
  <si>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</si>
  <si>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</si>
  <si>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</si>
  <si>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</si>
  <si>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</si>
  <si>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</si>
  <si>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</si>
  <si>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</si>
  <si>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</si>
  <si>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</si>
  <si>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</si>
  <si>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</si>
  <si>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</si>
  <si>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</si>
  <si>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</si>
  <si>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</si>
  <si>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</si>
  <si>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</si>
  <si>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</si>
  <si>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</si>
  <si>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</si>
  <si>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</si>
  <si>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</si>
  <si>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</si>
  <si>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</si>
  <si>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</si>
  <si>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</si>
  <si>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</si>
  <si>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</si>
  <si>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</si>
  <si>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</si>
  <si>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</si>
  <si>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</si>
  <si>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</si>
  <si>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</si>
  <si>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</si>
  <si>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</si>
  <si>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</si>
  <si>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</si>
  <si>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</si>
  <si>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</si>
  <si>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</si>
  <si>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</si>
  <si>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</si>
  <si>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</si>
  <si>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</si>
  <si>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</si>
  <si>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</si>
  <si>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</si>
  <si>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</si>
  <si>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</si>
  <si>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</si>
  <si>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</si>
  <si>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</si>
  <si>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</si>
  <si>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</si>
  <si>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</si>
  <si>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</si>
  <si>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</si>
  <si>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</si>
  <si>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</si>
  <si>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</si>
  <si>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</si>
  <si>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</si>
  <si>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</si>
  <si>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</si>
  <si>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</si>
  <si>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</si>
  <si>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</si>
  <si>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</si>
  <si>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</si>
  <si>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</si>
  <si>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</si>
  <si>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</si>
  <si>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</si>
  <si>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</si>
  <si>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</si>
  <si>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</si>
  <si>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</si>
  <si>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</si>
  <si>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</si>
  <si>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</si>
  <si>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</si>
  <si>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</si>
  <si>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</si>
  <si>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</si>
  <si>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</si>
  <si>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</si>
  <si>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</si>
  <si>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</si>
  <si>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</si>
  <si>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</si>
  <si>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</si>
  <si>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</si>
  <si>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</si>
  <si>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</si>
  <si>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</si>
  <si>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</si>
  <si>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</si>
  <si>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</si>
  <si>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</si>
  <si>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</si>
  <si>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</si>
  <si>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</si>
  <si>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</si>
  <si>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</si>
  <si>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</si>
  <si>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</si>
  <si>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</si>
  <si>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</si>
  <si>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</si>
  <si>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</si>
  <si>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</si>
  <si>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</si>
  <si>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</si>
  <si>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</si>
  <si>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</si>
  <si>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</si>
  <si>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</si>
  <si>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</si>
  <si>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</si>
  <si>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</si>
  <si>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</si>
  <si>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</si>
  <si>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</si>
  <si>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</si>
  <si>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</si>
  <si>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</si>
  <si>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</si>
  <si>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</si>
  <si>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</si>
  <si>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</si>
  <si>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</si>
  <si>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</si>
  <si>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</si>
  <si>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</si>
  <si>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</si>
  <si>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</si>
  <si>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</si>
  <si>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</si>
  <si>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</si>
  <si>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</si>
  <si>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</si>
  <si>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</si>
  <si>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</si>
  <si>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</si>
  <si>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</si>
  <si>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</si>
  <si>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</si>
  <si>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</si>
  <si>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</si>
  <si>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</si>
  <si>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</si>
  <si>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</si>
  <si>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</si>
  <si>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</si>
  <si>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</si>
  <si>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</si>
  <si>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</si>
  <si>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</si>
  <si>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</si>
  <si>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</si>
  <si>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</si>
  <si>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</si>
  <si>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</si>
  <si>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</si>
  <si>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</si>
  <si>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</si>
  <si>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</si>
  <si>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</si>
  <si>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</si>
  <si>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</si>
  <si>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</si>
  <si>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</si>
  <si>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</si>
  <si>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</si>
  <si>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</si>
  <si>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</si>
  <si>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</si>
  <si>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</si>
  <si>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</si>
  <si>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</si>
  <si>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</si>
  <si>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</si>
  <si>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</si>
  <si>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</si>
  <si>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</si>
  <si>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</si>
  <si>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</si>
  <si>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</si>
  <si>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</si>
  <si>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</si>
  <si>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</si>
  <si>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</si>
  <si>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</si>
  <si>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</si>
  <si>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</si>
  <si>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</si>
  <si>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</si>
  <si>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</si>
  <si>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</si>
  <si>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</si>
  <si>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</si>
  <si>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</si>
  <si>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</si>
  <si>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</si>
  <si>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</si>
  <si>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</si>
  <si>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</si>
  <si>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</si>
  <si>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</si>
  <si>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</si>
  <si>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</si>
  <si>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</si>
  <si>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</si>
  <si>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</si>
  <si>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</si>
  <si>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</si>
  <si>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</si>
  <si>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</si>
  <si>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</si>
  <si>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</si>
  <si>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</si>
  <si>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</si>
  <si>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</si>
  <si>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</si>
  <si>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</si>
  <si>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</si>
  <si>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</si>
  <si>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</si>
  <si>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</si>
  <si>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</si>
  <si>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</si>
  <si>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</si>
  <si>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</si>
  <si>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</si>
  <si>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</si>
  <si>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</si>
  <si>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</si>
  <si>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</si>
  <si>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</si>
  <si>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</si>
  <si>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</si>
  <si>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</si>
  <si>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</si>
  <si>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</si>
  <si>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</si>
  <si>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</si>
  <si>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</si>
  <si>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</si>
  <si>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</si>
  <si>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</si>
  <si>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</si>
  <si>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</si>
  <si>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</si>
  <si>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</si>
  <si>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</si>
  <si>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</si>
  <si>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</si>
  <si>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</si>
  <si>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</si>
  <si>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</si>
  <si>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</si>
  <si>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</si>
  <si>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</si>
  <si>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</si>
  <si>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</si>
  <si>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</si>
  <si>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</si>
  <si>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</si>
  <si>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</si>
  <si>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</si>
  <si>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</si>
  <si>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</si>
  <si>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</si>
  <si>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</si>
  <si>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</si>
  <si>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</si>
  <si>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</si>
  <si>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</si>
  <si>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</si>
  <si>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</si>
  <si>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</si>
  <si>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</si>
  <si>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</si>
  <si>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</si>
  <si>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</si>
  <si>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</si>
  <si>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</si>
  <si>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</si>
  <si>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</si>
  <si>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</si>
  <si>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</si>
  <si>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</si>
  <si>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</si>
  <si>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</si>
  <si>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</si>
  <si>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</si>
  <si>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</si>
  <si>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</si>
  <si>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</si>
  <si>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</si>
  <si>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</si>
  <si>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</si>
  <si>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</si>
  <si>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</si>
  <si>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</si>
  <si>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</si>
  <si>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</si>
  <si>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</si>
  <si>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</si>
  <si>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</si>
  <si>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</si>
  <si>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</si>
  <si>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</si>
  <si>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</si>
  <si>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</si>
  <si>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</si>
  <si>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</si>
  <si>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</si>
  <si>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</si>
  <si>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</si>
  <si>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</si>
  <si>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</si>
  <si>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</si>
  <si>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</si>
  <si>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</si>
  <si>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</si>
  <si>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</si>
  <si>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</si>
  <si>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</si>
  <si>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</si>
  <si>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</si>
  <si>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</si>
  <si>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</si>
  <si>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</si>
  <si>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</si>
  <si>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</si>
  <si>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</si>
  <si>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</si>
  <si>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</si>
  <si>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</si>
  <si>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</si>
  <si>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</si>
  <si>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</si>
  <si>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</si>
  <si>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</si>
  <si>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</si>
  <si>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</si>
  <si>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</si>
  <si>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</si>
  <si>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</si>
  <si>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</si>
  <si>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</si>
  <si>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</si>
  <si>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</si>
  <si>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</si>
  <si>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</si>
  <si>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</si>
  <si>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</si>
  <si>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</si>
  <si>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</si>
  <si>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</si>
  <si>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</si>
  <si>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</si>
  <si>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</si>
  <si>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</si>
  <si>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</si>
  <si>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</si>
  <si>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</si>
  <si>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</si>
  <si>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</si>
  <si>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</si>
  <si>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</si>
  <si>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</si>
  <si>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</si>
  <si>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</si>
  <si>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</si>
  <si>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</si>
  <si>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</si>
  <si>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</si>
  <si>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</si>
  <si>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</si>
  <si>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</si>
  <si>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</si>
  <si>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</si>
  <si>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</si>
  <si>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</si>
  <si>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</si>
  <si>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</si>
  <si>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</si>
  <si>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</si>
  <si>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</si>
  <si>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</si>
  <si>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</si>
  <si>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</si>
  <si>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</si>
  <si>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</si>
  <si>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</si>
  <si>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</si>
  <si>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</si>
  <si>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</si>
  <si>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</si>
  <si>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</si>
  <si>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</si>
  <si>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</si>
  <si>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</si>
  <si>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</si>
  <si>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</si>
  <si>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</si>
  <si>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</si>
  <si>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</si>
  <si>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</si>
  <si>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</si>
  <si>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</si>
  <si>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</si>
  <si>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</si>
  <si>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</si>
  <si>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</si>
  <si>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</si>
  <si>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</si>
  <si>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</si>
  <si>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</si>
  <si>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</si>
  <si>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</si>
  <si>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</si>
  <si>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</si>
  <si>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</si>
  <si>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</si>
  <si>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</si>
  <si>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</si>
  <si>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</si>
  <si>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</si>
  <si>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</si>
  <si>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</si>
  <si>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</si>
  <si>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</si>
  <si>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</si>
  <si>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</si>
  <si>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</si>
  <si>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</si>
  <si>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</si>
  <si>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</si>
  <si>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</si>
  <si>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</si>
  <si>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</si>
  <si>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</si>
  <si>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</si>
  <si>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</si>
  <si>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</si>
  <si>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</si>
  <si>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</si>
  <si>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</si>
  <si>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</si>
  <si>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</si>
  <si>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</si>
  <si>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</si>
  <si>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</si>
  <si>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</si>
  <si>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</si>
  <si>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</si>
  <si>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</si>
  <si>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</si>
  <si>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</si>
  <si>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</si>
  <si>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</si>
  <si>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</si>
  <si>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</si>
  <si>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</si>
  <si>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</si>
  <si>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</si>
  <si>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</si>
  <si>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</si>
  <si>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</si>
  <si>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</si>
  <si>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</si>
  <si>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</si>
  <si>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</si>
  <si>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</si>
  <si>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</si>
  <si>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</si>
  <si>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</si>
  <si>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</si>
  <si>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</si>
  <si>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</si>
  <si>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</si>
  <si>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</si>
  <si>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</si>
  <si>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</si>
  <si>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</si>
  <si>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</si>
  <si>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</si>
  <si>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</si>
  <si>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</si>
  <si>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</si>
  <si>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</si>
  <si>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</si>
  <si>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</si>
  <si>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</si>
  <si>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</si>
  <si>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</si>
  <si>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</si>
  <si>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</si>
  <si>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</si>
  <si>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</si>
  <si>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</si>
  <si>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</si>
  <si>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</si>
  <si>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</si>
  <si>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</si>
  <si>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</si>
  <si>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</si>
  <si>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</si>
  <si>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</si>
  <si>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</si>
  <si>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</si>
  <si>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</si>
  <si>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</si>
  <si>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</si>
  <si>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</si>
  <si>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</si>
  <si>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</si>
  <si>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</si>
  <si>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</si>
  <si>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</si>
  <si>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</si>
  <si>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</si>
  <si>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</si>
  <si>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</si>
  <si>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</si>
  <si>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</si>
  <si>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</si>
  <si>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</si>
  <si>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</si>
  <si>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</si>
  <si>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</si>
  <si>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</si>
  <si>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</si>
  <si>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</si>
  <si>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</si>
  <si>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</si>
  <si>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</si>
  <si>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</si>
  <si>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</si>
  <si>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</si>
  <si>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</si>
  <si>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</si>
  <si>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</si>
  <si>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</si>
  <si>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</si>
  <si>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</si>
  <si>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</si>
  <si>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</si>
  <si>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</si>
  <si>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</si>
  <si>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</si>
  <si>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</si>
  <si>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</si>
  <si>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</si>
  <si>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</si>
  <si>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</si>
  <si>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</si>
  <si>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</si>
  <si>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</si>
  <si>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</si>
  <si>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</si>
  <si>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</si>
  <si>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</si>
  <si>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</si>
  <si>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</si>
  <si>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</si>
  <si>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</si>
  <si>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</si>
  <si>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</si>
  <si>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</si>
  <si>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</si>
  <si>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</si>
  <si>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</si>
  <si>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</si>
  <si>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</si>
  <si>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</si>
  <si>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</si>
  <si>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</si>
  <si>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</si>
  <si>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</si>
  <si>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</si>
  <si>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</si>
  <si>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</si>
  <si>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</si>
  <si>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</si>
  <si>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</si>
  <si>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</si>
  <si>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</si>
  <si>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</si>
  <si>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</si>
  <si>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</si>
  <si>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</si>
  <si>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</si>
  <si>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</si>
  <si>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</si>
  <si>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</si>
  <si>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</si>
  <si>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</si>
  <si>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</si>
  <si>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</si>
  <si>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</si>
  <si>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</si>
  <si>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</si>
  <si>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</si>
  <si>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</si>
  <si>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</si>
  <si>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</si>
  <si>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</si>
  <si>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</si>
  <si>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</si>
  <si>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</si>
  <si>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</si>
  <si>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</si>
  <si>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</si>
  <si>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</si>
  <si>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</si>
  <si>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</si>
  <si>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</si>
  <si>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</si>
  <si>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</si>
  <si>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</si>
  <si>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</si>
  <si>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</si>
  <si>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</si>
  <si>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</si>
  <si>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</si>
  <si>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</si>
  <si>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</si>
  <si>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</si>
  <si>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</si>
  <si>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</si>
  <si>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</si>
  <si>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</si>
  <si>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</si>
  <si>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</si>
  <si>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</si>
  <si>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</si>
  <si>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</si>
  <si>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</si>
  <si>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</si>
  <si>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</si>
  <si>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</si>
  <si>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</si>
  <si>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</si>
  <si>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</si>
  <si>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</si>
  <si>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</si>
  <si>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</si>
  <si>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</si>
  <si>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</si>
  <si>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</si>
  <si>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</si>
  <si>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</si>
  <si>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</si>
  <si>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</si>
  <si>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</si>
  <si>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</si>
  <si>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</si>
  <si>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</si>
  <si>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</si>
  <si>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</si>
  <si>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</si>
  <si>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</si>
  <si>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</si>
  <si>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</si>
  <si>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</si>
  <si>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</si>
  <si>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</si>
  <si>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</si>
  <si>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</si>
  <si>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</si>
  <si>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</si>
  <si>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</si>
  <si>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</si>
  <si>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</si>
  <si>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</si>
  <si>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</si>
  <si>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</si>
  <si>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</si>
  <si>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</si>
  <si>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</si>
  <si>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</si>
  <si>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</si>
  <si>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</si>
  <si>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</si>
  <si>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</si>
  <si>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</si>
  <si>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</si>
  <si>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</si>
  <si>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</si>
  <si>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</si>
  <si>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</si>
  <si>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</si>
  <si>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</si>
  <si>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</si>
  <si>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</si>
  <si>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</si>
  <si>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</si>
  <si>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</si>
  <si>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</si>
  <si>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</si>
  <si>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</si>
  <si>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</si>
  <si>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</si>
  <si>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</si>
  <si>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</si>
  <si>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</si>
  <si>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</si>
  <si>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</si>
  <si>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</si>
  <si>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</si>
  <si>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</si>
  <si>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</si>
  <si>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</si>
  <si>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</si>
  <si>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</si>
  <si>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</si>
  <si>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</si>
  <si>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</si>
  <si>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</si>
  <si>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</si>
  <si>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</si>
  <si>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</si>
  <si>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</si>
  <si>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</si>
  <si>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</si>
  <si>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</si>
  <si>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</si>
  <si>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</si>
  <si>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</si>
  <si>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</si>
  <si>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</si>
  <si>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</si>
  <si>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</si>
  <si>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</si>
  <si>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</si>
  <si>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</si>
  <si>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</si>
  <si>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</si>
  <si>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</si>
  <si>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</si>
  <si>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</si>
  <si>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</si>
  <si>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</si>
  <si>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</si>
  <si>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</si>
  <si>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</si>
  <si>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</si>
  <si>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</si>
  <si>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</si>
  <si>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</si>
  <si>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</si>
  <si>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</si>
  <si>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</si>
  <si>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</si>
  <si>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</si>
  <si>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</si>
  <si>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</si>
  <si>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</si>
  <si>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</si>
  <si>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</si>
  <si>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</si>
  <si>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</si>
  <si>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</si>
  <si>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</si>
  <si>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</si>
  <si>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</si>
  <si>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</si>
  <si>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</si>
  <si>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</si>
  <si>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</si>
  <si>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</si>
  <si>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</si>
  <si>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</si>
  <si>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</si>
  <si>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</si>
  <si>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</si>
  <si>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</si>
  <si>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</si>
  <si>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</si>
  <si>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</si>
  <si>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</si>
  <si>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</si>
  <si>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</si>
  <si>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</si>
  <si>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</si>
  <si>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</si>
  <si>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</si>
  <si>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</si>
  <si>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</si>
  <si>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</si>
  <si>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</si>
  <si>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</si>
  <si>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</si>
  <si>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</si>
  <si>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</si>
  <si>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</si>
  <si>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</si>
  <si>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</si>
  <si>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</si>
  <si>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</si>
  <si>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</si>
  <si>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</si>
  <si>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</si>
  <si>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</si>
  <si>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</si>
  <si>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</si>
  <si>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</si>
  <si>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</si>
  <si>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</si>
  <si>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</si>
  <si>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</si>
  <si>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</si>
  <si>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</si>
  <si>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</si>
  <si>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</si>
  <si>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</si>
  <si>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</si>
  <si>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</si>
  <si>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</si>
  <si>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</si>
  <si>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</si>
  <si>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</si>
  <si>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</si>
  <si>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</si>
  <si>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</si>
  <si>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</si>
  <si>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</si>
  <si>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</si>
  <si>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</si>
  <si>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</si>
  <si>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</si>
  <si>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</si>
  <si>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</si>
  <si>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</si>
  <si>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</si>
  <si>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</si>
  <si>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</si>
  <si>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</si>
  <si>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</si>
  <si>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</si>
  <si>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</si>
  <si>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</si>
  <si>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</si>
  <si>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</si>
  <si>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</si>
  <si>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</si>
  <si>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</si>
  <si>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</si>
  <si>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</si>
  <si>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</si>
  <si>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</si>
  <si>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</si>
  <si>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</si>
  <si>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</si>
  <si>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</si>
  <si>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</si>
  <si>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</si>
  <si>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</si>
  <si>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</si>
  <si>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</si>
  <si>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</si>
  <si>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</si>
  <si>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</si>
  <si>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</si>
  <si>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</si>
  <si>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</si>
  <si>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</si>
  <si>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</si>
  <si>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</si>
  <si>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</si>
  <si>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</si>
  <si>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</si>
  <si>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</si>
  <si>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</si>
  <si>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</si>
  <si>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</si>
  <si>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</si>
  <si>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</si>
  <si>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</si>
  <si>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</si>
  <si>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</si>
  <si>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</si>
  <si>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</si>
  <si>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</si>
  <si>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</si>
  <si>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</si>
  <si>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</si>
  <si>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</si>
  <si>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</si>
  <si>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</si>
  <si>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</si>
  <si>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</si>
  <si>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</si>
  <si>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</si>
  <si>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</si>
  <si>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</si>
  <si>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</si>
  <si>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</si>
  <si>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</si>
  <si>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</si>
  <si>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</si>
  <si>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</si>
  <si>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</si>
  <si>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</si>
  <si>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</si>
  <si>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</si>
  <si>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</si>
  <si>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</si>
  <si>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</si>
  <si>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</si>
  <si>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</si>
  <si>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</si>
  <si>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</si>
  <si>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</si>
  <si>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</si>
  <si>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</si>
  <si>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</si>
  <si>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</si>
  <si>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</si>
  <si>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</si>
  <si>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</si>
  <si>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</si>
  <si>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</si>
  <si>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</si>
  <si>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</si>
  <si>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</si>
  <si>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</si>
  <si>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</si>
  <si>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</si>
  <si>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</si>
  <si>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</si>
  <si>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</si>
  <si>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</si>
  <si>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</si>
  <si>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</si>
  <si>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</si>
  <si>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</si>
  <si>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</si>
  <si>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</si>
  <si>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</si>
  <si>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</si>
  <si>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</si>
  <si>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</si>
  <si>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</si>
  <si>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</si>
  <si>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</si>
  <si>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</si>
  <si>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</si>
  <si>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</si>
  <si>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</si>
  <si>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</si>
  <si>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</si>
  <si>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</si>
  <si>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</si>
  <si>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</si>
  <si>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</si>
  <si>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</si>
  <si>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</si>
  <si>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</si>
  <si>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</si>
  <si>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</si>
  <si>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</si>
  <si>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</si>
  <si>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</si>
  <si>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</si>
  <si>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</si>
  <si>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</si>
  <si>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</si>
  <si>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</si>
  <si>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</si>
  <si>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</si>
  <si>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</si>
  <si>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</si>
  <si>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</si>
  <si>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</si>
  <si>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</si>
  <si>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</si>
  <si>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</si>
  <si>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</si>
  <si>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</si>
  <si>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</si>
  <si>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</si>
  <si>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</si>
  <si>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</si>
  <si>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</si>
  <si>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</si>
  <si>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</si>
  <si>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</si>
  <si>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</si>
  <si>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</si>
  <si>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</si>
  <si>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</si>
  <si>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</si>
  <si>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</si>
  <si>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</si>
  <si>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</si>
  <si>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N59</t>
  </si>
  <si>
    <t>ZBV-3</t>
  </si>
  <si>
    <t>ZYU-1</t>
  </si>
  <si>
    <t>ZBV-ZYU</t>
  </si>
  <si>
    <t>Deslocamento da locomotiva 9272 de ZBV para ZYU (W59)</t>
  </si>
  <si>
    <t>Cotona</t>
  </si>
  <si>
    <t>Substituição meia chave</t>
  </si>
  <si>
    <t>ZKW-ZKE-ZKW</t>
  </si>
  <si>
    <t>ZKWZKEZKW</t>
  </si>
  <si>
    <t>R7d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</si>
  <si>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</si>
  <si>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V96 solicita MC1 em K67ZEV-2 às 07h30 e circula em licença até o KM 157+500 em ZEV157-1;</t>
  </si>
  <si>
    <t>W97 solicita MC1 em ZEM-1 às 07h00 e circula em licença até o KM 156+900 em 157156-1</t>
  </si>
  <si>
    <t>W96 solicita MC1 em ZEM-1 às 07h20 e circula em licença até o KM 153+100 em 154ZRB-1;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</si>
  <si>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</si>
  <si>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IAAS29</t>
  </si>
  <si>
    <t>ZPG-ZPT</t>
  </si>
  <si>
    <t>ZPGZPT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</si>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</sst>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X106" activePane="bottomRight" state="frozen"/>
      <selection pane="bottomRight" activeCell="Y113" sqref="Y11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5" t="str">
        <f t="shared" si="6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 hidden="1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 hidden="1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 hidden="1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 hidden="1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 hidden="1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 hidden="1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 hidden="1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 hidden="1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 hidden="1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 hidden="1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 hidden="1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 hidden="1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 hidden="1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 hidden="1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 hidden="1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 hidden="1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 hidden="1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 hidden="1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 hidden="1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 hidden="1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/>
      <c r="BN93" s="15"/>
      <c r="BO93" s="165"/>
      <c r="BP93" s="17"/>
      <c r="BQ93" s="13" t="str">
        <f t="shared" si="9"/>
        <v>Produção</v>
      </c>
      <c r="BR93" s="19">
        <f t="shared" si="10"/>
        <v>1</v>
      </c>
      <c r="BS93" s="19">
        <f t="shared" si="11"/>
        <v>0</v>
      </c>
      <c r="BT93" s="225" t="str">
        <f t="shared" si="12"/>
        <v/>
      </c>
    </row>
    <row r="94" spans="1:72" hidden="1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hidden="1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 hidden="1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 hidden="1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 hidden="1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 hidden="1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 hidden="1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 hidden="1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 hidden="1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 hidden="1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 t="shared" si="14"/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 hidden="1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 t="shared" si="14"/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 hidden="1">
      <c r="A105" s="51" t="str">
        <f t="shared" si="13"/>
        <v/>
      </c>
      <c r="B105" s="171"/>
      <c r="C105" s="8" t="str">
        <f>IF(BS_CONTROLE[[#This Row],[DATA]]="","",WEEKNUM(BS_CONTROLE[[#This Row],[DATA]]))</f>
        <v/>
      </c>
      <c r="D105" s="52"/>
      <c r="E105" s="29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4" t="s">
        <v>317</v>
      </c>
      <c r="M105" s="204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4"/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1"/>
      <c r="W105" s="173"/>
      <c r="X105" s="218"/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-</v>
      </c>
      <c r="AN105" s="258" t="str">
        <f>IF(BS_CONTROLE[[#This Row],[SB]]=0, "-", BS_CONTROLE[[#This Row],[SB]])</f>
        <v>-</v>
      </c>
      <c r="AO105" s="259" t="str">
        <f>IF(BS_CONTROLE[[#This Row],[SUB]]=0, "-", BS_CONTROLE[[#This Row],[SUB]])</f>
        <v>-</v>
      </c>
      <c r="AP105" s="260" t="str">
        <f>IF(BS_CONTROLE[[#This Row],[KM - Inicio]]=0, "-", BS_CONTROLE[[#This Row],[KM - Inicio]])</f>
        <v>-</v>
      </c>
      <c r="AQ105" s="260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3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1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5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5" t="str">
        <f t="shared" si="18"/>
        <v/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1140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1141</v>
      </c>
      <c r="I106" s="173" t="s">
        <v>1142</v>
      </c>
      <c r="J106" s="217">
        <v>56</v>
      </c>
      <c r="K106" s="217">
        <v>256</v>
      </c>
      <c r="L106" s="84" t="s">
        <v>317</v>
      </c>
      <c r="M106" s="204" t="s">
        <v>1143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1144</v>
      </c>
      <c r="X106" s="218" t="s">
        <v>662</v>
      </c>
      <c r="Y106" s="158" t="s">
        <v>665</v>
      </c>
      <c r="Z106" s="158"/>
      <c r="AA106" s="84" t="s">
        <v>1145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3">
        <f t="shared" si="14"/>
        <v>0</v>
      </c>
      <c r="AZ106" s="14"/>
      <c r="BA106" s="72"/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/>
      <c r="BI106" s="17"/>
      <c r="BJ106" s="17"/>
      <c r="BK106" s="17"/>
      <c r="BL106" s="16"/>
      <c r="BM106" s="15"/>
      <c r="BN106" s="15"/>
      <c r="BO106" s="165"/>
      <c r="BP106" s="17"/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/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/>
      <c r="AS107" s="39"/>
      <c r="AT107" s="39"/>
      <c r="AU107" s="39"/>
      <c r="AV107" s="39"/>
      <c r="AW107" s="39"/>
      <c r="AX107" s="39"/>
      <c r="AY107" s="293">
        <f t="shared" si="14"/>
        <v>0</v>
      </c>
      <c r="AZ107" s="14"/>
      <c r="BA107" s="72"/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/>
      <c r="BI107" s="17"/>
      <c r="BJ107" s="17"/>
      <c r="BK107" s="17"/>
      <c r="BL107" s="16"/>
      <c r="BM107" s="15"/>
      <c r="BN107" s="15"/>
      <c r="BO107" s="165"/>
      <c r="BP107" s="17"/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/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/>
      <c r="AS108" s="39"/>
      <c r="AT108" s="39"/>
      <c r="AU108" s="39"/>
      <c r="AV108" s="39"/>
      <c r="AW108" s="39"/>
      <c r="AX108" s="39"/>
      <c r="AY108" s="293">
        <f t="shared" si="14"/>
        <v>0</v>
      </c>
      <c r="AZ108" s="14"/>
      <c r="BA108" s="72"/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/>
      <c r="BI108" s="17"/>
      <c r="BJ108" s="17"/>
      <c r="BK108" s="17"/>
      <c r="BL108" s="16"/>
      <c r="BM108" s="15"/>
      <c r="BN108" s="15"/>
      <c r="BO108" s="165"/>
      <c r="BP108" s="17"/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/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3">
        <f t="shared" si="14"/>
        <v>0</v>
      </c>
      <c r="AZ109" s="14"/>
      <c r="BA109" s="72"/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/>
      <c r="BI109" s="17"/>
      <c r="BJ109" s="17"/>
      <c r="BK109" s="17"/>
      <c r="BL109" s="16"/>
      <c r="BM109" s="15"/>
      <c r="BN109" s="15"/>
      <c r="BO109" s="165"/>
      <c r="BP109" s="17"/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/>
      </c>
    </row>
    <row r="110" spans="1:72">
      <c r="A110" s="51" t="str">
        <f t="shared" si="13"/>
        <v>ROBSON (TF-701)45996</v>
      </c>
      <c r="B110" s="171">
        <v>45996</v>
      </c>
      <c r="C110" s="8">
        <f>IF(BS_CONTROLE[[#This Row],[DATA]]="","",WEEKNUM(BS_CONTROLE[[#This Row],[DATA]]))</f>
        <v>49</v>
      </c>
      <c r="D110" s="218" t="s">
        <v>631</v>
      </c>
      <c r="E110" s="314">
        <v>80</v>
      </c>
      <c r="F110" s="172" t="s">
        <v>506</v>
      </c>
      <c r="G110" s="9" t="str">
        <f>IF(D110="","*",VLOOKUP(F110,BS_ATIVIDADE[#All],3,FALSE))</f>
        <v>TRILHO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M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TRILHO</v>
      </c>
      <c r="AJ110" s="9" t="str">
        <f>IF(D110="","*",VLOOKUP(AI110,BS_ATIVIDADE[#Data],3,FALSE))</f>
        <v>TRILHO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3">
        <f t="shared" si="14"/>
        <v>0</v>
      </c>
      <c r="AZ110" s="14"/>
      <c r="BA110" s="72"/>
      <c r="BB110" s="10" t="str">
        <f>IFERROR(_xlfn.XLOOKUP(AI110, BS_ATIVIDADE[ATIVIDADE],BS_ATIVIDADE[UNIDADE] ), "*")</f>
        <v>M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/>
      <c r="BI110" s="17"/>
      <c r="BJ110" s="17"/>
      <c r="BK110" s="17"/>
      <c r="BL110" s="16"/>
      <c r="BM110" s="15"/>
      <c r="BN110" s="15"/>
      <c r="BO110" s="165"/>
      <c r="BP110" s="17"/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/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1146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3">
        <f t="shared" si="14"/>
        <v>0</v>
      </c>
      <c r="AZ111" s="14"/>
      <c r="BA111" s="72"/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/>
      <c r="BI111" s="17"/>
      <c r="BJ111" s="17"/>
      <c r="BK111" s="17"/>
      <c r="BL111" s="16"/>
      <c r="BM111" s="15"/>
      <c r="BN111" s="15"/>
      <c r="BO111" s="165"/>
      <c r="BP111" s="17"/>
      <c r="BQ111" s="13" t="str">
        <f t="shared" si="15"/>
        <v>Produção e Intervalo</v>
      </c>
      <c r="BR111" s="19">
        <f t="shared" si="16"/>
        <v>0</v>
      </c>
      <c r="BS111" s="19">
        <f t="shared" si="17"/>
        <v>0</v>
      </c>
      <c r="BT111" s="225" t="str">
        <f t="shared" si="18"/>
        <v/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3">
        <f t="shared" si="14"/>
        <v>0</v>
      </c>
      <c r="AZ112" s="14"/>
      <c r="BA112" s="72"/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/>
      <c r="BI112" s="17"/>
      <c r="BJ112" s="17"/>
      <c r="BK112" s="17"/>
      <c r="BL112" s="16"/>
      <c r="BM112" s="15"/>
      <c r="BN112" s="15"/>
      <c r="BO112" s="165"/>
      <c r="BP112" s="17"/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/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/>
      <c r="AS113" s="39"/>
      <c r="AT113" s="39"/>
      <c r="AU113" s="39"/>
      <c r="AV113" s="39"/>
      <c r="AW113" s="39"/>
      <c r="AX113" s="39"/>
      <c r="AY113" s="293">
        <f t="shared" si="14"/>
        <v>0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/>
      <c r="BI113" s="17"/>
      <c r="BJ113" s="17"/>
      <c r="BK113" s="17"/>
      <c r="BL113" s="16"/>
      <c r="BM113" s="15"/>
      <c r="BN113" s="15"/>
      <c r="BO113" s="165"/>
      <c r="BP113" s="17"/>
      <c r="BQ113" s="13" t="str">
        <f t="shared" si="15"/>
        <v>Produção e Intervalo</v>
      </c>
      <c r="BR113" s="19">
        <f t="shared" si="16"/>
        <v>0</v>
      </c>
      <c r="BS113" s="19">
        <f t="shared" si="17"/>
        <v>0</v>
      </c>
      <c r="BT113" s="225" t="str">
        <f t="shared" si="18"/>
        <v/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3">
        <f t="shared" si="14"/>
        <v>0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/>
      <c r="BI114" s="17"/>
      <c r="BJ114" s="17"/>
      <c r="BK114" s="17"/>
      <c r="BL114" s="16"/>
      <c r="BM114" s="15"/>
      <c r="BN114" s="15"/>
      <c r="BO114" s="165"/>
      <c r="BP114" s="17"/>
      <c r="BQ114" s="13" t="str">
        <f t="shared" si="15"/>
        <v>Produção e Intervalo</v>
      </c>
      <c r="BR114" s="19">
        <f t="shared" si="16"/>
        <v>0</v>
      </c>
      <c r="BS114" s="19">
        <f t="shared" si="17"/>
        <v>0</v>
      </c>
      <c r="BT114" s="225" t="str">
        <f t="shared" si="18"/>
        <v/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3">
        <f t="shared" si="14"/>
        <v>0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/>
      <c r="BI115" s="17"/>
      <c r="BJ115" s="17"/>
      <c r="BK115" s="17"/>
      <c r="BL115" s="16"/>
      <c r="BM115" s="15"/>
      <c r="BN115" s="15"/>
      <c r="BO115" s="165"/>
      <c r="BP115" s="17"/>
      <c r="BQ115" s="13" t="str">
        <f t="shared" si="15"/>
        <v>Produção e Intervalo</v>
      </c>
      <c r="BR115" s="19">
        <f t="shared" si="16"/>
        <v>0</v>
      </c>
      <c r="BS115" s="19">
        <f t="shared" si="17"/>
        <v>0</v>
      </c>
      <c r="BT115" s="225" t="str">
        <f t="shared" si="18"/>
        <v/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3">
        <f t="shared" si="14"/>
        <v>0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/>
      <c r="BI116" s="17"/>
      <c r="BJ116" s="17"/>
      <c r="BK116" s="17"/>
      <c r="BL116" s="16"/>
      <c r="BM116" s="15"/>
      <c r="BN116" s="15"/>
      <c r="BO116" s="165"/>
      <c r="BP116" s="17"/>
      <c r="BQ116" s="13" t="str">
        <f t="shared" si="15"/>
        <v>Produção e Intervalo</v>
      </c>
      <c r="BR116" s="19">
        <f t="shared" si="16"/>
        <v>0</v>
      </c>
      <c r="BS116" s="19">
        <f t="shared" si="17"/>
        <v>0</v>
      </c>
      <c r="BT116" s="225" t="str">
        <f t="shared" si="18"/>
        <v/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3">
        <f t="shared" si="14"/>
        <v>0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/>
      <c r="BI117" s="17"/>
      <c r="BJ117" s="17"/>
      <c r="BK117" s="17"/>
      <c r="BL117" s="16"/>
      <c r="BM117" s="15"/>
      <c r="BN117" s="15"/>
      <c r="BO117" s="165"/>
      <c r="BP117" s="17"/>
      <c r="BQ117" s="13" t="str">
        <f t="shared" si="15"/>
        <v>Produção e Intervalo</v>
      </c>
      <c r="BR117" s="19">
        <f t="shared" si="16"/>
        <v>0</v>
      </c>
      <c r="BS117" s="19">
        <f t="shared" si="17"/>
        <v>0</v>
      </c>
      <c r="BT117" s="225" t="str">
        <f t="shared" si="18"/>
        <v/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1147</v>
      </c>
      <c r="N118" s="204" t="s">
        <v>1148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1149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3">
        <f t="shared" si="14"/>
        <v>0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/>
      <c r="BI118" s="17"/>
      <c r="BJ118" s="17"/>
      <c r="BK118" s="17"/>
      <c r="BL118" s="16"/>
      <c r="BM118" s="15"/>
      <c r="BN118" s="15"/>
      <c r="BO118" s="165"/>
      <c r="BP118" s="17"/>
      <c r="BQ118" s="13" t="str">
        <f t="shared" si="15"/>
        <v>Produção e Intervalo</v>
      </c>
      <c r="BR118" s="19">
        <f t="shared" si="16"/>
        <v>0</v>
      </c>
      <c r="BS118" s="19">
        <f t="shared" si="17"/>
        <v>0</v>
      </c>
      <c r="BT118" s="225" t="str">
        <f t="shared" si="18"/>
        <v/>
      </c>
    </row>
    <row r="119" spans="1:75" ht="255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1150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/>
      <c r="AS119" s="39"/>
      <c r="AT119" s="39"/>
      <c r="AU119" s="39"/>
      <c r="AV119" s="39"/>
      <c r="AW119" s="39"/>
      <c r="AX119" s="39"/>
      <c r="AY119" s="293">
        <f t="shared" si="14"/>
        <v>0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/>
      <c r="BI119" s="17"/>
      <c r="BJ119" s="17"/>
      <c r="BK119" s="17"/>
      <c r="BL119" s="16"/>
      <c r="BM119" s="15"/>
      <c r="BN119" s="15"/>
      <c r="BO119" s="165"/>
      <c r="BP119" s="17"/>
      <c r="BQ119" s="13" t="str">
        <f t="shared" si="15"/>
        <v>Produção e Intervalo</v>
      </c>
      <c r="BR119" s="19">
        <f t="shared" si="16"/>
        <v>0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1151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3">
        <f t="shared" si="14"/>
        <v>0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/>
      <c r="BI120" s="17"/>
      <c r="BJ120" s="17"/>
      <c r="BK120" s="17"/>
      <c r="BL120" s="16"/>
      <c r="BM120" s="15"/>
      <c r="BN120" s="15"/>
      <c r="BO120" s="165"/>
      <c r="BP120" s="17"/>
      <c r="BQ120" s="13" t="str">
        <f t="shared" si="15"/>
        <v>Produção e Intervalo</v>
      </c>
      <c r="BR120" s="19">
        <f t="shared" si="16"/>
        <v>0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1152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3">
        <f t="shared" si="14"/>
        <v>0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/>
      <c r="BI121" s="17"/>
      <c r="BJ121" s="17"/>
      <c r="BK121" s="17"/>
      <c r="BL121" s="16"/>
      <c r="BM121" s="15"/>
      <c r="BN121" s="15"/>
      <c r="BO121" s="165"/>
      <c r="BP121" s="17"/>
      <c r="BQ121" s="13" t="str">
        <f t="shared" si="15"/>
        <v>Produção e Intervalo</v>
      </c>
      <c r="BR121" s="19">
        <f t="shared" si="16"/>
        <v>0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1153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3">
        <f t="shared" si="14"/>
        <v>0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/>
      <c r="BI122" s="17"/>
      <c r="BJ122" s="17"/>
      <c r="BK122" s="17"/>
      <c r="BL122" s="16"/>
      <c r="BM122" s="15"/>
      <c r="BN122" s="15"/>
      <c r="BO122" s="165"/>
      <c r="BP122" s="17"/>
      <c r="BQ122" s="13" t="str">
        <f t="shared" si="15"/>
        <v>Produção e Intervalo</v>
      </c>
      <c r="BR122" s="19">
        <f t="shared" si="16"/>
        <v>0</v>
      </c>
      <c r="BS122" s="19">
        <f t="shared" si="17"/>
        <v>0</v>
      </c>
      <c r="BT122" s="225" t="str">
        <f t="shared" si="18"/>
        <v/>
      </c>
    </row>
    <row r="123" spans="1:75" hidden="1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tr">
        <f>IF(BS_CONTROLE[[#This Row],[Entre - Estações]]=0, "-", BS_CONTROLE[[#This Row],[Entre - Estações]])</f>
        <v>ZWU-ZDC</v>
      </c>
      <c r="AN124" s="258" t="str">
        <f>IF(BS_CONTROLE[[#This Row],[SB]]=0, "-", BS_CONTROLE[[#This Row],[SB]])</f>
        <v>K95K942</v>
      </c>
      <c r="AO124" s="259">
        <f>IF(BS_CONTROLE[[#This Row],[SUB]]=0, "-", BS_CONTROLE[[#This Row],[SUB]])</f>
        <v>92</v>
      </c>
      <c r="AP124" s="260">
        <f>IF(BS_CONTROLE[[#This Row],[KM - Inicio]]=0, "-", BS_CONTROLE[[#This Row],[KM - Inicio]])</f>
        <v>95</v>
      </c>
      <c r="AQ124" s="260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3">
        <f t="shared" si="14"/>
        <v>0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069-ZEV</v>
      </c>
      <c r="BF124" s="261" t="str">
        <f>IF(BS_CONTROLE[[#This Row],[Responsavel pelo boletim]]=0, "-", BS_CONTROLE[[#This Row],[Responsavel pelo boletim]])</f>
        <v>Moises</v>
      </c>
      <c r="BG124" s="16"/>
      <c r="BH124" s="17"/>
      <c r="BI124" s="17"/>
      <c r="BJ124" s="17"/>
      <c r="BK124" s="17"/>
      <c r="BL124" s="16"/>
      <c r="BM124" s="15"/>
      <c r="BN124" s="15"/>
      <c r="BO124" s="165"/>
      <c r="BP124" s="17"/>
      <c r="BQ124" s="13" t="str">
        <f t="shared" si="15"/>
        <v>Produção e Intervalo</v>
      </c>
      <c r="BR124" s="19">
        <f t="shared" si="16"/>
        <v>0</v>
      </c>
      <c r="BS124" s="19">
        <f t="shared" si="17"/>
        <v>0</v>
      </c>
      <c r="BT124" s="225" t="str">
        <f t="shared" si="18"/>
        <v/>
      </c>
    </row>
    <row r="125" spans="1:75" ht="162.75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1154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/>
      <c r="AS125" s="39"/>
      <c r="AT125" s="39"/>
      <c r="AU125" s="39"/>
      <c r="AV125" s="39"/>
      <c r="AW125" s="39"/>
      <c r="AX125" s="39"/>
      <c r="AY125" s="293">
        <f t="shared" si="14"/>
        <v>0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/>
      <c r="BI125" s="17"/>
      <c r="BJ125" s="17"/>
      <c r="BK125" s="17"/>
      <c r="BL125" s="16"/>
      <c r="BM125" s="15"/>
      <c r="BN125" s="15"/>
      <c r="BO125" s="165"/>
      <c r="BP125" s="17"/>
      <c r="BQ125" s="13" t="str">
        <f t="shared" si="15"/>
        <v>Produção e Intervalo</v>
      </c>
      <c r="BR125" s="19">
        <f t="shared" si="16"/>
        <v>0</v>
      </c>
      <c r="BS125" s="19">
        <f t="shared" si="17"/>
        <v>0</v>
      </c>
      <c r="BT125" s="225" t="str">
        <f t="shared" si="18"/>
        <v/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/>
      <c r="AS126" s="39"/>
      <c r="AT126" s="39"/>
      <c r="AU126" s="39"/>
      <c r="AV126" s="39"/>
      <c r="AW126" s="39"/>
      <c r="AX126" s="39"/>
      <c r="AY126" s="293">
        <f t="shared" si="14"/>
        <v>0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/>
      <c r="BI126" s="17"/>
      <c r="BJ126" s="17"/>
      <c r="BK126" s="17"/>
      <c r="BL126" s="16"/>
      <c r="BM126" s="15"/>
      <c r="BN126" s="15"/>
      <c r="BO126" s="165"/>
      <c r="BP126" s="17"/>
      <c r="BQ126" s="13" t="str">
        <f t="shared" si="15"/>
        <v>Produção e Intervalo</v>
      </c>
      <c r="BR126" s="19">
        <f t="shared" si="16"/>
        <v>0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/>
      <c r="AS127" s="39"/>
      <c r="AT127" s="39"/>
      <c r="AU127" s="39"/>
      <c r="AV127" s="39"/>
      <c r="AW127" s="39"/>
      <c r="AX127" s="39"/>
      <c r="AY127" s="293">
        <f t="shared" si="14"/>
        <v>0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/>
      <c r="BI127" s="17"/>
      <c r="BJ127" s="17"/>
      <c r="BK127" s="17"/>
      <c r="BL127" s="16"/>
      <c r="BM127" s="15"/>
      <c r="BN127" s="15"/>
      <c r="BO127" s="165"/>
      <c r="BP127" s="17"/>
      <c r="BQ127" s="13" t="str">
        <f t="shared" si="15"/>
        <v>Produção e Intervalo</v>
      </c>
      <c r="BR127" s="19">
        <f t="shared" si="16"/>
        <v>0</v>
      </c>
      <c r="BS127" s="19">
        <f t="shared" si="17"/>
        <v>0</v>
      </c>
      <c r="BT127" s="225" t="str">
        <f t="shared" si="18"/>
        <v/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3">
        <f t="shared" si="14"/>
        <v>0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/>
      <c r="BI128" s="17"/>
      <c r="BJ128" s="17"/>
      <c r="BK128" s="17"/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1155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1156</v>
      </c>
      <c r="N129" s="204" t="s">
        <v>1157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3">
        <f t="shared" si="14"/>
        <v>0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/>
      <c r="BI129" s="17"/>
      <c r="BJ129" s="17"/>
      <c r="BK129" s="17"/>
      <c r="BL129" s="16"/>
      <c r="BM129" s="15"/>
      <c r="BN129" s="15"/>
      <c r="BO129" s="165"/>
      <c r="BP129" s="17"/>
      <c r="BQ129" s="13" t="str">
        <f t="shared" si="15"/>
        <v>Produção e Intervalo</v>
      </c>
      <c r="BR129" s="19">
        <f t="shared" si="16"/>
        <v>0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1"/>
      <c r="C132" s="8" t="str">
        <f>IF(BS_CONTROLE[[#This Row],[DATA]]="","",WEEKNUM(BS_CONTROLE[[#This Row],[DATA]]))</f>
        <v/>
      </c>
      <c r="D132" s="52"/>
      <c r="E132" s="29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4"/>
      <c r="R132" s="10" t="str">
        <f>IFERROR(_xlfn.XLOOKUP(F132, BS_ATIVIDADE[ATIVIDADE],BS_ATIVIDADE[UNIDADE] ), "*")</f>
        <v>*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8"/>
      <c r="W132" s="173"/>
      <c r="X132" s="218"/>
      <c r="Y132" s="158"/>
      <c r="Z132" s="158"/>
      <c r="AA132" s="84"/>
      <c r="AB132" s="71"/>
      <c r="AC132" s="71"/>
      <c r="AD132" s="173"/>
      <c r="AE132" s="84"/>
      <c r="AF132" s="84"/>
      <c r="AG132" s="84"/>
      <c r="AH132" s="49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-</v>
      </c>
      <c r="AN132" s="258" t="str">
        <f>IF(BS_CONTROLE[[#This Row],[SB]]=0, "-", BS_CONTROLE[[#This Row],[SB]])</f>
        <v>-</v>
      </c>
      <c r="AO132" s="259" t="str">
        <f>IF(BS_CONTROLE[[#This Row],[SUB]]=0, "-", BS_CONTROLE[[#This Row],[SUB]])</f>
        <v>-</v>
      </c>
      <c r="AP132" s="260" t="str">
        <f>IF(BS_CONTROLE[[#This Row],[KM - Inicio]]=0, "-", BS_CONTROLE[[#This Row],[KM - Inicio]])</f>
        <v>-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1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1"/>
      <c r="C133" s="8" t="str">
        <f>IF(BS_CONTROLE[[#This Row],[DATA]]="","",WEEKNUM(BS_CONTROLE[[#This Row],[DATA]]))</f>
        <v/>
      </c>
      <c r="D133" s="52"/>
      <c r="E133" s="29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4"/>
      <c r="R133" s="10" t="str">
        <f>IFERROR(_xlfn.XLOOKUP(F133, BS_ATIVIDADE[ATIVIDADE],BS_ATIVIDADE[UNIDADE] ), "*")</f>
        <v>*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8"/>
      <c r="W133" s="173"/>
      <c r="X133" s="218"/>
      <c r="Y133" s="158"/>
      <c r="Z133" s="158"/>
      <c r="AA133" s="84"/>
      <c r="AB133" s="71"/>
      <c r="AC133" s="71"/>
      <c r="AD133" s="173"/>
      <c r="AE133" s="84"/>
      <c r="AF133" s="84"/>
      <c r="AG133" s="84"/>
      <c r="AH133" s="49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-</v>
      </c>
      <c r="AN133" s="258" t="str">
        <f>IF(BS_CONTROLE[[#This Row],[SB]]=0, "-", BS_CONTROLE[[#This Row],[SB]])</f>
        <v>-</v>
      </c>
      <c r="AO133" s="259" t="str">
        <f>IF(BS_CONTROLE[[#This Row],[SUB]]=0, "-", BS_CONTROLE[[#This Row],[SUB]])</f>
        <v>-</v>
      </c>
      <c r="AP133" s="260" t="str">
        <f>IF(BS_CONTROLE[[#This Row],[KM - Inicio]]=0, "-", BS_CONTROLE[[#This Row],[KM - Inicio]])</f>
        <v>-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1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1"/>
      <c r="C134" s="8" t="str">
        <f>IF(BS_CONTROLE[[#This Row],[DATA]]="","",WEEKNUM(BS_CONTROLE[[#This Row],[DATA]]))</f>
        <v/>
      </c>
      <c r="D134" s="52"/>
      <c r="E134" s="29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4"/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8"/>
      <c r="W134" s="173"/>
      <c r="X134" s="218"/>
      <c r="Y134" s="158"/>
      <c r="Z134" s="158"/>
      <c r="AA134" s="84"/>
      <c r="AB134" s="71"/>
      <c r="AC134" s="71"/>
      <c r="AD134" s="173"/>
      <c r="AE134" s="84"/>
      <c r="AF134" s="84"/>
      <c r="AG134" s="84"/>
      <c r="AH134" s="49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-</v>
      </c>
      <c r="AN134" s="258" t="str">
        <f>IF(BS_CONTROLE[[#This Row],[SB]]=0, "-", BS_CONTROLE[[#This Row],[SB]])</f>
        <v>-</v>
      </c>
      <c r="AO134" s="259" t="str">
        <f>IF(BS_CONTROLE[[#This Row],[SUB]]=0, "-", BS_CONTROLE[[#This Row],[SUB]])</f>
        <v>-</v>
      </c>
      <c r="AP134" s="260" t="str">
        <f>IF(BS_CONTROLE[[#This Row],[KM - Inicio]]=0, "-", BS_CONTROLE[[#This Row],[KM - Inicio]])</f>
        <v>-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1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1"/>
      <c r="C135" s="8" t="str">
        <f>IF(BS_CONTROLE[[#This Row],[DATA]]="","",WEEKNUM(BS_CONTROLE[[#This Row],[DATA]]))</f>
        <v/>
      </c>
      <c r="D135" s="52"/>
      <c r="E135" s="29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4"/>
      <c r="R135" s="10" t="str">
        <f>IFERROR(_xlfn.XLOOKUP(F135, BS_ATIVIDADE[ATIVIDADE],BS_ATIVIDADE[UNIDADE] ), "*")</f>
        <v>*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8"/>
      <c r="W135" s="173"/>
      <c r="X135" s="218"/>
      <c r="Y135" s="158"/>
      <c r="Z135" s="158"/>
      <c r="AA135" s="84"/>
      <c r="AB135" s="71"/>
      <c r="AC135" s="71"/>
      <c r="AD135" s="173"/>
      <c r="AE135" s="84"/>
      <c r="AF135" s="84"/>
      <c r="AG135" s="84"/>
      <c r="AH135" s="49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-</v>
      </c>
      <c r="AN135" s="258" t="str">
        <f>IF(BS_CONTROLE[[#This Row],[SB]]=0, "-", BS_CONTROLE[[#This Row],[SB]])</f>
        <v>-</v>
      </c>
      <c r="AO135" s="259" t="str">
        <f>IF(BS_CONTROLE[[#This Row],[SUB]]=0, "-", BS_CONTROLE[[#This Row],[SUB]])</f>
        <v>-</v>
      </c>
      <c r="AP135" s="260" t="str">
        <f>IF(BS_CONTROLE[[#This Row],[KM - Inicio]]=0, "-", BS_CONTROLE[[#This Row],[KM - Inicio]])</f>
        <v>-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1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1"/>
      <c r="C137" s="8" t="str">
        <f>IF(BS_CONTROLE[[#This Row],[DATA]]="","",WEEKNUM(BS_CONTROLE[[#This Row],[DATA]]))</f>
        <v/>
      </c>
      <c r="D137" s="52"/>
      <c r="E137" s="29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4" t="s">
        <v>317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4"/>
      <c r="R137" s="10" t="str">
        <f>IFERROR(_xlfn.XLOOKUP(F137, BS_ATIVIDADE[ATIVIDADE],BS_ATIVIDADE[UNIDADE] ), "*")</f>
        <v>*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8" t="str">
        <f>IF(BS_CONTROLE[[#This Row],[Local - Partida]]=0, "-", BS_CONTROLE[[#This Row],[Local - Partida]])</f>
        <v>-</v>
      </c>
      <c r="AL137" s="258" t="str">
        <f>IF(BS_CONTROLE[[#This Row],[Local - Encerramento]]=0, "-", BS_CONTROLE[[#This Row],[Local - Encerramento]])</f>
        <v>-</v>
      </c>
      <c r="AM137" s="258" t="str">
        <f>IF(BS_CONTROLE[[#This Row],[Entre - Estações]]=0, "-", BS_CONTROLE[[#This Row],[Entre - Estações]])</f>
        <v>-</v>
      </c>
      <c r="AN137" s="258" t="str">
        <f>IF(BS_CONTROLE[[#This Row],[SB]]=0, "-", BS_CONTROLE[[#This Row],[SB]])</f>
        <v>-</v>
      </c>
      <c r="AO137" s="259" t="str">
        <f>IF(BS_CONTROLE[[#This Row],[SUB]]=0, "-", BS_CONTROLE[[#This Row],[SUB]])</f>
        <v>-</v>
      </c>
      <c r="AP137" s="260" t="str">
        <f>IF(BS_CONTROLE[[#This Row],[KM - Inicio]]=0, "-", BS_CONTROLE[[#This Row],[KM - Inicio]])</f>
        <v>-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1"/>
      <c r="C139" s="8" t="str">
        <f>IF(BS_CONTROLE[[#This Row],[DATA]]="","",WEEKNUM(BS_CONTROLE[[#This Row],[DATA]]))</f>
        <v/>
      </c>
      <c r="D139" s="52"/>
      <c r="E139" s="29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4"/>
      <c r="R139" s="10" t="str">
        <f>IFERROR(_xlfn.XLOOKUP(F139, BS_ATIVIDADE[ATIVIDADE],BS_ATIVIDADE[UNIDADE] ), "*")</f>
        <v>*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8"/>
      <c r="W139" s="173"/>
      <c r="X139" s="218"/>
      <c r="Y139" s="158"/>
      <c r="Z139" s="158"/>
      <c r="AA139" s="84"/>
      <c r="AB139" s="71"/>
      <c r="AC139" s="71"/>
      <c r="AD139" s="173"/>
      <c r="AE139" s="84"/>
      <c r="AF139" s="84"/>
      <c r="AG139" s="84"/>
      <c r="AH139" s="49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8" t="str">
        <f>IF(BS_CONTROLE[[#This Row],[Local - Partida]]=0, "-", BS_CONTROLE[[#This Row],[Local - Partida]])</f>
        <v>-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-</v>
      </c>
      <c r="AN139" s="258" t="str">
        <f>IF(BS_CONTROLE[[#This Row],[SB]]=0, "-", BS_CONTROLE[[#This Row],[SB]])</f>
        <v>-</v>
      </c>
      <c r="AO139" s="259" t="str">
        <f>IF(BS_CONTROLE[[#This Row],[SUB]]=0, "-", BS_CONTROLE[[#This Row],[SUB]])</f>
        <v>-</v>
      </c>
      <c r="AP139" s="260" t="str">
        <f>IF(BS_CONTROLE[[#This Row],[KM - Inicio]]=0, "-", BS_CONTROLE[[#This Row],[KM - Inicio]])</f>
        <v>-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1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1"/>
      <c r="C140" s="8" t="str">
        <f>IF(BS_CONTROLE[[#This Row],[DATA]]="","",WEEKNUM(BS_CONTROLE[[#This Row],[DATA]]))</f>
        <v/>
      </c>
      <c r="D140" s="52"/>
      <c r="E140" s="29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4"/>
      <c r="R140" s="10" t="str">
        <f>IFERROR(_xlfn.XLOOKUP(F140, BS_ATIVIDADE[ATIVIDADE],BS_ATIVIDADE[UNIDADE] ), "*")</f>
        <v>*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8"/>
      <c r="W140" s="173"/>
      <c r="X140" s="218"/>
      <c r="Y140" s="158"/>
      <c r="Z140" s="158"/>
      <c r="AA140" s="84"/>
      <c r="AB140" s="71"/>
      <c r="AC140" s="71"/>
      <c r="AD140" s="173"/>
      <c r="AE140" s="84"/>
      <c r="AF140" s="84"/>
      <c r="AG140" s="84"/>
      <c r="AH140" s="49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8" t="str">
        <f>IF(BS_CONTROLE[[#This Row],[Local - Partida]]=0, "-", BS_CONTROLE[[#This Row],[Local - Partida]])</f>
        <v>-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-</v>
      </c>
      <c r="AN140" s="258" t="str">
        <f>IF(BS_CONTROLE[[#This Row],[SB]]=0, "-", BS_CONTROLE[[#This Row],[SB]])</f>
        <v>-</v>
      </c>
      <c r="AO140" s="259" t="str">
        <f>IF(BS_CONTROLE[[#This Row],[SUB]]=0, "-", BS_CONTROLE[[#This Row],[SUB]])</f>
        <v>-</v>
      </c>
      <c r="AP140" s="260" t="str">
        <f>IF(BS_CONTROLE[[#This Row],[KM - Inicio]]=0, "-", BS_CONTROLE[[#This Row],[KM - Inicio]])</f>
        <v>-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1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1"/>
      <c r="C141" s="8" t="str">
        <f>IF(BS_CONTROLE[[#This Row],[DATA]]="","",WEEKNUM(BS_CONTROLE[[#This Row],[DATA]]))</f>
        <v/>
      </c>
      <c r="D141" s="52"/>
      <c r="E141" s="29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4"/>
      <c r="R141" s="10" t="str">
        <f>IFERROR(_xlfn.XLOOKUP(F141, BS_ATIVIDADE[ATIVIDADE],BS_ATIVIDADE[UNIDADE] ), "*")</f>
        <v>*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8"/>
      <c r="W141" s="173"/>
      <c r="X141" s="218"/>
      <c r="Y141" s="158"/>
      <c r="Z141" s="158"/>
      <c r="AA141" s="84"/>
      <c r="AB141" s="71"/>
      <c r="AC141" s="71"/>
      <c r="AD141" s="173"/>
      <c r="AE141" s="84"/>
      <c r="AF141" s="84"/>
      <c r="AG141" s="84"/>
      <c r="AH141" s="49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8" t="str">
        <f>IF(BS_CONTROLE[[#This Row],[Local - Partida]]=0, "-", BS_CONTROLE[[#This Row],[Local - Partida]])</f>
        <v>-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-</v>
      </c>
      <c r="AN141" s="258" t="str">
        <f>IF(BS_CONTROLE[[#This Row],[SB]]=0, "-", BS_CONTROLE[[#This Row],[SB]])</f>
        <v>-</v>
      </c>
      <c r="AO141" s="259" t="str">
        <f>IF(BS_CONTROLE[[#This Row],[SUB]]=0, "-", BS_CONTROLE[[#This Row],[SUB]])</f>
        <v>-</v>
      </c>
      <c r="AP141" s="260" t="str">
        <f>IF(BS_CONTROLE[[#This Row],[KM - Inicio]]=0, "-", BS_CONTROLE[[#This Row],[KM - Inicio]])</f>
        <v>-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1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4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1"/>
      <c r="C144" s="8" t="str">
        <f>IF(BS_CONTROLE[[#This Row],[DATA]]="","",WEEKNUM(BS_CONTROLE[[#This Row],[DATA]]))</f>
        <v/>
      </c>
      <c r="D144" s="52"/>
      <c r="E144" s="29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4" t="s">
        <v>317</v>
      </c>
      <c r="M144" s="204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4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3"/>
      <c r="P144" s="173"/>
      <c r="Q144" s="84"/>
      <c r="R144" s="10" t="str">
        <f>IFERROR(_xlfn.XLOOKUP(F144, BS_ATIVIDADE[ATIVIDADE],BS_ATIVIDADE[UNIDADE] ), "*")</f>
        <v>*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8"/>
      <c r="W144" s="173"/>
      <c r="X144" s="218"/>
      <c r="Y144" s="158"/>
      <c r="Z144" s="158"/>
      <c r="AA144" s="84"/>
      <c r="AB144" s="71"/>
      <c r="AC144" s="71"/>
      <c r="AD144" s="173"/>
      <c r="AE144" s="84"/>
      <c r="AF144" s="84"/>
      <c r="AG144" s="84"/>
      <c r="AH144" s="49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8" t="str">
        <f>IF(BS_CONTROLE[[#This Row],[Local - Partida]]=0, "-", BS_CONTROLE[[#This Row],[Local - Partida]])</f>
        <v>-</v>
      </c>
      <c r="AL144" s="258" t="str">
        <f>IF(BS_CONTROLE[[#This Row],[Local - Encerramento]]=0, "-", BS_CONTROLE[[#This Row],[Local - Encerramento]])</f>
        <v>-</v>
      </c>
      <c r="AM144" s="258" t="str">
        <f>IF(BS_CONTROLE[[#This Row],[Entre - Estações]]=0, "-", BS_CONTROLE[[#This Row],[Entre - Estações]])</f>
        <v>-</v>
      </c>
      <c r="AN144" s="258" t="str">
        <f>IF(BS_CONTROLE[[#This Row],[SB]]=0, "-", BS_CONTROLE[[#This Row],[SB]])</f>
        <v>-</v>
      </c>
      <c r="AO144" s="259" t="str">
        <f>IF(BS_CONTROLE[[#This Row],[SUB]]=0, "-", BS_CONTROLE[[#This Row],[SUB]])</f>
        <v>-</v>
      </c>
      <c r="AP144" s="260" t="str">
        <f>IF(BS_CONTROLE[[#This Row],[KM - Inicio]]=0, "-", BS_CONTROLE[[#This Row],[KM - Inicio]])</f>
        <v>-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1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1"/>
      <c r="C145" s="8" t="str">
        <f>IF(BS_CONTROLE[[#This Row],[DATA]]="","",WEEKNUM(BS_CONTROLE[[#This Row],[DATA]]))</f>
        <v/>
      </c>
      <c r="D145" s="52"/>
      <c r="E145" s="29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4" t="s">
        <v>317</v>
      </c>
      <c r="M145" s="204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4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3"/>
      <c r="P145" s="173"/>
      <c r="Q145" s="84"/>
      <c r="R145" s="10" t="str">
        <f>IFERROR(_xlfn.XLOOKUP(F145, BS_ATIVIDADE[ATIVIDADE],BS_ATIVIDADE[UNIDADE] ), "*")</f>
        <v>*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8"/>
      <c r="W145" s="173"/>
      <c r="X145" s="218"/>
      <c r="Y145" s="158"/>
      <c r="Z145" s="158"/>
      <c r="AA145" s="84"/>
      <c r="AB145" s="71"/>
      <c r="AC145" s="71"/>
      <c r="AD145" s="173"/>
      <c r="AE145" s="84"/>
      <c r="AF145" s="84"/>
      <c r="AG145" s="84"/>
      <c r="AH145" s="49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-</v>
      </c>
      <c r="AN145" s="258" t="str">
        <f>IF(BS_CONTROLE[[#This Row],[SB]]=0, "-", BS_CONTROLE[[#This Row],[SB]])</f>
        <v>-</v>
      </c>
      <c r="AO145" s="259" t="str">
        <f>IF(BS_CONTROLE[[#This Row],[SUB]]=0, "-", BS_CONTROLE[[#This Row],[SUB]])</f>
        <v>-</v>
      </c>
      <c r="AP145" s="260" t="str">
        <f>IF(BS_CONTROLE[[#This Row],[KM - Inicio]]=0, "-", BS_CONTROLE[[#This Row],[KM - Inicio]])</f>
        <v>-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1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1"/>
      <c r="C146" s="8" t="str">
        <f>IF(BS_CONTROLE[[#This Row],[DATA]]="","",WEEKNUM(BS_CONTROLE[[#This Row],[DATA]]))</f>
        <v/>
      </c>
      <c r="D146" s="52"/>
      <c r="E146" s="29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4" t="s">
        <v>317</v>
      </c>
      <c r="M146" s="204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4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3"/>
      <c r="P146" s="173"/>
      <c r="Q146" s="84"/>
      <c r="R146" s="10" t="str">
        <f>IFERROR(_xlfn.XLOOKUP(F146, BS_ATIVIDADE[ATIVIDADE],BS_ATIVIDADE[UNIDADE] ), "*")</f>
        <v>*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8"/>
      <c r="W146" s="173"/>
      <c r="X146" s="218"/>
      <c r="Y146" s="158"/>
      <c r="Z146" s="158"/>
      <c r="AA146" s="84"/>
      <c r="AB146" s="71"/>
      <c r="AC146" s="71"/>
      <c r="AD146" s="173"/>
      <c r="AE146" s="84"/>
      <c r="AF146" s="84"/>
      <c r="AG146" s="84"/>
      <c r="AH146" s="49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-</v>
      </c>
      <c r="AN146" s="258" t="str">
        <f>IF(BS_CONTROLE[[#This Row],[SB]]=0, "-", BS_CONTROLE[[#This Row],[SB]])</f>
        <v>-</v>
      </c>
      <c r="AO146" s="259" t="str">
        <f>IF(BS_CONTROLE[[#This Row],[SUB]]=0, "-", BS_CONTROLE[[#This Row],[SUB]])</f>
        <v>-</v>
      </c>
      <c r="AP146" s="260" t="str">
        <f>IF(BS_CONTROLE[[#This Row],[KM - Inicio]]=0, "-", BS_CONTROLE[[#This Row],[KM - Inicio]])</f>
        <v>-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1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1" t="str">
        <f t="shared" si="13"/>
        <v/>
      </c>
      <c r="B147" s="171"/>
      <c r="C147" s="8" t="str">
        <f>IF(BS_CONTROLE[[#This Row],[DATA]]="","",WEEKNUM(BS_CONTROLE[[#This Row],[DATA]]))</f>
        <v/>
      </c>
      <c r="D147" s="52"/>
      <c r="E147" s="29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4" t="s">
        <v>317</v>
      </c>
      <c r="M147" s="204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4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3"/>
      <c r="P147" s="173"/>
      <c r="Q147" s="84"/>
      <c r="R147" s="10" t="str">
        <f>IFERROR(_xlfn.XLOOKUP(F147, BS_ATIVIDADE[ATIVIDADE],BS_ATIVIDADE[UNIDADE] ), "*")</f>
        <v>*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8"/>
      <c r="W147" s="173"/>
      <c r="X147" s="218"/>
      <c r="Y147" s="158"/>
      <c r="Z147" s="158"/>
      <c r="AA147" s="84"/>
      <c r="AB147" s="71"/>
      <c r="AC147" s="71"/>
      <c r="AD147" s="173"/>
      <c r="AE147" s="84"/>
      <c r="AF147" s="84"/>
      <c r="AG147" s="84"/>
      <c r="AH147" s="49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8" t="str">
        <f>IF(BS_CONTROLE[[#This Row],[Local - Partida]]=0, "-", BS_CONTROLE[[#This Row],[Local - Partida]])</f>
        <v>-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-</v>
      </c>
      <c r="AN147" s="258" t="str">
        <f>IF(BS_CONTROLE[[#This Row],[SB]]=0, "-", BS_CONTROLE[[#This Row],[SB]])</f>
        <v>-</v>
      </c>
      <c r="AO147" s="259" t="str">
        <f>IF(BS_CONTROLE[[#This Row],[SUB]]=0, "-", BS_CONTROLE[[#This Row],[SUB]])</f>
        <v>-</v>
      </c>
      <c r="AP147" s="260" t="str">
        <f>IF(BS_CONTROLE[[#This Row],[KM - Inicio]]=0, "-", BS_CONTROLE[[#This Row],[KM - Inicio]])</f>
        <v>-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1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5"/>
      <c r="BU147" s="5"/>
      <c r="BV147" s="5"/>
      <c r="BW147" s="5"/>
    </row>
    <row r="148" spans="1:75" hidden="1">
      <c r="A148" s="51" t="str">
        <f t="shared" si="13"/>
        <v/>
      </c>
      <c r="B148" s="171"/>
      <c r="C148" s="8" t="str">
        <f>IF(BS_CONTROLE[[#This Row],[DATA]]="","",WEEKNUM(BS_CONTROLE[[#This Row],[DATA]]))</f>
        <v/>
      </c>
      <c r="D148" s="52"/>
      <c r="E148" s="29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4" t="s">
        <v>317</v>
      </c>
      <c r="M148" s="204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4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3"/>
      <c r="P148" s="173"/>
      <c r="Q148" s="84"/>
      <c r="R148" s="10" t="str">
        <f>IFERROR(_xlfn.XLOOKUP(F148, BS_ATIVIDADE[ATIVIDADE],BS_ATIVIDADE[UNIDADE] ), "*")</f>
        <v>*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8"/>
      <c r="W148" s="173"/>
      <c r="X148" s="218"/>
      <c r="Y148" s="158"/>
      <c r="Z148" s="158"/>
      <c r="AA148" s="84"/>
      <c r="AB148" s="71"/>
      <c r="AC148" s="71"/>
      <c r="AD148" s="173"/>
      <c r="AE148" s="84"/>
      <c r="AF148" s="84"/>
      <c r="AG148" s="84"/>
      <c r="AH148" s="49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8" t="str">
        <f>IF(BS_CONTROLE[[#This Row],[Local - Partida]]=0, "-", BS_CONTROLE[[#This Row],[Local - Partida]])</f>
        <v>-</v>
      </c>
      <c r="AL148" s="258" t="str">
        <f>IF(BS_CONTROLE[[#This Row],[Local - Encerramento]]=0, "-", BS_CONTROLE[[#This Row],[Local - Encerramento]])</f>
        <v>-</v>
      </c>
      <c r="AM148" s="258" t="str">
        <f>IF(BS_CONTROLE[[#This Row],[Entre - Estações]]=0, "-", BS_CONTROLE[[#This Row],[Entre - Estações]])</f>
        <v>-</v>
      </c>
      <c r="AN148" s="258" t="str">
        <f>IF(BS_CONTROLE[[#This Row],[SB]]=0, "-", BS_CONTROLE[[#This Row],[SB]])</f>
        <v>-</v>
      </c>
      <c r="AO148" s="259" t="str">
        <f>IF(BS_CONTROLE[[#This Row],[SUB]]=0, "-", BS_CONTROLE[[#This Row],[SUB]])</f>
        <v>-</v>
      </c>
      <c r="AP148" s="260" t="str">
        <f>IF(BS_CONTROLE[[#This Row],[KM - Inicio]]=0, "-", BS_CONTROLE[[#This Row],[KM - Inicio]])</f>
        <v>-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1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4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1"/>
      <c r="C150" s="8" t="str">
        <f>IF(BS_CONTROLE[[#This Row],[DATA]]="","",WEEKNUM(BS_CONTROLE[[#This Row],[DATA]]))</f>
        <v/>
      </c>
      <c r="D150" s="52"/>
      <c r="E150" s="29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4" t="s">
        <v>317</v>
      </c>
      <c r="M150" s="204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4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3"/>
      <c r="P150" s="173"/>
      <c r="Q150" s="84"/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8"/>
      <c r="W150" s="173"/>
      <c r="X150" s="218"/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-</v>
      </c>
      <c r="AN150" s="258" t="str">
        <f>IF(BS_CONTROLE[[#This Row],[SB]]=0, "-", BS_CONTROLE[[#This Row],[SB]])</f>
        <v>-</v>
      </c>
      <c r="AO150" s="259" t="str">
        <f>IF(BS_CONTROLE[[#This Row],[SUB]]=0, "-", BS_CONTROLE[[#This Row],[SUB]])</f>
        <v>-</v>
      </c>
      <c r="AP150" s="260" t="str">
        <f>IF(BS_CONTROLE[[#This Row],[KM - Inicio]]=0, "-", BS_CONTROLE[[#This Row],[KM - Inicio]])</f>
        <v>-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1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1"/>
      <c r="C151" s="8" t="str">
        <f>IF(BS_CONTROLE[[#This Row],[DATA]]="","",WEEKNUM(BS_CONTROLE[[#This Row],[DATA]]))</f>
        <v/>
      </c>
      <c r="D151" s="52"/>
      <c r="E151" s="29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4" t="s">
        <v>317</v>
      </c>
      <c r="M151" s="204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4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3"/>
      <c r="P151" s="173"/>
      <c r="Q151" s="84"/>
      <c r="R151" s="10" t="str">
        <f>IFERROR(_xlfn.XLOOKUP(F151, BS_ATIVIDADE[ATIVIDADE],BS_ATIVIDADE[UNIDADE] ), "*")</f>
        <v>*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8"/>
      <c r="W151" s="173"/>
      <c r="X151" s="218"/>
      <c r="Y151" s="158"/>
      <c r="Z151" s="158"/>
      <c r="AA151" s="84"/>
      <c r="AB151" s="71"/>
      <c r="AC151" s="71"/>
      <c r="AD151" s="173"/>
      <c r="AE151" s="84"/>
      <c r="AF151" s="84"/>
      <c r="AG151" s="84"/>
      <c r="AH151" s="49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8" t="str">
        <f>IF(BS_CONTROLE[[#This Row],[Local - Partida]]=0, "-", BS_CONTROLE[[#This Row],[Local - Partida]])</f>
        <v>-</v>
      </c>
      <c r="AL151" s="258" t="str">
        <f>IF(BS_CONTROLE[[#This Row],[Local - Encerramento]]=0, "-", BS_CONTROLE[[#This Row],[Local - Encerramento]])</f>
        <v>-</v>
      </c>
      <c r="AM151" s="258" t="str">
        <f>IF(BS_CONTROLE[[#This Row],[Entre - Estações]]=0, "-", BS_CONTROLE[[#This Row],[Entre - Estações]])</f>
        <v>-</v>
      </c>
      <c r="AN151" s="258" t="str">
        <f>IF(BS_CONTROLE[[#This Row],[SB]]=0, "-", BS_CONTROLE[[#This Row],[SB]])</f>
        <v>-</v>
      </c>
      <c r="AO151" s="259" t="str">
        <f>IF(BS_CONTROLE[[#This Row],[SUB]]=0, "-", BS_CONTROLE[[#This Row],[SUB]])</f>
        <v>-</v>
      </c>
      <c r="AP151" s="260" t="str">
        <f>IF(BS_CONTROLE[[#This Row],[KM - Inicio]]=0, "-", BS_CONTROLE[[#This Row],[KM - Inicio]])</f>
        <v>-</v>
      </c>
      <c r="AQ151" s="260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3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1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5" t="str">
        <f t="shared" si="19"/>
        <v/>
      </c>
    </row>
    <row r="152" spans="1:75" hidden="1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4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 hidden="1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4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 hidden="1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4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 hidden="1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4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 hidden="1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4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 hidden="1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 hidden="1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hidden="1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 hidden="1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 hidden="1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 hidden="1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 hidden="1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 hidden="1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 hidden="1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 hidden="1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 hidden="1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 hidden="1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 hidden="1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 hidden="1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 hidden="1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 hidden="1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 hidden="1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 hidden="1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 hidden="1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 hidden="1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 hidden="1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 hidden="1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 hidden="1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 hidden="1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 hidden="1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 hidden="1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 hidden="1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 hidden="1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 hidden="1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 hidden="1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 hidden="1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 hidden="1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 hidden="1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 hidden="1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 hidden="1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 hidden="1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 hidden="1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 hidden="1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 hidden="1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 hidden="1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 hidden="1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 hidden="1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 hidden="1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 hidden="1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 hidden="1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 hidden="1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 hidden="1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 hidden="1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 hidden="1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 hidden="1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 hidden="1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 hidden="1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 hidden="1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 hidden="1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 hidden="1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 hidden="1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 hidden="1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 hidden="1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 hidden="1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 hidden="1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 hidden="1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 hidden="1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 hidden="1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 hidden="1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 hidden="1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 hidden="1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 hidden="1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 hidden="1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 hidden="1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 hidden="1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 hidden="1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 hidden="1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 hidden="1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 hidden="1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 hidden="1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 hidden="1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 hidden="1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 hidden="1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 hidden="1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 hidden="1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 hidden="1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 hidden="1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 hidden="1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 hidden="1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 hidden="1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 hidden="1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 hidden="1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 hidden="1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 hidden="1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 hidden="1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 hidden="1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 hidden="1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 hidden="1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 hidden="1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 hidden="1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 hidden="1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 hidden="1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 hidden="1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 hidden="1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 hidden="1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 hidden="1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 hidden="1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 hidden="1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 hidden="1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 hidden="1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 hidden="1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 hidden="1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 hidden="1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 hidden="1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 hidden="1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 hidden="1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 hidden="1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 hidden="1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 hidden="1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 hidden="1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 hidden="1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 hidden="1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 hidden="1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 hidden="1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 hidden="1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 hidden="1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 hidden="1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 hidden="1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 hidden="1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 hidden="1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 hidden="1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 hidden="1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 hidden="1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 hidden="1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 hidden="1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 hidden="1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 hidden="1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 hidden="1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 hidden="1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 hidden="1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 hidden="1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 hidden="1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 hidden="1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 hidden="1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 hidden="1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 hidden="1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 hidden="1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 hidden="1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 hidden="1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 hidden="1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 hidden="1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 hidden="1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 hidden="1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 hidden="1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 hidden="1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 hidden="1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 hidden="1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 hidden="1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 hidden="1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 hidden="1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 hidden="1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 hidden="1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hidden="1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 hidden="1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 hidden="1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 hidden="1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 hidden="1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 hidden="1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 hidden="1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 hidden="1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 hidden="1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 hidden="1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 hidden="1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 hidden="1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 hidden="1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 hidden="1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 hidden="1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 hidden="1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 hidden="1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 hidden="1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 hidden="1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 hidden="1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 hidden="1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 hidden="1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 hidden="1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 hidden="1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 hidden="1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 hidden="1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 hidden="1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 hidden="1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 hidden="1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 hidden="1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 hidden="1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 hidden="1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 hidden="1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 hidden="1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 hidden="1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 hidden="1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 hidden="1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 hidden="1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 hidden="1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 hidden="1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 hidden="1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 hidden="1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 hidden="1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 hidden="1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 hidden="1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 hidden="1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 hidden="1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 hidden="1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 hidden="1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 hidden="1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 hidden="1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 hidden="1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 hidden="1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 hidden="1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 hidden="1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 hidden="1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 hidden="1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 hidden="1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 hidden="1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 hidden="1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 hidden="1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 hidden="1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 hidden="1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 hidden="1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 hidden="1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 hidden="1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hidden="1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 hidden="1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 hidden="1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 hidden="1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 hidden="1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 hidden="1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 hidden="1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 hidden="1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 hidden="1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 hidden="1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 hidden="1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 hidden="1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 hidden="1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 hidden="1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 hidden="1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 hidden="1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 hidden="1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 hidden="1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 hidden="1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 hidden="1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 hidden="1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 hidden="1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 hidden="1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 hidden="1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 hidden="1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 hidden="1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 hidden="1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 hidden="1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 hidden="1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 hidden="1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 hidden="1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 hidden="1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 hidden="1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 hidden="1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 hidden="1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 hidden="1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 hidden="1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 hidden="1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 hidden="1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 hidden="1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 hidden="1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 hidden="1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 hidden="1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 hidden="1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 hidden="1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 hidden="1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 hidden="1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 hidden="1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 hidden="1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 hidden="1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 hidden="1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 hidden="1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 hidden="1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 hidden="1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 hidden="1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 hidden="1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 hidden="1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 hidden="1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 hidden="1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 hidden="1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 hidden="1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 hidden="1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 hidden="1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 hidden="1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 hidden="1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 hidden="1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 hidden="1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 hidden="1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 hidden="1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 hidden="1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 hidden="1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 hidden="1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 hidden="1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 hidden="1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 hidden="1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 hidden="1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 hidden="1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 hidden="1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 hidden="1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 hidden="1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 hidden="1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 hidden="1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 hidden="1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 hidden="1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 hidden="1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 hidden="1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 hidden="1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 hidden="1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 hidden="1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 hidden="1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 hidden="1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 hidden="1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 hidden="1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 hidden="1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 hidden="1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 hidden="1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 hidden="1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 hidden="1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 hidden="1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 hidden="1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 hidden="1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 hidden="1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 hidden="1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 hidden="1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 hidden="1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 hidden="1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 hidden="1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 hidden="1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 hidden="1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 hidden="1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 hidden="1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 hidden="1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 hidden="1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 hidden="1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 hidden="1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 hidden="1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 hidden="1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 hidden="1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 hidden="1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 hidden="1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 hidden="1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 hidden="1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 hidden="1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 hidden="1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 hidden="1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 hidden="1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 hidden="1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 hidden="1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 hidden="1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 hidden="1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28:Q450 O104:Q112" name="Range1_9_1"/>
    <protectedRange sqref="V29:Y30 X6:Y28 X31:Y35 V36:Y50 V52:Y54 X51:Y51 X56:Y61 V61:W61 W55:Y55 V68:V70 X68:Y70 V71:Y73 V74 X74:Y75 V76:Y76 V78:Y79 X77:Y77 V62:Y67 X80:Y81 X97:Y97 V98:Y102 X103:Y103 V104:Y105 V82:Y96 X113:Y113 V130:Y450 X129:Y129 V119:Y128 X106:Y110 V106:W106 W111:Y111 V112:Y112 W114:Y118" name="Range1_11_1"/>
    <protectedRange sqref="Z29:AD30 Z6:Z28 Z31:Z32 Z43:AD46 Z40:Z42 Z49:AD50 Z47:Z48 Z52:AD55 Z51 Z33:AD39 Z56:Z57 Z58:AD74 Z76:AD76 Z75 Z78:AD79 Z77 Z80:Z81 Z104:AD105 Z103 Z82:AD102 Z111:AD119 Z123:AD124 Z120:Z122 Z128:AD128 Z125:Z127 AA125:AD125 Z130:AD450 Z129 Z106:Z110 AA106:AD106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29 V118 V107:V111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599 BP88:BP98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C7" sqref="C7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7" ht="20.25" customHeight="1">
      <c r="B2" s="368" t="s">
        <v>1158</v>
      </c>
      <c r="C2" s="368"/>
      <c r="D2" s="368"/>
      <c r="E2" s="368"/>
      <c r="F2" s="368"/>
      <c r="G2" s="368"/>
    </row>
    <row r="3" spans="2:7" ht="20.25" customHeight="1">
      <c r="B3" s="369"/>
      <c r="C3" s="369"/>
      <c r="D3" s="369"/>
      <c r="E3" s="369"/>
      <c r="F3" s="369"/>
      <c r="G3" s="369"/>
    </row>
    <row r="4" spans="2:7">
      <c r="B4" s="331" t="s">
        <v>1159</v>
      </c>
      <c r="C4" s="331" t="s">
        <v>1160</v>
      </c>
      <c r="D4" s="331" t="s">
        <v>1161</v>
      </c>
      <c r="E4" s="331" t="s">
        <v>1162</v>
      </c>
      <c r="F4" s="331" t="s">
        <v>8</v>
      </c>
      <c r="G4" s="331" t="s">
        <v>1163</v>
      </c>
    </row>
    <row r="5" spans="2:7">
      <c r="B5" s="334" t="s">
        <v>1145</v>
      </c>
      <c r="C5" s="334">
        <v>314978</v>
      </c>
      <c r="D5" s="334" t="s">
        <v>1164</v>
      </c>
      <c r="E5" s="334" t="s">
        <v>537</v>
      </c>
      <c r="F5" s="334" t="s">
        <v>101</v>
      </c>
      <c r="G5" s="334"/>
    </row>
    <row r="6" spans="2:7">
      <c r="B6" s="334" t="s">
        <v>1165</v>
      </c>
      <c r="C6" s="334">
        <v>256790</v>
      </c>
      <c r="D6" s="334" t="s">
        <v>1166</v>
      </c>
      <c r="E6" s="334" t="s">
        <v>537</v>
      </c>
      <c r="F6" s="334" t="s">
        <v>1167</v>
      </c>
      <c r="G6" s="335">
        <v>45992</v>
      </c>
    </row>
    <row r="7" spans="2:7">
      <c r="B7" s="334" t="s">
        <v>1168</v>
      </c>
      <c r="C7" s="334">
        <v>265193</v>
      </c>
      <c r="D7" s="334" t="s">
        <v>1169</v>
      </c>
      <c r="E7" s="334" t="s">
        <v>538</v>
      </c>
      <c r="F7" s="334" t="s">
        <v>1170</v>
      </c>
      <c r="G7" s="334"/>
    </row>
    <row r="8" spans="2:7">
      <c r="B8" s="334" t="s">
        <v>1171</v>
      </c>
      <c r="C8" s="334">
        <v>293716</v>
      </c>
      <c r="D8" s="334" t="s">
        <v>1172</v>
      </c>
      <c r="E8" s="334" t="s">
        <v>538</v>
      </c>
      <c r="F8" s="334" t="s">
        <v>1170</v>
      </c>
      <c r="G8" s="334"/>
    </row>
    <row r="9" spans="2:7">
      <c r="B9" s="334" t="s">
        <v>1173</v>
      </c>
      <c r="C9" s="334">
        <v>257258</v>
      </c>
      <c r="D9" s="334" t="s">
        <v>1174</v>
      </c>
      <c r="E9" s="334" t="s">
        <v>539</v>
      </c>
      <c r="F9" s="334" t="s">
        <v>144</v>
      </c>
      <c r="G9" s="334"/>
    </row>
    <row r="10" spans="2:7">
      <c r="B10" s="334" t="s">
        <v>1175</v>
      </c>
      <c r="C10" s="334">
        <v>371147</v>
      </c>
      <c r="D10" s="334" t="s">
        <v>1176</v>
      </c>
      <c r="E10" s="334" t="s">
        <v>539</v>
      </c>
      <c r="F10" s="334" t="s">
        <v>144</v>
      </c>
      <c r="G10" s="334"/>
    </row>
    <row r="11" spans="2:7">
      <c r="B11" s="334" t="s">
        <v>1177</v>
      </c>
      <c r="C11" s="334">
        <v>259230</v>
      </c>
      <c r="D11" s="334" t="s">
        <v>1178</v>
      </c>
      <c r="E11" s="334" t="s">
        <v>539</v>
      </c>
      <c r="F11" s="334" t="s">
        <v>144</v>
      </c>
      <c r="G11" s="335">
        <v>45992</v>
      </c>
    </row>
    <row r="12" spans="2:7">
      <c r="B12" s="334" t="s">
        <v>1179</v>
      </c>
      <c r="C12" s="334">
        <v>370705</v>
      </c>
      <c r="D12" s="334"/>
      <c r="E12" s="334" t="s">
        <v>539</v>
      </c>
      <c r="F12" s="334" t="s">
        <v>144</v>
      </c>
      <c r="G12" s="334"/>
    </row>
    <row r="13" spans="2:7">
      <c r="B13" s="334" t="s">
        <v>1180</v>
      </c>
      <c r="C13" s="334">
        <v>258542</v>
      </c>
      <c r="D13" s="334" t="s">
        <v>1181</v>
      </c>
      <c r="E13" s="334" t="s">
        <v>540</v>
      </c>
      <c r="F13" s="334" t="s">
        <v>180</v>
      </c>
      <c r="G13" s="334"/>
    </row>
    <row r="14" spans="2:7">
      <c r="B14" s="334" t="s">
        <v>1182</v>
      </c>
      <c r="C14" s="334">
        <v>257050</v>
      </c>
      <c r="D14" s="334" t="s">
        <v>1183</v>
      </c>
      <c r="E14" s="334" t="s">
        <v>540</v>
      </c>
      <c r="F14" s="334" t="s">
        <v>180</v>
      </c>
      <c r="G14" s="334"/>
    </row>
    <row r="15" spans="2:7">
      <c r="B15" s="334"/>
      <c r="C15" s="334"/>
      <c r="D15" s="334"/>
      <c r="E15" s="334"/>
      <c r="F15" s="334"/>
      <c r="G15" s="334"/>
    </row>
    <row r="16" spans="2:7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2" sqref="G12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1184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1185</v>
      </c>
      <c r="E3" s="326" t="s">
        <v>1186</v>
      </c>
      <c r="F3" s="326" t="s">
        <v>1187</v>
      </c>
      <c r="G3" s="331" t="s">
        <v>1188</v>
      </c>
      <c r="H3" s="326" t="s">
        <v>1189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1190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1191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1192</v>
      </c>
      <c r="G6" s="333" t="s">
        <v>1193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1194</v>
      </c>
      <c r="H7" s="327"/>
    </row>
    <row r="8" spans="3:8">
      <c r="C8" s="327" t="s">
        <v>464</v>
      </c>
      <c r="D8" s="327" t="s">
        <v>1195</v>
      </c>
      <c r="E8" s="328">
        <v>45993</v>
      </c>
      <c r="F8" s="327">
        <v>12000</v>
      </c>
      <c r="G8" s="332" t="s">
        <v>1196</v>
      </c>
      <c r="H8" s="327"/>
    </row>
    <row r="9" spans="3:8" ht="29.25">
      <c r="C9" s="327" t="s">
        <v>464</v>
      </c>
      <c r="D9" s="327" t="s">
        <v>1197</v>
      </c>
      <c r="E9" s="328">
        <v>45993</v>
      </c>
      <c r="F9" s="327">
        <v>9000</v>
      </c>
      <c r="G9" s="332" t="s">
        <v>1198</v>
      </c>
      <c r="H9" s="327"/>
    </row>
    <row r="10" spans="3:8" ht="29.25">
      <c r="C10" s="327" t="s">
        <v>464</v>
      </c>
      <c r="D10" s="327" t="s">
        <v>1199</v>
      </c>
      <c r="E10" s="328">
        <v>45993</v>
      </c>
      <c r="F10" s="327">
        <v>10000</v>
      </c>
      <c r="G10" s="332" t="s">
        <v>1198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1200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1201</v>
      </c>
      <c r="D5" s="372"/>
      <c r="E5" s="372"/>
      <c r="F5" s="372"/>
      <c r="G5" s="372"/>
      <c r="H5" s="372"/>
      <c r="I5" s="372"/>
      <c r="J5" s="373"/>
      <c r="K5" s="374" t="s">
        <v>1202</v>
      </c>
      <c r="L5" s="375"/>
      <c r="M5" s="375"/>
      <c r="N5" s="375"/>
      <c r="O5" s="376" t="s">
        <v>1203</v>
      </c>
      <c r="P5" s="377"/>
      <c r="Q5" s="378"/>
    </row>
    <row r="6" spans="1:17" s="94" customFormat="1" ht="15.75" customHeight="1">
      <c r="A6" s="88" t="s">
        <v>1204</v>
      </c>
      <c r="B6" s="95" t="s">
        <v>1205</v>
      </c>
      <c r="C6" s="96" t="s">
        <v>869</v>
      </c>
      <c r="D6" s="97" t="s">
        <v>870</v>
      </c>
      <c r="E6" s="96" t="s">
        <v>1206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1207</v>
      </c>
      <c r="M6" s="139" t="s">
        <v>335</v>
      </c>
      <c r="N6" s="140" t="s">
        <v>864</v>
      </c>
      <c r="O6" s="246" t="s">
        <v>907</v>
      </c>
      <c r="P6" s="157"/>
      <c r="Q6" s="193" t="s">
        <v>1208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4" t="str">
        <f>IF(SP_SUL!K105="","*",SP_SUL!K105)</f>
        <v>*</v>
      </c>
      <c r="I107" s="132" t="str">
        <f>IF(SP_SUL!O105="","*",SP_SUL!O105)</f>
        <v>*</v>
      </c>
      <c r="J107" s="132" t="str">
        <f>IF(SP_SUL!P105="","*",SP_SUL!P105)</f>
        <v>*</v>
      </c>
      <c r="K107" s="141" t="str">
        <f>IF(SP_SUL!AK105="","*",SP_SUL!AK105)</f>
        <v>-</v>
      </c>
      <c r="L107" s="141" t="str">
        <f>IF(SP_SUL!AM105="","*",SP_SUL!AM105)</f>
        <v>-</v>
      </c>
      <c r="M107" s="141" t="str">
        <f>IF(SP_SUL!AP105="","*",SP_SUL!AP105)</f>
        <v>-</v>
      </c>
      <c r="N107" s="141" t="str">
        <f>IF(SP_SUL!AM105="","*",SP_SUL!AM105)</f>
        <v>-</v>
      </c>
      <c r="O107" s="174">
        <f>SP_SUL!BH105</f>
        <v>0</v>
      </c>
      <c r="P107" s="91"/>
      <c r="Q107" s="145" t="str">
        <f>IF($A$2=1,IF(SP_SUL!BJ105="","*",SP_SUL!BJ105),IF(SP_SUL!BK105="","*",SP_SUL!BK105))</f>
        <v>*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*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*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*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*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ROBSON (TF-701)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*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0</v>
      </c>
      <c r="P113" s="91"/>
      <c r="Q113" s="145" t="str">
        <f>IF($A$2=1,IF(SP_SUL!BJ111="","*",SP_SUL!BJ111),IF(SP_SUL!BK111="","*",SP_SUL!BK111))</f>
        <v>*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*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0</v>
      </c>
      <c r="P115" s="91"/>
      <c r="Q115" s="145" t="str">
        <f>IF($A$2=1,IF(SP_SUL!BJ113="","*",SP_SUL!BJ113),IF(SP_SUL!BK113="","*",SP_SUL!BK113))</f>
        <v>*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0</v>
      </c>
      <c r="P116" s="91"/>
      <c r="Q116" s="145" t="str">
        <f>IF($A$2=1,IF(SP_SUL!BJ114="","*",SP_SUL!BJ114),IF(SP_SUL!BK114="","*",SP_SUL!BK114))</f>
        <v>*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0</v>
      </c>
      <c r="P117" s="91"/>
      <c r="Q117" s="145" t="str">
        <f>IF($A$2=1,IF(SP_SUL!BJ115="","*",SP_SUL!BJ115),IF(SP_SUL!BK115="","*",SP_SUL!BK115))</f>
        <v>*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0</v>
      </c>
      <c r="P118" s="91"/>
      <c r="Q118" s="145" t="str">
        <f>IF($A$2=1,IF(SP_SUL!BJ116="","*",SP_SUL!BJ116),IF(SP_SUL!BK116="","*",SP_SUL!BK116))</f>
        <v>*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*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0</v>
      </c>
      <c r="P120" s="91"/>
      <c r="Q120" s="145" t="str">
        <f>IF($A$2=1,IF(SP_SUL!BJ118="","*",SP_SUL!BJ118),IF(SP_SUL!BK118="","*",SP_SUL!BK118))</f>
        <v>*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0</v>
      </c>
      <c r="P121" s="91"/>
      <c r="Q121" s="145" t="str">
        <f>IF($A$2=1,IF(SP_SUL!BJ119="","*",SP_SUL!BJ119),IF(SP_SUL!BK119="","*",SP_SUL!BK119))</f>
        <v>*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0</v>
      </c>
      <c r="P122" s="91"/>
      <c r="Q122" s="145" t="str">
        <f>IF($A$2=1,IF(SP_SUL!BJ120="","*",SP_SUL!BJ120),IF(SP_SUL!BK120="","*",SP_SUL!BK120))</f>
        <v>*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0</v>
      </c>
      <c r="P123" s="91"/>
      <c r="Q123" s="145" t="str">
        <f>IF($A$2=1,IF(SP_SUL!BJ121="","*",SP_SUL!BJ121),IF(SP_SUL!BK121="","*",SP_SUL!BK121))</f>
        <v>*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0</v>
      </c>
      <c r="P124" s="91"/>
      <c r="Q124" s="145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ZWU-ZDC</v>
      </c>
      <c r="M126" s="141">
        <f>IF(SP_SUL!AP124="","*",SP_SUL!AP124)</f>
        <v>95</v>
      </c>
      <c r="N126" s="141" t="str">
        <f>IF(SP_SUL!AM124="","*",SP_SUL!AM124)</f>
        <v>ZWU-ZDC</v>
      </c>
      <c r="O126" s="174">
        <f>SP_SUL!BH124</f>
        <v>0</v>
      </c>
      <c r="P126" s="91"/>
      <c r="Q126" s="145" t="str">
        <f>IF($A$2=1,IF(SP_SUL!BJ124="","*",SP_SUL!BJ124),IF(SP_SUL!BK124="","*",SP_SUL!BK124))</f>
        <v>*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0</v>
      </c>
      <c r="P127" s="91"/>
      <c r="Q127" s="145" t="str">
        <f>IF($A$2=1,IF(SP_SUL!BJ125="","*",SP_SUL!BJ125),IF(SP_SUL!BK125="","*",SP_SUL!BK125))</f>
        <v>*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0</v>
      </c>
      <c r="P128" s="91"/>
      <c r="Q128" s="145" t="str">
        <f>IF($A$2=1,IF(SP_SUL!BJ126="","*",SP_SUL!BJ126),IF(SP_SUL!BK126="","*",SP_SUL!BK126))</f>
        <v>*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0</v>
      </c>
      <c r="P129" s="91"/>
      <c r="Q129" s="145" t="str">
        <f>IF($A$2=1,IF(SP_SUL!BJ127="","*",SP_SUL!BJ127),IF(SP_SUL!BK127="","*",SP_SUL!BK127))</f>
        <v>*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0</v>
      </c>
      <c r="P130" s="91"/>
      <c r="Q130" s="145" t="str">
        <f>IF($A$2=1,IF(SP_SUL!BJ128="","*",SP_SUL!BJ128),IF(SP_SUL!BK128="","*",SP_SUL!BK128))</f>
        <v>*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0</v>
      </c>
      <c r="P131" s="91"/>
      <c r="Q131" s="145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4" t="str">
        <f>IF(SP_SUL!K132="","*",SP_SUL!K132)</f>
        <v>*</v>
      </c>
      <c r="I134" s="132" t="str">
        <f>IF(SP_SUL!O132="","*",SP_SUL!O132)</f>
        <v>*</v>
      </c>
      <c r="J134" s="132" t="str">
        <f>IF(SP_SUL!P132="","*",SP_SUL!P132)</f>
        <v>*</v>
      </c>
      <c r="K134" s="141" t="str">
        <f>IF(SP_SUL!AK132="","*",SP_SUL!AK132)</f>
        <v>-</v>
      </c>
      <c r="L134" s="141" t="str">
        <f>IF(SP_SUL!AM132="","*",SP_SUL!AM132)</f>
        <v>-</v>
      </c>
      <c r="M134" s="141" t="str">
        <f>IF(SP_SUL!AP132="","*",SP_SUL!AP132)</f>
        <v>-</v>
      </c>
      <c r="N134" s="141" t="str">
        <f>IF(SP_SUL!AM132="","*",SP_SUL!AM132)</f>
        <v>-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4" t="str">
        <f>IF(SP_SUL!K133="","*",SP_SUL!K133)</f>
        <v>*</v>
      </c>
      <c r="I135" s="132" t="str">
        <f>IF(SP_SUL!O133="","*",SP_SUL!O133)</f>
        <v>*</v>
      </c>
      <c r="J135" s="132" t="str">
        <f>IF(SP_SUL!P133="","*",SP_SUL!P133)</f>
        <v>*</v>
      </c>
      <c r="K135" s="141" t="str">
        <f>IF(SP_SUL!AK133="","*",SP_SUL!AK133)</f>
        <v>-</v>
      </c>
      <c r="L135" s="141" t="str">
        <f>IF(SP_SUL!AM133="","*",SP_SUL!AM133)</f>
        <v>-</v>
      </c>
      <c r="M135" s="141" t="str">
        <f>IF(SP_SUL!AP133="","*",SP_SUL!AP133)</f>
        <v>-</v>
      </c>
      <c r="N135" s="141" t="str">
        <f>IF(SP_SUL!AM133="","*",SP_SUL!AM133)</f>
        <v>-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4" t="str">
        <f>IF(SP_SUL!K134="","*",SP_SUL!K134)</f>
        <v>*</v>
      </c>
      <c r="I136" s="132" t="str">
        <f>IF(SP_SUL!O134="","*",SP_SUL!O134)</f>
        <v>*</v>
      </c>
      <c r="J136" s="132" t="str">
        <f>IF(SP_SUL!P134="","*",SP_SUL!P134)</f>
        <v>*</v>
      </c>
      <c r="K136" s="141" t="str">
        <f>IF(SP_SUL!AK134="","*",SP_SUL!AK134)</f>
        <v>-</v>
      </c>
      <c r="L136" s="141" t="str">
        <f>IF(SP_SUL!AM134="","*",SP_SUL!AM134)</f>
        <v>-</v>
      </c>
      <c r="M136" s="141" t="str">
        <f>IF(SP_SUL!AP134="","*",SP_SUL!AP134)</f>
        <v>-</v>
      </c>
      <c r="N136" s="141" t="str">
        <f>IF(SP_SUL!AM134="","*",SP_SUL!AM134)</f>
        <v>-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4" t="str">
        <f>IF(SP_SUL!K135="","*",SP_SUL!K135)</f>
        <v>*</v>
      </c>
      <c r="I137" s="132" t="str">
        <f>IF(SP_SUL!O135="","*",SP_SUL!O135)</f>
        <v>*</v>
      </c>
      <c r="J137" s="132" t="str">
        <f>IF(SP_SUL!P135="","*",SP_SUL!P135)</f>
        <v>*</v>
      </c>
      <c r="K137" s="141" t="str">
        <f>IF(SP_SUL!AK135="","*",SP_SUL!AK135)</f>
        <v>-</v>
      </c>
      <c r="L137" s="141" t="str">
        <f>IF(SP_SUL!AM135="","*",SP_SUL!AM135)</f>
        <v>-</v>
      </c>
      <c r="M137" s="141" t="str">
        <f>IF(SP_SUL!AP135="","*",SP_SUL!AP135)</f>
        <v>-</v>
      </c>
      <c r="N137" s="141" t="str">
        <f>IF(SP_SUL!AM135="","*",SP_SUL!AM135)</f>
        <v>-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4" t="str">
        <f>IF(SP_SUL!K137="","*",SP_SUL!K137)</f>
        <v>*</v>
      </c>
      <c r="I139" s="132" t="str">
        <f>IF(SP_SUL!O137="","*",SP_SUL!O137)</f>
        <v>*</v>
      </c>
      <c r="J139" s="132" t="str">
        <f>IF(SP_SUL!P137="","*",SP_SUL!P137)</f>
        <v>*</v>
      </c>
      <c r="K139" s="141" t="str">
        <f>IF(SP_SUL!AK137="","*",SP_SUL!AK137)</f>
        <v>-</v>
      </c>
      <c r="L139" s="141" t="str">
        <f>IF(SP_SUL!AM137="","*",SP_SUL!AM137)</f>
        <v>-</v>
      </c>
      <c r="M139" s="141" t="str">
        <f>IF(SP_SUL!AP137="","*",SP_SUL!AP137)</f>
        <v>-</v>
      </c>
      <c r="N139" s="141" t="str">
        <f>IF(SP_SUL!AM137="","*",SP_SUL!AM137)</f>
        <v>-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4" t="str">
        <f>IF(SP_SUL!K139="","*",SP_SUL!K139)</f>
        <v>*</v>
      </c>
      <c r="I141" s="132" t="str">
        <f>IF(SP_SUL!O139="","*",SP_SUL!O139)</f>
        <v>*</v>
      </c>
      <c r="J141" s="132" t="str">
        <f>IF(SP_SUL!P139="","*",SP_SUL!P139)</f>
        <v>*</v>
      </c>
      <c r="K141" s="141" t="str">
        <f>IF(SP_SUL!AK139="","*",SP_SUL!AK139)</f>
        <v>-</v>
      </c>
      <c r="L141" s="141" t="str">
        <f>IF(SP_SUL!AM139="","*",SP_SUL!AM139)</f>
        <v>-</v>
      </c>
      <c r="M141" s="141" t="str">
        <f>IF(SP_SUL!AP139="","*",SP_SUL!AP139)</f>
        <v>-</v>
      </c>
      <c r="N141" s="141" t="str">
        <f>IF(SP_SUL!AM139="","*",SP_SUL!AM139)</f>
        <v>-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4" t="str">
        <f>IF(SP_SUL!K140="","*",SP_SUL!K140)</f>
        <v>*</v>
      </c>
      <c r="I142" s="132" t="str">
        <f>IF(SP_SUL!O140="","*",SP_SUL!O140)</f>
        <v>*</v>
      </c>
      <c r="J142" s="132" t="str">
        <f>IF(SP_SUL!P140="","*",SP_SUL!P140)</f>
        <v>*</v>
      </c>
      <c r="K142" s="141" t="str">
        <f>IF(SP_SUL!AK140="","*",SP_SUL!AK140)</f>
        <v>-</v>
      </c>
      <c r="L142" s="141" t="str">
        <f>IF(SP_SUL!AM140="","*",SP_SUL!AM140)</f>
        <v>-</v>
      </c>
      <c r="M142" s="141" t="str">
        <f>IF(SP_SUL!AP140="","*",SP_SUL!AP140)</f>
        <v>-</v>
      </c>
      <c r="N142" s="141" t="str">
        <f>IF(SP_SUL!AM140="","*",SP_SUL!AM140)</f>
        <v>-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4" t="str">
        <f>IF(SP_SUL!K141="","*",SP_SUL!K141)</f>
        <v>*</v>
      </c>
      <c r="I143" s="132" t="str">
        <f>IF(SP_SUL!O141="","*",SP_SUL!O141)</f>
        <v>*</v>
      </c>
      <c r="J143" s="132" t="str">
        <f>IF(SP_SUL!P141="","*",SP_SUL!P141)</f>
        <v>*</v>
      </c>
      <c r="K143" s="141" t="str">
        <f>IF(SP_SUL!AK141="","*",SP_SUL!AK141)</f>
        <v>-</v>
      </c>
      <c r="L143" s="141" t="str">
        <f>IF(SP_SUL!AM141="","*",SP_SUL!AM141)</f>
        <v>-</v>
      </c>
      <c r="M143" s="141" t="str">
        <f>IF(SP_SUL!AP141="","*",SP_SUL!AP141)</f>
        <v>-</v>
      </c>
      <c r="N143" s="141" t="str">
        <f>IF(SP_SUL!AM141="","*",SP_SUL!AM141)</f>
        <v>-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4" t="str">
        <f>IF(SP_SUL!K144="","*",SP_SUL!K144)</f>
        <v>*</v>
      </c>
      <c r="I146" s="132" t="str">
        <f>IF(SP_SUL!O144="","*",SP_SUL!O144)</f>
        <v>*</v>
      </c>
      <c r="J146" s="132" t="str">
        <f>IF(SP_SUL!P144="","*",SP_SUL!P144)</f>
        <v>*</v>
      </c>
      <c r="K146" s="141" t="str">
        <f>IF(SP_SUL!AK144="","*",SP_SUL!AK144)</f>
        <v>-</v>
      </c>
      <c r="L146" s="141" t="str">
        <f>IF(SP_SUL!AM144="","*",SP_SUL!AM144)</f>
        <v>-</v>
      </c>
      <c r="M146" s="141" t="str">
        <f>IF(SP_SUL!AP144="","*",SP_SUL!AP144)</f>
        <v>-</v>
      </c>
      <c r="N146" s="141" t="str">
        <f>IF(SP_SUL!AM144="","*",SP_SUL!AM144)</f>
        <v>-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4" t="str">
        <f>IF(SP_SUL!K145="","*",SP_SUL!K145)</f>
        <v>*</v>
      </c>
      <c r="I147" s="132" t="str">
        <f>IF(SP_SUL!O145="","*",SP_SUL!O145)</f>
        <v>*</v>
      </c>
      <c r="J147" s="132" t="str">
        <f>IF(SP_SUL!P145="","*",SP_SUL!P145)</f>
        <v>*</v>
      </c>
      <c r="K147" s="141" t="str">
        <f>IF(SP_SUL!AK145="","*",SP_SUL!AK145)</f>
        <v>-</v>
      </c>
      <c r="L147" s="141" t="str">
        <f>IF(SP_SUL!AM145="","*",SP_SUL!AM145)</f>
        <v>-</v>
      </c>
      <c r="M147" s="141" t="str">
        <f>IF(SP_SUL!AP145="","*",SP_SUL!AP145)</f>
        <v>-</v>
      </c>
      <c r="N147" s="141" t="str">
        <f>IF(SP_SUL!AM145="","*",SP_SUL!AM145)</f>
        <v>-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4" t="str">
        <f>IF(SP_SUL!K146="","*",SP_SUL!K146)</f>
        <v>*</v>
      </c>
      <c r="I148" s="132" t="str">
        <f>IF(SP_SUL!O146="","*",SP_SUL!O146)</f>
        <v>*</v>
      </c>
      <c r="J148" s="132" t="str">
        <f>IF(SP_SUL!P146="","*",SP_SUL!P146)</f>
        <v>*</v>
      </c>
      <c r="K148" s="141" t="str">
        <f>IF(SP_SUL!AK146="","*",SP_SUL!AK146)</f>
        <v>-</v>
      </c>
      <c r="L148" s="141" t="str">
        <f>IF(SP_SUL!AM146="","*",SP_SUL!AM146)</f>
        <v>-</v>
      </c>
      <c r="M148" s="141" t="str">
        <f>IF(SP_SUL!AP146="","*",SP_SUL!AP146)</f>
        <v>-</v>
      </c>
      <c r="N148" s="141" t="str">
        <f>IF(SP_SUL!AM146="","*",SP_SUL!AM146)</f>
        <v>-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4" t="str">
        <f>IF(SP_SUL!K147="","*",SP_SUL!K147)</f>
        <v>*</v>
      </c>
      <c r="I149" s="132" t="str">
        <f>IF(SP_SUL!O147="","*",SP_SUL!O147)</f>
        <v>*</v>
      </c>
      <c r="J149" s="132" t="str">
        <f>IF(SP_SUL!P147="","*",SP_SUL!P147)</f>
        <v>*</v>
      </c>
      <c r="K149" s="141" t="str">
        <f>IF(SP_SUL!AK147="","*",SP_SUL!AK147)</f>
        <v>-</v>
      </c>
      <c r="L149" s="141" t="str">
        <f>IF(SP_SUL!AM147="","*",SP_SUL!AM147)</f>
        <v>-</v>
      </c>
      <c r="M149" s="141" t="str">
        <f>IF(SP_SUL!AP147="","*",SP_SUL!AP147)</f>
        <v>-</v>
      </c>
      <c r="N149" s="141" t="str">
        <f>IF(SP_SUL!AM147="","*",SP_SUL!AM147)</f>
        <v>-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4" t="str">
        <f>IF(SP_SUL!K148="","*",SP_SUL!K148)</f>
        <v>*</v>
      </c>
      <c r="I150" s="132" t="str">
        <f>IF(SP_SUL!O148="","*",SP_SUL!O148)</f>
        <v>*</v>
      </c>
      <c r="J150" s="132" t="str">
        <f>IF(SP_SUL!P148="","*",SP_SUL!P148)</f>
        <v>*</v>
      </c>
      <c r="K150" s="141" t="str">
        <f>IF(SP_SUL!AK148="","*",SP_SUL!AK148)</f>
        <v>-</v>
      </c>
      <c r="L150" s="141" t="str">
        <f>IF(SP_SUL!AM148="","*",SP_SUL!AM148)</f>
        <v>-</v>
      </c>
      <c r="M150" s="141" t="str">
        <f>IF(SP_SUL!AP148="","*",SP_SUL!AP148)</f>
        <v>-</v>
      </c>
      <c r="N150" s="141" t="str">
        <f>IF(SP_SUL!AM148="","*",SP_SUL!AM148)</f>
        <v>-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4" t="str">
        <f>IF(SP_SUL!K150="","*",SP_SUL!K150)</f>
        <v>*</v>
      </c>
      <c r="I152" s="132" t="str">
        <f>IF(SP_SUL!O150="","*",SP_SUL!O150)</f>
        <v>*</v>
      </c>
      <c r="J152" s="132" t="str">
        <f>IF(SP_SUL!P150="","*",SP_SUL!P150)</f>
        <v>*</v>
      </c>
      <c r="K152" s="141" t="str">
        <f>IF(SP_SUL!AK150="","*",SP_SUL!AK150)</f>
        <v>-</v>
      </c>
      <c r="L152" s="141" t="str">
        <f>IF(SP_SUL!AM150="","*",SP_SUL!AM150)</f>
        <v>-</v>
      </c>
      <c r="M152" s="141" t="str">
        <f>IF(SP_SUL!AP150="","*",SP_SUL!AP150)</f>
        <v>-</v>
      </c>
      <c r="N152" s="141" t="str">
        <f>IF(SP_SUL!AM150="","*",SP_SUL!AM150)</f>
        <v>-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4" t="str">
        <f>IF(SP_SUL!K151="","*",SP_SUL!K151)</f>
        <v>*</v>
      </c>
      <c r="I153" s="132" t="str">
        <f>IF(SP_SUL!O151="","*",SP_SUL!O151)</f>
        <v>*</v>
      </c>
      <c r="J153" s="132" t="str">
        <f>IF(SP_SUL!P151="","*",SP_SUL!P151)</f>
        <v>*</v>
      </c>
      <c r="K153" s="141" t="str">
        <f>IF(SP_SUL!AK151="","*",SP_SUL!AK151)</f>
        <v>-</v>
      </c>
      <c r="L153" s="141" t="str">
        <f>IF(SP_SUL!AM151="","*",SP_SUL!AM151)</f>
        <v>-</v>
      </c>
      <c r="M153" s="141" t="str">
        <f>IF(SP_SUL!AP151="","*",SP_SUL!AP151)</f>
        <v>-</v>
      </c>
      <c r="N153" s="141" t="str">
        <f>IF(SP_SUL!AM151="","*",SP_SUL!AM151)</f>
        <v>-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1208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U3003" sqref="U300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1209</v>
      </c>
      <c r="W1" s="384"/>
      <c r="X1" s="384"/>
      <c r="Y1" s="104"/>
    </row>
    <row r="2" spans="1:25" s="101" customFormat="1" ht="11.25" customHeight="1">
      <c r="A2" s="105" t="s">
        <v>1210</v>
      </c>
      <c r="B2" s="105" t="s">
        <v>1205</v>
      </c>
      <c r="C2" s="105" t="s">
        <v>313</v>
      </c>
      <c r="D2" s="106" t="s">
        <v>869</v>
      </c>
      <c r="E2" s="106" t="s">
        <v>870</v>
      </c>
      <c r="F2" s="106" t="s">
        <v>1204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1211</v>
      </c>
      <c r="U2" s="108" t="s">
        <v>872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>
        <f ca="1">_xlfn.XLOOKUP(G6&amp;$V$2,BS_CONTROLE[CHAVE],BS_CONTROLE[Quantidade_11],"-")</f>
        <v>20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55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312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>
        <f ca="1">_xlfn.XLOOKUP(G31&amp;$V$2,BS_CONTROLE[CHAVE],BS_CONTROLE[Quantidade_11],"-")</f>
        <v>20</v>
      </c>
      <c r="W31" s="112">
        <f ca="1">_xlfn.XLOOKUP(G31&amp;$W$2,BS_CONTROLE[CHAVE],BS_CONTROLE[Quantidade_11],"-")</f>
        <v>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55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1900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23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1800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12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312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54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55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312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1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55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12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312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312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*</v>
      </c>
      <c r="C103" s="109" t="str">
        <f>IF(SP_SUL!Z105="","*",SP_SUL!Z105)</f>
        <v>*</v>
      </c>
      <c r="D103" s="110" t="str">
        <f>IF(SP_SUL!S105="","*",SP_SUL!S105)</f>
        <v>-</v>
      </c>
      <c r="E103" s="110" t="str">
        <f>IF(SP_SUL!T105="","*",SP_SUL!T105)</f>
        <v>-</v>
      </c>
      <c r="F103" s="110" t="str">
        <f>IF(SP_SUL!B105="","*",SP_SUL!B105)</f>
        <v>*</v>
      </c>
      <c r="G103" s="110" t="str">
        <f>IF(SP_SUL!D105="","*",SP_SUL!D105)</f>
        <v>*</v>
      </c>
      <c r="H103" s="110" t="str">
        <f>IF(SP_SUL!F105="","*",SP_SUL!F105)</f>
        <v>*</v>
      </c>
      <c r="I103" s="110" t="str">
        <f>IF(SP_SUL!H105="","*",SP_SUL!H105)</f>
        <v>*</v>
      </c>
      <c r="J103" s="110" t="str">
        <f>IF(SP_SUL!I105="","*",SP_SUL!I105)</f>
        <v>*</v>
      </c>
      <c r="K103" s="110" t="str">
        <f>IF(SP_SUL!M105="","*",SP_SUL!M105)</f>
        <v>-</v>
      </c>
      <c r="L103" s="110" t="str">
        <f>IF(SP_SUL!N105="","*",SP_SUL!N105)</f>
        <v>-</v>
      </c>
      <c r="M103" s="111" t="str">
        <f>IF(SP_SUL!J105="","*",SP_SUL!J105)</f>
        <v>*</v>
      </c>
      <c r="N103" s="270" t="str">
        <f>IF(SP_SUL!K105="","*",SP_SUL!K105)</f>
        <v>*</v>
      </c>
      <c r="O103" s="270" t="str">
        <f>IF(SP_SUL!L105="","*",SP_SUL!L105)</f>
        <v>-</v>
      </c>
      <c r="P103" s="111"/>
      <c r="Q103" s="128" t="str">
        <f>IF(SP_SUL!O105="","*",SP_SUL!O105)</f>
        <v>*</v>
      </c>
      <c r="R103" s="128" t="str">
        <f>IF(SP_SUL!P105="","*",SP_SUL!P105)</f>
        <v>*</v>
      </c>
      <c r="S103" s="110" t="str">
        <f>IF(SP_SUL!Q105="","*",CONCATENATE(SP_SUL!Q105," ",SP_SUL!R105))</f>
        <v>*</v>
      </c>
      <c r="T103" s="110" t="str">
        <f>IF(SP_SUL!V105="","*",SP_SUL!V105)</f>
        <v>*</v>
      </c>
      <c r="U103" s="110" t="str">
        <f>IF(SP_SUL!W105="","*",SP_SUL!W105)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ROBSON (TF-701)</v>
      </c>
      <c r="H108" s="110" t="str">
        <f>IF(SP_SUL!F110="","*",SP_SUL!F110)</f>
        <v>PDM - SUBSTITUIÇÃO - TRILHO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M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1900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23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1800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1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*</v>
      </c>
      <c r="C130" s="109" t="str">
        <f>IF(SP_SUL!Z132="","*",SP_SUL!Z132)</f>
        <v>*</v>
      </c>
      <c r="D130" s="110" t="str">
        <f>IF(SP_SUL!S132="","*",SP_SUL!S132)</f>
        <v>-</v>
      </c>
      <c r="E130" s="110" t="str">
        <f>IF(SP_SUL!T132="","*",SP_SUL!T132)</f>
        <v>-</v>
      </c>
      <c r="F130" s="110" t="str">
        <f>IF(SP_SUL!B132="","*",SP_SUL!B132)</f>
        <v>*</v>
      </c>
      <c r="G130" s="110" t="str">
        <f>IF(SP_SUL!D132="","*",SP_SUL!D132)</f>
        <v>*</v>
      </c>
      <c r="H130" s="110" t="str">
        <f>IF(SP_SUL!F132="","*",SP_SUL!F132)</f>
        <v>*</v>
      </c>
      <c r="I130" s="110" t="str">
        <f>IF(SP_SUL!H132="","*",SP_SUL!H132)</f>
        <v>*</v>
      </c>
      <c r="J130" s="110" t="str">
        <f>IF(SP_SUL!I132="","*",SP_SUL!I132)</f>
        <v>*</v>
      </c>
      <c r="K130" s="110" t="str">
        <f>IF(SP_SUL!M132="","*",SP_SUL!M132)</f>
        <v>-</v>
      </c>
      <c r="L130" s="110" t="str">
        <f>IF(SP_SUL!N132="","*",SP_SUL!N132)</f>
        <v>-</v>
      </c>
      <c r="M130" s="111" t="str">
        <f>IF(SP_SUL!J132="","*",SP_SUL!J132)</f>
        <v>*</v>
      </c>
      <c r="N130" s="270" t="str">
        <f>IF(SP_SUL!K132="","*",SP_SUL!K132)</f>
        <v>*</v>
      </c>
      <c r="O130" s="270" t="str">
        <f>IF(SP_SUL!L132="","*",SP_SUL!L132)</f>
        <v>-</v>
      </c>
      <c r="P130" s="111"/>
      <c r="Q130" s="128" t="str">
        <f>IF(SP_SUL!O132="","*",SP_SUL!O132)</f>
        <v>*</v>
      </c>
      <c r="R130" s="128" t="str">
        <f>IF(SP_SUL!P132="","*",SP_SUL!P132)</f>
        <v>*</v>
      </c>
      <c r="S130" s="110" t="str">
        <f>IF(SP_SUL!Q132="","*",CONCATENATE(SP_SUL!Q132," ",SP_SUL!R132))</f>
        <v>*</v>
      </c>
      <c r="T130" s="110" t="str">
        <f>IF(SP_SUL!V132="","*",SP_SUL!V132)</f>
        <v>*</v>
      </c>
      <c r="U130" s="110" t="str">
        <f>IF(SP_SUL!W132="","*",SP_SUL!W132)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*</v>
      </c>
      <c r="C131" s="109" t="str">
        <f>IF(SP_SUL!Z133="","*",SP_SUL!Z133)</f>
        <v>*</v>
      </c>
      <c r="D131" s="110" t="str">
        <f>IF(SP_SUL!S133="","*",SP_SUL!S133)</f>
        <v>-</v>
      </c>
      <c r="E131" s="110" t="str">
        <f>IF(SP_SUL!T133="","*",SP_SUL!T133)</f>
        <v>-</v>
      </c>
      <c r="F131" s="110" t="str">
        <f>IF(SP_SUL!B133="","*",SP_SUL!B133)</f>
        <v>*</v>
      </c>
      <c r="G131" s="110" t="str">
        <f>IF(SP_SUL!D133="","*",SP_SUL!D133)</f>
        <v>*</v>
      </c>
      <c r="H131" s="110" t="str">
        <f>IF(SP_SUL!F133="","*",SP_SUL!F133)</f>
        <v>*</v>
      </c>
      <c r="I131" s="110" t="str">
        <f>IF(SP_SUL!H133="","*",SP_SUL!H133)</f>
        <v>*</v>
      </c>
      <c r="J131" s="110" t="str">
        <f>IF(SP_SUL!I133="","*",SP_SUL!I133)</f>
        <v>*</v>
      </c>
      <c r="K131" s="110" t="str">
        <f>IF(SP_SUL!M133="","*",SP_SUL!M133)</f>
        <v>-</v>
      </c>
      <c r="L131" s="110" t="str">
        <f>IF(SP_SUL!N133="","*",SP_SUL!N133)</f>
        <v>-</v>
      </c>
      <c r="M131" s="111" t="str">
        <f>IF(SP_SUL!J133="","*",SP_SUL!J133)</f>
        <v>*</v>
      </c>
      <c r="N131" s="270" t="str">
        <f>IF(SP_SUL!K133="","*",SP_SUL!K133)</f>
        <v>*</v>
      </c>
      <c r="O131" s="270" t="str">
        <f>IF(SP_SUL!L133="","*",SP_SUL!L133)</f>
        <v>-</v>
      </c>
      <c r="P131" s="111"/>
      <c r="Q131" s="128" t="str">
        <f>IF(SP_SUL!O133="","*",SP_SUL!O133)</f>
        <v>*</v>
      </c>
      <c r="R131" s="128" t="str">
        <f>IF(SP_SUL!P133="","*",SP_SUL!P133)</f>
        <v>*</v>
      </c>
      <c r="S131" s="110" t="str">
        <f>IF(SP_SUL!Q133="","*",CONCATENATE(SP_SUL!Q133," ",SP_SUL!R133))</f>
        <v>*</v>
      </c>
      <c r="T131" s="110" t="str">
        <f>IF(SP_SUL!V133="","*",SP_SUL!V133)</f>
        <v>*</v>
      </c>
      <c r="U131" s="110" t="str">
        <f>IF(SP_SUL!W133="","*",SP_SUL!W133)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*</v>
      </c>
      <c r="C132" s="109" t="str">
        <f>IF(SP_SUL!Z134="","*",SP_SUL!Z134)</f>
        <v>*</v>
      </c>
      <c r="D132" s="110" t="str">
        <f>IF(SP_SUL!S134="","*",SP_SUL!S134)</f>
        <v>-</v>
      </c>
      <c r="E132" s="110" t="str">
        <f>IF(SP_SUL!T134="","*",SP_SUL!T134)</f>
        <v>-</v>
      </c>
      <c r="F132" s="110" t="str">
        <f>IF(SP_SUL!B134="","*",SP_SUL!B134)</f>
        <v>*</v>
      </c>
      <c r="G132" s="110" t="str">
        <f>IF(SP_SUL!D134="","*",SP_SUL!D134)</f>
        <v>*</v>
      </c>
      <c r="H132" s="110" t="str">
        <f>IF(SP_SUL!F134="","*",SP_SUL!F134)</f>
        <v>*</v>
      </c>
      <c r="I132" s="110" t="str">
        <f>IF(SP_SUL!H134="","*",SP_SUL!H134)</f>
        <v>*</v>
      </c>
      <c r="J132" s="110" t="str">
        <f>IF(SP_SUL!I134="","*",SP_SUL!I134)</f>
        <v>*</v>
      </c>
      <c r="K132" s="110" t="str">
        <f>IF(SP_SUL!M134="","*",SP_SUL!M134)</f>
        <v>-</v>
      </c>
      <c r="L132" s="110" t="str">
        <f>IF(SP_SUL!N134="","*",SP_SUL!N134)</f>
        <v>-</v>
      </c>
      <c r="M132" s="111" t="str">
        <f>IF(SP_SUL!J134="","*",SP_SUL!J134)</f>
        <v>*</v>
      </c>
      <c r="N132" s="270" t="str">
        <f>IF(SP_SUL!K134="","*",SP_SUL!K134)</f>
        <v>*</v>
      </c>
      <c r="O132" s="270" t="str">
        <f>IF(SP_SUL!L134="","*",SP_SUL!L134)</f>
        <v>-</v>
      </c>
      <c r="P132" s="111"/>
      <c r="Q132" s="128" t="str">
        <f>IF(SP_SUL!O134="","*",SP_SUL!O134)</f>
        <v>*</v>
      </c>
      <c r="R132" s="128" t="str">
        <f>IF(SP_SUL!P134="","*",SP_SUL!P134)</f>
        <v>*</v>
      </c>
      <c r="S132" s="110" t="str">
        <f>IF(SP_SUL!Q134="","*",CONCATENATE(SP_SUL!Q134," ",SP_SUL!R134))</f>
        <v>*</v>
      </c>
      <c r="T132" s="110" t="str">
        <f>IF(SP_SUL!V134="","*",SP_SUL!V134)</f>
        <v>*</v>
      </c>
      <c r="U132" s="110" t="str">
        <f>IF(SP_SUL!W134="","*",SP_SUL!W134)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*</v>
      </c>
      <c r="C133" s="109" t="str">
        <f>IF(SP_SUL!Z135="","*",SP_SUL!Z135)</f>
        <v>*</v>
      </c>
      <c r="D133" s="110" t="str">
        <f>IF(SP_SUL!S135="","*",SP_SUL!S135)</f>
        <v>-</v>
      </c>
      <c r="E133" s="110" t="str">
        <f>IF(SP_SUL!T135="","*",SP_SUL!T135)</f>
        <v>-</v>
      </c>
      <c r="F133" s="110" t="str">
        <f>IF(SP_SUL!B135="","*",SP_SUL!B135)</f>
        <v>*</v>
      </c>
      <c r="G133" s="110" t="str">
        <f>IF(SP_SUL!D135="","*",SP_SUL!D135)</f>
        <v>*</v>
      </c>
      <c r="H133" s="110" t="str">
        <f>IF(SP_SUL!F135="","*",SP_SUL!F135)</f>
        <v>*</v>
      </c>
      <c r="I133" s="110" t="str">
        <f>IF(SP_SUL!H135="","*",SP_SUL!H135)</f>
        <v>*</v>
      </c>
      <c r="J133" s="110" t="str">
        <f>IF(SP_SUL!I135="","*",SP_SUL!I135)</f>
        <v>*</v>
      </c>
      <c r="K133" s="110" t="str">
        <f>IF(SP_SUL!M135="","*",SP_SUL!M135)</f>
        <v>-</v>
      </c>
      <c r="L133" s="110" t="str">
        <f>IF(SP_SUL!N135="","*",SP_SUL!N135)</f>
        <v>-</v>
      </c>
      <c r="M133" s="111" t="str">
        <f>IF(SP_SUL!J135="","*",SP_SUL!J135)</f>
        <v>*</v>
      </c>
      <c r="N133" s="270" t="str">
        <f>IF(SP_SUL!K135="","*",SP_SUL!K135)</f>
        <v>*</v>
      </c>
      <c r="O133" s="270" t="str">
        <f>IF(SP_SUL!L135="","*",SP_SUL!L135)</f>
        <v>-</v>
      </c>
      <c r="P133" s="111"/>
      <c r="Q133" s="128" t="str">
        <f>IF(SP_SUL!O135="","*",SP_SUL!O135)</f>
        <v>*</v>
      </c>
      <c r="R133" s="128" t="str">
        <f>IF(SP_SUL!P135="","*",SP_SUL!P135)</f>
        <v>*</v>
      </c>
      <c r="S133" s="110" t="str">
        <f>IF(SP_SUL!Q135="","*",CONCATENATE(SP_SUL!Q135," ",SP_SUL!R135))</f>
        <v>*</v>
      </c>
      <c r="T133" s="110" t="str">
        <f>IF(SP_SUL!V135="","*",SP_SUL!V135)</f>
        <v>*</v>
      </c>
      <c r="U133" s="110" t="str">
        <f>IF(SP_SUL!W135="","*",SP_SUL!W135)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-</v>
      </c>
      <c r="E135" s="110" t="str">
        <f>IF(SP_SUL!T137="","*",SP_SUL!T137)</f>
        <v>-</v>
      </c>
      <c r="F135" s="110" t="str">
        <f>IF(SP_SUL!B137="","*",SP_SUL!B137)</f>
        <v>*</v>
      </c>
      <c r="G135" s="110" t="str">
        <f>IF(SP_SUL!D137="","*",SP_SUL!D137)</f>
        <v>*</v>
      </c>
      <c r="H135" s="110" t="str">
        <f>IF(SP_SUL!F137="","*",SP_SUL!F137)</f>
        <v>*</v>
      </c>
      <c r="I135" s="110" t="str">
        <f>IF(SP_SUL!H137="","*",SP_SUL!H137)</f>
        <v>*</v>
      </c>
      <c r="J135" s="110" t="str">
        <f>IF(SP_SUL!I137="","*",SP_SUL!I137)</f>
        <v>*</v>
      </c>
      <c r="K135" s="110" t="str">
        <f>IF(SP_SUL!M137="","*",SP_SUL!M137)</f>
        <v>-</v>
      </c>
      <c r="L135" s="110" t="str">
        <f>IF(SP_SUL!N137="","*",SP_SUL!N137)</f>
        <v>-</v>
      </c>
      <c r="M135" s="111" t="str">
        <f>IF(SP_SUL!J137="","*",SP_SUL!J137)</f>
        <v>*</v>
      </c>
      <c r="N135" s="270" t="str">
        <f>IF(SP_SUL!K137="","*",SP_SUL!K137)</f>
        <v>*</v>
      </c>
      <c r="O135" s="270" t="str">
        <f>IF(SP_SUL!L137="","*",SP_SUL!L137)</f>
        <v>-</v>
      </c>
      <c r="P135" s="111"/>
      <c r="Q135" s="128" t="str">
        <f>IF(SP_SUL!O137="","*",SP_SUL!O137)</f>
        <v>*</v>
      </c>
      <c r="R135" s="128" t="str">
        <f>IF(SP_SUL!P137="","*",SP_SUL!P137)</f>
        <v>*</v>
      </c>
      <c r="S135" s="110" t="str">
        <f>IF(SP_SUL!Q137="","*",CONCATENATE(SP_SUL!Q137," ",SP_SUL!R137))</f>
        <v>*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*</v>
      </c>
      <c r="C137" s="109" t="str">
        <f>IF(SP_SUL!Z139="","*",SP_SUL!Z139)</f>
        <v>*</v>
      </c>
      <c r="D137" s="110" t="str">
        <f>IF(SP_SUL!S139="","*",SP_SUL!S139)</f>
        <v>-</v>
      </c>
      <c r="E137" s="110" t="str">
        <f>IF(SP_SUL!T139="","*",SP_SUL!T139)</f>
        <v>-</v>
      </c>
      <c r="F137" s="110" t="str">
        <f>IF(SP_SUL!B139="","*",SP_SUL!B139)</f>
        <v>*</v>
      </c>
      <c r="G137" s="110" t="str">
        <f>IF(SP_SUL!D139="","*",SP_SUL!D139)</f>
        <v>*</v>
      </c>
      <c r="H137" s="110" t="str">
        <f>IF(SP_SUL!F139="","*",SP_SUL!F139)</f>
        <v>*</v>
      </c>
      <c r="I137" s="110" t="str">
        <f>IF(SP_SUL!H139="","*",SP_SUL!H139)</f>
        <v>*</v>
      </c>
      <c r="J137" s="110" t="str">
        <f>IF(SP_SUL!I139="","*",SP_SUL!I139)</f>
        <v>*</v>
      </c>
      <c r="K137" s="110" t="str">
        <f>IF(SP_SUL!M139="","*",SP_SUL!M139)</f>
        <v>-</v>
      </c>
      <c r="L137" s="110" t="str">
        <f>IF(SP_SUL!N139="","*",SP_SUL!N139)</f>
        <v>-</v>
      </c>
      <c r="M137" s="111" t="str">
        <f>IF(SP_SUL!J139="","*",SP_SUL!J139)</f>
        <v>*</v>
      </c>
      <c r="N137" s="270" t="str">
        <f>IF(SP_SUL!K139="","*",SP_SUL!K139)</f>
        <v>*</v>
      </c>
      <c r="O137" s="270" t="str">
        <f>IF(SP_SUL!L139="","*",SP_SUL!L139)</f>
        <v>-</v>
      </c>
      <c r="P137" s="111"/>
      <c r="Q137" s="128" t="str">
        <f>IF(SP_SUL!O139="","*",SP_SUL!O139)</f>
        <v>*</v>
      </c>
      <c r="R137" s="128" t="str">
        <f>IF(SP_SUL!P139="","*",SP_SUL!P139)</f>
        <v>*</v>
      </c>
      <c r="S137" s="110" t="str">
        <f>IF(SP_SUL!Q139="","*",CONCATENATE(SP_SUL!Q139," ",SP_SUL!R139))</f>
        <v>*</v>
      </c>
      <c r="T137" s="110" t="str">
        <f>IF(SP_SUL!V139="","*",SP_SUL!V139)</f>
        <v>*</v>
      </c>
      <c r="U137" s="110" t="str">
        <f>IF(SP_SUL!W139="","*",SP_SUL!W139)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*</v>
      </c>
      <c r="C138" s="109" t="str">
        <f>IF(SP_SUL!Z140="","*",SP_SUL!Z140)</f>
        <v>*</v>
      </c>
      <c r="D138" s="110" t="str">
        <f>IF(SP_SUL!S140="","*",SP_SUL!S140)</f>
        <v>-</v>
      </c>
      <c r="E138" s="110" t="str">
        <f>IF(SP_SUL!T140="","*",SP_SUL!T140)</f>
        <v>-</v>
      </c>
      <c r="F138" s="110" t="str">
        <f>IF(SP_SUL!B140="","*",SP_SUL!B140)</f>
        <v>*</v>
      </c>
      <c r="G138" s="110" t="str">
        <f>IF(SP_SUL!D140="","*",SP_SUL!D140)</f>
        <v>*</v>
      </c>
      <c r="H138" s="110" t="str">
        <f>IF(SP_SUL!F140="","*",SP_SUL!F140)</f>
        <v>*</v>
      </c>
      <c r="I138" s="110" t="str">
        <f>IF(SP_SUL!H140="","*",SP_SUL!H140)</f>
        <v>*</v>
      </c>
      <c r="J138" s="110" t="str">
        <f>IF(SP_SUL!I140="","*",SP_SUL!I140)</f>
        <v>*</v>
      </c>
      <c r="K138" s="110" t="str">
        <f>IF(SP_SUL!M140="","*",SP_SUL!M140)</f>
        <v>-</v>
      </c>
      <c r="L138" s="110" t="str">
        <f>IF(SP_SUL!N140="","*",SP_SUL!N140)</f>
        <v>-</v>
      </c>
      <c r="M138" s="111" t="str">
        <f>IF(SP_SUL!J140="","*",SP_SUL!J140)</f>
        <v>*</v>
      </c>
      <c r="N138" s="270" t="str">
        <f>IF(SP_SUL!K140="","*",SP_SUL!K140)</f>
        <v>*</v>
      </c>
      <c r="O138" s="270" t="str">
        <f>IF(SP_SUL!L140="","*",SP_SUL!L140)</f>
        <v>-</v>
      </c>
      <c r="P138" s="111"/>
      <c r="Q138" s="128" t="str">
        <f>IF(SP_SUL!O140="","*",SP_SUL!O140)</f>
        <v>*</v>
      </c>
      <c r="R138" s="128" t="str">
        <f>IF(SP_SUL!P140="","*",SP_SUL!P140)</f>
        <v>*</v>
      </c>
      <c r="S138" s="110" t="str">
        <f>IF(SP_SUL!Q140="","*",CONCATENATE(SP_SUL!Q140," ",SP_SUL!R140))</f>
        <v>*</v>
      </c>
      <c r="T138" s="110" t="str">
        <f>IF(SP_SUL!V140="","*",SP_SUL!V140)</f>
        <v>*</v>
      </c>
      <c r="U138" s="110" t="str">
        <f>IF(SP_SUL!W140="","*",SP_SUL!W140)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*</v>
      </c>
      <c r="C139" s="109" t="str">
        <f>IF(SP_SUL!Z141="","*",SP_SUL!Z141)</f>
        <v>*</v>
      </c>
      <c r="D139" s="110" t="str">
        <f>IF(SP_SUL!S141="","*",SP_SUL!S141)</f>
        <v>-</v>
      </c>
      <c r="E139" s="110" t="str">
        <f>IF(SP_SUL!T141="","*",SP_SUL!T141)</f>
        <v>-</v>
      </c>
      <c r="F139" s="110" t="str">
        <f>IF(SP_SUL!B141="","*",SP_SUL!B141)</f>
        <v>*</v>
      </c>
      <c r="G139" s="110" t="str">
        <f>IF(SP_SUL!D141="","*",SP_SUL!D141)</f>
        <v>*</v>
      </c>
      <c r="H139" s="110" t="str">
        <f>IF(SP_SUL!F141="","*",SP_SUL!F141)</f>
        <v>*</v>
      </c>
      <c r="I139" s="110" t="str">
        <f>IF(SP_SUL!H141="","*",SP_SUL!H141)</f>
        <v>*</v>
      </c>
      <c r="J139" s="110" t="str">
        <f>IF(SP_SUL!I141="","*",SP_SUL!I141)</f>
        <v>*</v>
      </c>
      <c r="K139" s="110" t="str">
        <f>IF(SP_SUL!M141="","*",SP_SUL!M141)</f>
        <v>-</v>
      </c>
      <c r="L139" s="110" t="str">
        <f>IF(SP_SUL!N141="","*",SP_SUL!N141)</f>
        <v>-</v>
      </c>
      <c r="M139" s="111" t="str">
        <f>IF(SP_SUL!J141="","*",SP_SUL!J141)</f>
        <v>*</v>
      </c>
      <c r="N139" s="270" t="str">
        <f>IF(SP_SUL!K141="","*",SP_SUL!K141)</f>
        <v>*</v>
      </c>
      <c r="O139" s="270" t="str">
        <f>IF(SP_SUL!L141="","*",SP_SUL!L141)</f>
        <v>-</v>
      </c>
      <c r="P139" s="111"/>
      <c r="Q139" s="128" t="str">
        <f>IF(SP_SUL!O141="","*",SP_SUL!O141)</f>
        <v>*</v>
      </c>
      <c r="R139" s="128" t="str">
        <f>IF(SP_SUL!P141="","*",SP_SUL!P141)</f>
        <v>*</v>
      </c>
      <c r="S139" s="110" t="str">
        <f>IF(SP_SUL!Q141="","*",CONCATENATE(SP_SUL!Q141," ",SP_SUL!R141))</f>
        <v>*</v>
      </c>
      <c r="T139" s="110" t="str">
        <f>IF(SP_SUL!V141="","*",SP_SUL!V141)</f>
        <v>*</v>
      </c>
      <c r="U139" s="110" t="str">
        <f>IF(SP_SUL!W141="","*",SP_SUL!W141)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*</v>
      </c>
      <c r="C142" s="109" t="str">
        <f>IF(SP_SUL!Z144="","*",SP_SUL!Z144)</f>
        <v>*</v>
      </c>
      <c r="D142" s="110" t="str">
        <f>IF(SP_SUL!S144="","*",SP_SUL!S144)</f>
        <v>-</v>
      </c>
      <c r="E142" s="110" t="str">
        <f>IF(SP_SUL!T144="","*",SP_SUL!T144)</f>
        <v>-</v>
      </c>
      <c r="F142" s="110" t="str">
        <f>IF(SP_SUL!B144="","*",SP_SUL!B144)</f>
        <v>*</v>
      </c>
      <c r="G142" s="110" t="str">
        <f>IF(SP_SUL!D144="","*",SP_SUL!D144)</f>
        <v>*</v>
      </c>
      <c r="H142" s="110" t="str">
        <f>IF(SP_SUL!F144="","*",SP_SUL!F144)</f>
        <v>*</v>
      </c>
      <c r="I142" s="110" t="str">
        <f>IF(SP_SUL!H144="","*",SP_SUL!H144)</f>
        <v>*</v>
      </c>
      <c r="J142" s="110" t="str">
        <f>IF(SP_SUL!I144="","*",SP_SUL!I144)</f>
        <v>*</v>
      </c>
      <c r="K142" s="110" t="str">
        <f>IF(SP_SUL!M144="","*",SP_SUL!M144)</f>
        <v>-</v>
      </c>
      <c r="L142" s="110" t="str">
        <f>IF(SP_SUL!N144="","*",SP_SUL!N144)</f>
        <v>-</v>
      </c>
      <c r="M142" s="111" t="str">
        <f>IF(SP_SUL!J144="","*",SP_SUL!J144)</f>
        <v>*</v>
      </c>
      <c r="N142" s="270" t="str">
        <f>IF(SP_SUL!K144="","*",SP_SUL!K144)</f>
        <v>*</v>
      </c>
      <c r="O142" s="270" t="str">
        <f>IF(SP_SUL!L144="","*",SP_SUL!L144)</f>
        <v>-</v>
      </c>
      <c r="P142" s="111"/>
      <c r="Q142" s="128" t="str">
        <f>IF(SP_SUL!O144="","*",SP_SUL!O144)</f>
        <v>*</v>
      </c>
      <c r="R142" s="128" t="str">
        <f>IF(SP_SUL!P144="","*",SP_SUL!P144)</f>
        <v>*</v>
      </c>
      <c r="S142" s="110" t="str">
        <f>IF(SP_SUL!Q144="","*",CONCATENATE(SP_SUL!Q144," ",SP_SUL!R144))</f>
        <v>*</v>
      </c>
      <c r="T142" s="110" t="str">
        <f>IF(SP_SUL!V144="","*",SP_SUL!V144)</f>
        <v>*</v>
      </c>
      <c r="U142" s="110" t="str">
        <f>IF(SP_SUL!W144="","*",SP_SUL!W144)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*</v>
      </c>
      <c r="C143" s="109" t="str">
        <f>IF(SP_SUL!Z145="","*",SP_SUL!Z145)</f>
        <v>*</v>
      </c>
      <c r="D143" s="110" t="str">
        <f>IF(SP_SUL!S145="","*",SP_SUL!S145)</f>
        <v>-</v>
      </c>
      <c r="E143" s="110" t="str">
        <f>IF(SP_SUL!T145="","*",SP_SUL!T145)</f>
        <v>-</v>
      </c>
      <c r="F143" s="110" t="str">
        <f>IF(SP_SUL!B145="","*",SP_SUL!B145)</f>
        <v>*</v>
      </c>
      <c r="G143" s="110" t="str">
        <f>IF(SP_SUL!D145="","*",SP_SUL!D145)</f>
        <v>*</v>
      </c>
      <c r="H143" s="110" t="str">
        <f>IF(SP_SUL!F145="","*",SP_SUL!F145)</f>
        <v>*</v>
      </c>
      <c r="I143" s="110" t="str">
        <f>IF(SP_SUL!H145="","*",SP_SUL!H145)</f>
        <v>*</v>
      </c>
      <c r="J143" s="110" t="str">
        <f>IF(SP_SUL!I145="","*",SP_SUL!I145)</f>
        <v>*</v>
      </c>
      <c r="K143" s="110" t="str">
        <f>IF(SP_SUL!M145="","*",SP_SUL!M145)</f>
        <v>-</v>
      </c>
      <c r="L143" s="110" t="str">
        <f>IF(SP_SUL!N145="","*",SP_SUL!N145)</f>
        <v>-</v>
      </c>
      <c r="M143" s="111" t="str">
        <f>IF(SP_SUL!J145="","*",SP_SUL!J145)</f>
        <v>*</v>
      </c>
      <c r="N143" s="270" t="str">
        <f>IF(SP_SUL!K145="","*",SP_SUL!K145)</f>
        <v>*</v>
      </c>
      <c r="O143" s="270" t="str">
        <f>IF(SP_SUL!L145="","*",SP_SUL!L145)</f>
        <v>-</v>
      </c>
      <c r="P143" s="111"/>
      <c r="Q143" s="128" t="str">
        <f>IF(SP_SUL!O145="","*",SP_SUL!O145)</f>
        <v>*</v>
      </c>
      <c r="R143" s="128" t="str">
        <f>IF(SP_SUL!P145="","*",SP_SUL!P145)</f>
        <v>*</v>
      </c>
      <c r="S143" s="110" t="str">
        <f>IF(SP_SUL!Q145="","*",CONCATENATE(SP_SUL!Q145," ",SP_SUL!R145))</f>
        <v>*</v>
      </c>
      <c r="T143" s="110" t="str">
        <f>IF(SP_SUL!V145="","*",SP_SUL!V145)</f>
        <v>*</v>
      </c>
      <c r="U143" s="110" t="str">
        <f>IF(SP_SUL!W145="","*",SP_SUL!W145)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*</v>
      </c>
      <c r="C144" s="109" t="str">
        <f>IF(SP_SUL!Z146="","*",SP_SUL!Z146)</f>
        <v>*</v>
      </c>
      <c r="D144" s="110" t="str">
        <f>IF(SP_SUL!S146="","*",SP_SUL!S146)</f>
        <v>-</v>
      </c>
      <c r="E144" s="110" t="str">
        <f>IF(SP_SUL!T146="","*",SP_SUL!T146)</f>
        <v>-</v>
      </c>
      <c r="F144" s="110" t="str">
        <f>IF(SP_SUL!B146="","*",SP_SUL!B146)</f>
        <v>*</v>
      </c>
      <c r="G144" s="110" t="str">
        <f>IF(SP_SUL!D146="","*",SP_SUL!D146)</f>
        <v>*</v>
      </c>
      <c r="H144" s="110" t="str">
        <f>IF(SP_SUL!F146="","*",SP_SUL!F146)</f>
        <v>*</v>
      </c>
      <c r="I144" s="110" t="str">
        <f>IF(SP_SUL!H146="","*",SP_SUL!H146)</f>
        <v>*</v>
      </c>
      <c r="J144" s="110" t="str">
        <f>IF(SP_SUL!I146="","*",SP_SUL!I146)</f>
        <v>*</v>
      </c>
      <c r="K144" s="110" t="str">
        <f>IF(SP_SUL!M146="","*",SP_SUL!M146)</f>
        <v>-</v>
      </c>
      <c r="L144" s="110" t="str">
        <f>IF(SP_SUL!N146="","*",SP_SUL!N146)</f>
        <v>-</v>
      </c>
      <c r="M144" s="111" t="str">
        <f>IF(SP_SUL!J146="","*",SP_SUL!J146)</f>
        <v>*</v>
      </c>
      <c r="N144" s="270" t="str">
        <f>IF(SP_SUL!K146="","*",SP_SUL!K146)</f>
        <v>*</v>
      </c>
      <c r="O144" s="270" t="str">
        <f>IF(SP_SUL!L146="","*",SP_SUL!L146)</f>
        <v>-</v>
      </c>
      <c r="P144" s="111"/>
      <c r="Q144" s="128" t="str">
        <f>IF(SP_SUL!O146="","*",SP_SUL!O146)</f>
        <v>*</v>
      </c>
      <c r="R144" s="128" t="str">
        <f>IF(SP_SUL!P146="","*",SP_SUL!P146)</f>
        <v>*</v>
      </c>
      <c r="S144" s="110" t="str">
        <f>IF(SP_SUL!Q146="","*",CONCATENATE(SP_SUL!Q146," ",SP_SUL!R146))</f>
        <v>*</v>
      </c>
      <c r="T144" s="110" t="str">
        <f>IF(SP_SUL!V146="","*",SP_SUL!V146)</f>
        <v>*</v>
      </c>
      <c r="U144" s="110" t="str">
        <f>IF(SP_SUL!W146="","*",SP_SUL!W146)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*</v>
      </c>
      <c r="C145" s="109" t="str">
        <f>IF(SP_SUL!Z147="","*",SP_SUL!Z147)</f>
        <v>*</v>
      </c>
      <c r="D145" s="110" t="str">
        <f>IF(SP_SUL!S147="","*",SP_SUL!S147)</f>
        <v>-</v>
      </c>
      <c r="E145" s="110" t="str">
        <f>IF(SP_SUL!T147="","*",SP_SUL!T147)</f>
        <v>-</v>
      </c>
      <c r="F145" s="110" t="str">
        <f>IF(SP_SUL!B147="","*",SP_SUL!B147)</f>
        <v>*</v>
      </c>
      <c r="G145" s="110" t="str">
        <f>IF(SP_SUL!D147="","*",SP_SUL!D147)</f>
        <v>*</v>
      </c>
      <c r="H145" s="110" t="str">
        <f>IF(SP_SUL!F147="","*",SP_SUL!F147)</f>
        <v>*</v>
      </c>
      <c r="I145" s="110" t="str">
        <f>IF(SP_SUL!H147="","*",SP_SUL!H147)</f>
        <v>*</v>
      </c>
      <c r="J145" s="110" t="str">
        <f>IF(SP_SUL!I147="","*",SP_SUL!I147)</f>
        <v>*</v>
      </c>
      <c r="K145" s="110" t="str">
        <f>IF(SP_SUL!M147="","*",SP_SUL!M147)</f>
        <v>-</v>
      </c>
      <c r="L145" s="110" t="str">
        <f>IF(SP_SUL!N147="","*",SP_SUL!N147)</f>
        <v>-</v>
      </c>
      <c r="M145" s="111" t="str">
        <f>IF(SP_SUL!J147="","*",SP_SUL!J147)</f>
        <v>*</v>
      </c>
      <c r="N145" s="270" t="str">
        <f>IF(SP_SUL!K147="","*",SP_SUL!K147)</f>
        <v>*</v>
      </c>
      <c r="O145" s="270" t="str">
        <f>IF(SP_SUL!L147="","*",SP_SUL!L147)</f>
        <v>-</v>
      </c>
      <c r="P145" s="111"/>
      <c r="Q145" s="128" t="str">
        <f>IF(SP_SUL!O147="","*",SP_SUL!O147)</f>
        <v>*</v>
      </c>
      <c r="R145" s="128" t="str">
        <f>IF(SP_SUL!P147="","*",SP_SUL!P147)</f>
        <v>*</v>
      </c>
      <c r="S145" s="110" t="str">
        <f>IF(SP_SUL!Q147="","*",CONCATENATE(SP_SUL!Q147," ",SP_SUL!R147))</f>
        <v>*</v>
      </c>
      <c r="T145" s="110" t="str">
        <f>IF(SP_SUL!V147="","*",SP_SUL!V147)</f>
        <v>*</v>
      </c>
      <c r="U145" s="110" t="str">
        <f>IF(SP_SUL!W147="","*",SP_SUL!W147)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*</v>
      </c>
      <c r="C146" s="109" t="str">
        <f>IF(SP_SUL!Z148="","*",SP_SUL!Z148)</f>
        <v>*</v>
      </c>
      <c r="D146" s="110" t="str">
        <f>IF(SP_SUL!S148="","*",SP_SUL!S148)</f>
        <v>-</v>
      </c>
      <c r="E146" s="110" t="str">
        <f>IF(SP_SUL!T148="","*",SP_SUL!T148)</f>
        <v>-</v>
      </c>
      <c r="F146" s="110" t="str">
        <f>IF(SP_SUL!B148="","*",SP_SUL!B148)</f>
        <v>*</v>
      </c>
      <c r="G146" s="110" t="str">
        <f>IF(SP_SUL!D148="","*",SP_SUL!D148)</f>
        <v>*</v>
      </c>
      <c r="H146" s="110" t="str">
        <f>IF(SP_SUL!F148="","*",SP_SUL!F148)</f>
        <v>*</v>
      </c>
      <c r="I146" s="110" t="str">
        <f>IF(SP_SUL!H148="","*",SP_SUL!H148)</f>
        <v>*</v>
      </c>
      <c r="J146" s="110" t="str">
        <f>IF(SP_SUL!I148="","*",SP_SUL!I148)</f>
        <v>*</v>
      </c>
      <c r="K146" s="110" t="str">
        <f>IF(SP_SUL!M148="","*",SP_SUL!M148)</f>
        <v>-</v>
      </c>
      <c r="L146" s="110" t="str">
        <f>IF(SP_SUL!N148="","*",SP_SUL!N148)</f>
        <v>-</v>
      </c>
      <c r="M146" s="111" t="str">
        <f>IF(SP_SUL!J148="","*",SP_SUL!J148)</f>
        <v>*</v>
      </c>
      <c r="N146" s="270" t="str">
        <f>IF(SP_SUL!K148="","*",SP_SUL!K148)</f>
        <v>*</v>
      </c>
      <c r="O146" s="270" t="str">
        <f>IF(SP_SUL!L148="","*",SP_SUL!L148)</f>
        <v>-</v>
      </c>
      <c r="P146" s="111"/>
      <c r="Q146" s="128" t="str">
        <f>IF(SP_SUL!O148="","*",SP_SUL!O148)</f>
        <v>*</v>
      </c>
      <c r="R146" s="128" t="str">
        <f>IF(SP_SUL!P148="","*",SP_SUL!P148)</f>
        <v>*</v>
      </c>
      <c r="S146" s="110" t="str">
        <f>IF(SP_SUL!Q148="","*",CONCATENATE(SP_SUL!Q148," ",SP_SUL!R148))</f>
        <v>*</v>
      </c>
      <c r="T146" s="110" t="str">
        <f>IF(SP_SUL!V148="","*",SP_SUL!V148)</f>
        <v>*</v>
      </c>
      <c r="U146" s="110" t="str">
        <f>IF(SP_SUL!W148="","*",SP_SUL!W148)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*</v>
      </c>
      <c r="C148" s="109" t="str">
        <f>IF(SP_SUL!Z150="","*",SP_SUL!Z150)</f>
        <v>*</v>
      </c>
      <c r="D148" s="110" t="str">
        <f>IF(SP_SUL!S150="","*",SP_SUL!S150)</f>
        <v>-</v>
      </c>
      <c r="E148" s="110" t="str">
        <f>IF(SP_SUL!T150="","*",SP_SUL!T150)</f>
        <v>-</v>
      </c>
      <c r="F148" s="110" t="str">
        <f>IF(SP_SUL!B150="","*",SP_SUL!B150)</f>
        <v>*</v>
      </c>
      <c r="G148" s="110" t="str">
        <f>IF(SP_SUL!D150="","*",SP_SUL!D150)</f>
        <v>*</v>
      </c>
      <c r="H148" s="110" t="str">
        <f>IF(SP_SUL!F150="","*",SP_SUL!F150)</f>
        <v>*</v>
      </c>
      <c r="I148" s="110" t="str">
        <f>IF(SP_SUL!H150="","*",SP_SUL!H150)</f>
        <v>*</v>
      </c>
      <c r="J148" s="110" t="str">
        <f>IF(SP_SUL!I150="","*",SP_SUL!I150)</f>
        <v>*</v>
      </c>
      <c r="K148" s="110" t="str">
        <f>IF(SP_SUL!M150="","*",SP_SUL!M150)</f>
        <v>-</v>
      </c>
      <c r="L148" s="110" t="str">
        <f>IF(SP_SUL!N150="","*",SP_SUL!N150)</f>
        <v>-</v>
      </c>
      <c r="M148" s="111" t="str">
        <f>IF(SP_SUL!J150="","*",SP_SUL!J150)</f>
        <v>*</v>
      </c>
      <c r="N148" s="270" t="str">
        <f>IF(SP_SUL!K150="","*",SP_SUL!K150)</f>
        <v>*</v>
      </c>
      <c r="O148" s="270" t="str">
        <f>IF(SP_SUL!L150="","*",SP_SUL!L150)</f>
        <v>-</v>
      </c>
      <c r="P148" s="111"/>
      <c r="Q148" s="128" t="str">
        <f>IF(SP_SUL!O150="","*",SP_SUL!O150)</f>
        <v>*</v>
      </c>
      <c r="R148" s="128" t="str">
        <f>IF(SP_SUL!P150="","*",SP_SUL!P150)</f>
        <v>*</v>
      </c>
      <c r="S148" s="110" t="str">
        <f>IF(SP_SUL!Q150="","*",CONCATENATE(SP_SUL!Q150," ",SP_SUL!R150))</f>
        <v>*</v>
      </c>
      <c r="T148" s="110" t="str">
        <f>IF(SP_SUL!V150="","*",SP_SUL!V150)</f>
        <v>*</v>
      </c>
      <c r="U148" s="110" t="str">
        <f>IF(SP_SUL!W150="","*",SP_SUL!W150)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*</v>
      </c>
      <c r="C149" s="109" t="str">
        <f>IF(SP_SUL!Z151="","*",SP_SUL!Z151)</f>
        <v>*</v>
      </c>
      <c r="D149" s="110" t="str">
        <f>IF(SP_SUL!S151="","*",SP_SUL!S151)</f>
        <v>-</v>
      </c>
      <c r="E149" s="110" t="str">
        <f>IF(SP_SUL!T151="","*",SP_SUL!T151)</f>
        <v>-</v>
      </c>
      <c r="F149" s="110" t="str">
        <f>IF(SP_SUL!B151="","*",SP_SUL!B151)</f>
        <v>*</v>
      </c>
      <c r="G149" s="110" t="str">
        <f>IF(SP_SUL!D151="","*",SP_SUL!D151)</f>
        <v>*</v>
      </c>
      <c r="H149" s="110" t="str">
        <f>IF(SP_SUL!F151="","*",SP_SUL!F151)</f>
        <v>*</v>
      </c>
      <c r="I149" s="110" t="str">
        <f>IF(SP_SUL!H151="","*",SP_SUL!H151)</f>
        <v>*</v>
      </c>
      <c r="J149" s="110" t="str">
        <f>IF(SP_SUL!I151="","*",SP_SUL!I151)</f>
        <v>*</v>
      </c>
      <c r="K149" s="110" t="str">
        <f>IF(SP_SUL!M151="","*",SP_SUL!M151)</f>
        <v>-</v>
      </c>
      <c r="L149" s="110" t="str">
        <f>IF(SP_SUL!N151="","*",SP_SUL!N151)</f>
        <v>-</v>
      </c>
      <c r="M149" s="111" t="str">
        <f>IF(SP_SUL!J151="","*",SP_SUL!J151)</f>
        <v>*</v>
      </c>
      <c r="N149" s="270" t="str">
        <f>IF(SP_SUL!K151="","*",SP_SUL!K151)</f>
        <v>*</v>
      </c>
      <c r="O149" s="270" t="str">
        <f>IF(SP_SUL!L151="","*",SP_SUL!L151)</f>
        <v>-</v>
      </c>
      <c r="P149" s="111"/>
      <c r="Q149" s="128" t="str">
        <f>IF(SP_SUL!O151="","*",SP_SUL!O151)</f>
        <v>*</v>
      </c>
      <c r="R149" s="128" t="str">
        <f>IF(SP_SUL!P151="","*",SP_SUL!P151)</f>
        <v>*</v>
      </c>
      <c r="S149" s="110" t="str">
        <f>IF(SP_SUL!Q151="","*",CONCATENATE(SP_SUL!Q151," ",SP_SUL!R151))</f>
        <v>*</v>
      </c>
      <c r="T149" s="110" t="str">
        <f>IF(SP_SUL!V151="","*",SP_SUL!V151)</f>
        <v>*</v>
      </c>
      <c r="U149" s="110" t="str">
        <f>IF(SP_SUL!W151="","*",SP_SUL!W151)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1212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1213</v>
      </c>
      <c r="C2" s="96" t="s">
        <v>854</v>
      </c>
      <c r="D2" s="96" t="s">
        <v>856</v>
      </c>
      <c r="E2" s="96" t="s">
        <v>1214</v>
      </c>
      <c r="F2" s="96" t="s">
        <v>1215</v>
      </c>
      <c r="G2" s="96" t="s">
        <v>1216</v>
      </c>
      <c r="H2" s="96" t="s">
        <v>1217</v>
      </c>
      <c r="I2" s="96" t="s">
        <v>1218</v>
      </c>
      <c r="J2" s="96" t="s">
        <v>1219</v>
      </c>
      <c r="K2" s="131" t="s">
        <v>1220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 t="str">
        <f>IF(SP_SUL!B105="","*",SP_SUL!B105)</f>
        <v>*</v>
      </c>
      <c r="D103" s="121" t="str">
        <f>IF(SP_SUL!D105="","*",SP_SUL!D105)</f>
        <v>*</v>
      </c>
      <c r="E103" s="121" t="str">
        <f>IF(SP_SUL!H105="","*",SP_SUL!H105)</f>
        <v>*</v>
      </c>
      <c r="F103" s="137" t="str">
        <f>IF(SP_SUL!M105="","*",SP_SUL!M105)</f>
        <v>-</v>
      </c>
      <c r="G103" s="121" t="str">
        <f>IF(SP_SUL!I105="","*",SP_SUL!I105)</f>
        <v>*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ROBSON (TF-701)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 t="str">
        <f>IF(SP_SUL!B132="","*",SP_SUL!B132)</f>
        <v>*</v>
      </c>
      <c r="D130" s="121" t="str">
        <f>IF(SP_SUL!D132="","*",SP_SUL!D132)</f>
        <v>*</v>
      </c>
      <c r="E130" s="121" t="str">
        <f>IF(SP_SUL!H132="","*",SP_SUL!H132)</f>
        <v>*</v>
      </c>
      <c r="F130" s="137" t="str">
        <f>IF(SP_SUL!M132="","*",SP_SUL!M132)</f>
        <v>-</v>
      </c>
      <c r="G130" s="121" t="str">
        <f>IF(SP_SUL!I132="","*",SP_SUL!I132)</f>
        <v>*</v>
      </c>
      <c r="H130" s="121" t="str">
        <f>IF(SP_SUL!AB132="","*",SP_SUL!AB132)</f>
        <v>*</v>
      </c>
      <c r="I130" s="121" t="str">
        <f>IF(SP_SUL!AC132="","*",SP_SUL!AC132)</f>
        <v>*</v>
      </c>
      <c r="J130" s="122" t="str">
        <f>IF(SP_SUL!AA132="","*",SP_SUL!AA132)</f>
        <v>*</v>
      </c>
      <c r="K130" s="134" t="str">
        <f>IF(SP_SUL!AD132="","*",SP_SUL!AD132)</f>
        <v>*</v>
      </c>
    </row>
    <row r="131" spans="2:11" s="123" customFormat="1" hidden="1">
      <c r="B131" s="120" t="str">
        <f>IF(SP_SUL!Y133="","*",SP_SUL!Y133)</f>
        <v>*</v>
      </c>
      <c r="C131" s="121" t="str">
        <f>IF(SP_SUL!B133="","*",SP_SUL!B133)</f>
        <v>*</v>
      </c>
      <c r="D131" s="121" t="str">
        <f>IF(SP_SUL!D133="","*",SP_SUL!D133)</f>
        <v>*</v>
      </c>
      <c r="E131" s="121" t="str">
        <f>IF(SP_SUL!H133="","*",SP_SUL!H133)</f>
        <v>*</v>
      </c>
      <c r="F131" s="137" t="str">
        <f>IF(SP_SUL!M133="","*",SP_SUL!M133)</f>
        <v>-</v>
      </c>
      <c r="G131" s="121" t="str">
        <f>IF(SP_SUL!I133="","*",SP_SUL!I133)</f>
        <v>*</v>
      </c>
      <c r="H131" s="121" t="str">
        <f>IF(SP_SUL!AB133="","*",SP_SUL!AB133)</f>
        <v>*</v>
      </c>
      <c r="I131" s="121" t="str">
        <f>IF(SP_SUL!AC133="","*",SP_SUL!AC133)</f>
        <v>*</v>
      </c>
      <c r="J131" s="122" t="str">
        <f>IF(SP_SUL!AA133="","*",SP_SUL!AA133)</f>
        <v>*</v>
      </c>
      <c r="K131" s="134" t="str">
        <f>IF(SP_SUL!AD133="","*",SP_SUL!AD133)</f>
        <v>*</v>
      </c>
    </row>
    <row r="132" spans="2:11" s="123" customFormat="1" hidden="1">
      <c r="B132" s="120" t="str">
        <f>IF(SP_SUL!Y134="","*",SP_SUL!Y134)</f>
        <v>*</v>
      </c>
      <c r="C132" s="121" t="str">
        <f>IF(SP_SUL!B134="","*",SP_SUL!B134)</f>
        <v>*</v>
      </c>
      <c r="D132" s="121" t="str">
        <f>IF(SP_SUL!D134="","*",SP_SUL!D134)</f>
        <v>*</v>
      </c>
      <c r="E132" s="121" t="str">
        <f>IF(SP_SUL!H134="","*",SP_SUL!H134)</f>
        <v>*</v>
      </c>
      <c r="F132" s="137" t="str">
        <f>IF(SP_SUL!M134="","*",SP_SUL!M134)</f>
        <v>-</v>
      </c>
      <c r="G132" s="121" t="str">
        <f>IF(SP_SUL!I134="","*",SP_SUL!I134)</f>
        <v>*</v>
      </c>
      <c r="H132" s="121" t="str">
        <f>IF(SP_SUL!AB134="","*",SP_SUL!AB134)</f>
        <v>*</v>
      </c>
      <c r="I132" s="121" t="str">
        <f>IF(SP_SUL!AC134="","*",SP_SUL!AC134)</f>
        <v>*</v>
      </c>
      <c r="J132" s="122" t="str">
        <f>IF(SP_SUL!AA134="","*",SP_SUL!AA134)</f>
        <v>*</v>
      </c>
      <c r="K132" s="134" t="str">
        <f>IF(SP_SUL!AD134="","*",SP_SUL!AD134)</f>
        <v>*</v>
      </c>
    </row>
    <row r="133" spans="2:11" s="123" customFormat="1" hidden="1">
      <c r="B133" s="120" t="str">
        <f>IF(SP_SUL!Y135="","*",SP_SUL!Y135)</f>
        <v>*</v>
      </c>
      <c r="C133" s="121" t="str">
        <f>IF(SP_SUL!B135="","*",SP_SUL!B135)</f>
        <v>*</v>
      </c>
      <c r="D133" s="121" t="str">
        <f>IF(SP_SUL!D135="","*",SP_SUL!D135)</f>
        <v>*</v>
      </c>
      <c r="E133" s="121" t="str">
        <f>IF(SP_SUL!H135="","*",SP_SUL!H135)</f>
        <v>*</v>
      </c>
      <c r="F133" s="137" t="str">
        <f>IF(SP_SUL!M135="","*",SP_SUL!M135)</f>
        <v>-</v>
      </c>
      <c r="G133" s="121" t="str">
        <f>IF(SP_SUL!I135="","*",SP_SUL!I135)</f>
        <v>*</v>
      </c>
      <c r="H133" s="121" t="str">
        <f>IF(SP_SUL!AB135="","*",SP_SUL!AB135)</f>
        <v>*</v>
      </c>
      <c r="I133" s="121" t="str">
        <f>IF(SP_SUL!AC135="","*",SP_SUL!AC135)</f>
        <v>*</v>
      </c>
      <c r="J133" s="122" t="str">
        <f>IF(SP_SUL!AA135="","*",SP_SUL!AA135)</f>
        <v>*</v>
      </c>
      <c r="K133" s="134" t="str">
        <f>IF(SP_SUL!AD135="","*",SP_SUL!AD135)</f>
        <v>*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 t="str">
        <f>IF(SP_SUL!B137="","*",SP_SUL!B137)</f>
        <v>*</v>
      </c>
      <c r="D135" s="121" t="str">
        <f>IF(SP_SUL!D137="","*",SP_SUL!D137)</f>
        <v>*</v>
      </c>
      <c r="E135" s="121" t="str">
        <f>IF(SP_SUL!H137="","*",SP_SUL!H137)</f>
        <v>*</v>
      </c>
      <c r="F135" s="137" t="str">
        <f>IF(SP_SUL!M137="","*",SP_SUL!M137)</f>
        <v>-</v>
      </c>
      <c r="G135" s="121" t="str">
        <f>IF(SP_SUL!I137="","*",SP_SUL!I137)</f>
        <v>*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 t="str">
        <f>IF(SP_SUL!B139="","*",SP_SUL!B139)</f>
        <v>*</v>
      </c>
      <c r="D137" s="121" t="str">
        <f>IF(SP_SUL!D139="","*",SP_SUL!D139)</f>
        <v>*</v>
      </c>
      <c r="E137" s="121" t="str">
        <f>IF(SP_SUL!H139="","*",SP_SUL!H139)</f>
        <v>*</v>
      </c>
      <c r="F137" s="137" t="str">
        <f>IF(SP_SUL!M139="","*",SP_SUL!M139)</f>
        <v>-</v>
      </c>
      <c r="G137" s="121" t="str">
        <f>IF(SP_SUL!I139="","*",SP_SUL!I139)</f>
        <v>*</v>
      </c>
      <c r="H137" s="121" t="str">
        <f>IF(SP_SUL!AB139="","*",SP_SUL!AB139)</f>
        <v>*</v>
      </c>
      <c r="I137" s="121" t="str">
        <f>IF(SP_SUL!AC139="","*",SP_SUL!AC139)</f>
        <v>*</v>
      </c>
      <c r="J137" s="122" t="str">
        <f>IF(SP_SUL!AA139="","*",SP_SUL!AA139)</f>
        <v>*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 t="str">
        <f>IF(SP_SUL!B140="","*",SP_SUL!B140)</f>
        <v>*</v>
      </c>
      <c r="D138" s="121" t="str">
        <f>IF(SP_SUL!D140="","*",SP_SUL!D140)</f>
        <v>*</v>
      </c>
      <c r="E138" s="121" t="str">
        <f>IF(SP_SUL!H140="","*",SP_SUL!H140)</f>
        <v>*</v>
      </c>
      <c r="F138" s="137" t="str">
        <f>IF(SP_SUL!M140="","*",SP_SUL!M140)</f>
        <v>-</v>
      </c>
      <c r="G138" s="121" t="str">
        <f>IF(SP_SUL!I140="","*",SP_SUL!I140)</f>
        <v>*</v>
      </c>
      <c r="H138" s="121" t="str">
        <f>IF(SP_SUL!AB140="","*",SP_SUL!AB140)</f>
        <v>*</v>
      </c>
      <c r="I138" s="121" t="str">
        <f>IF(SP_SUL!AC140="","*",SP_SUL!AC140)</f>
        <v>*</v>
      </c>
      <c r="J138" s="122" t="str">
        <f>IF(SP_SUL!AA140="","*",SP_SUL!AA140)</f>
        <v>*</v>
      </c>
      <c r="K138" s="134" t="str">
        <f>IF(SP_SUL!AD140="","*",SP_SUL!AD140)</f>
        <v>*</v>
      </c>
    </row>
    <row r="139" spans="2:11" s="123" customFormat="1" hidden="1">
      <c r="B139" s="120" t="str">
        <f>IF(SP_SUL!Y141="","*",SP_SUL!Y141)</f>
        <v>*</v>
      </c>
      <c r="C139" s="121" t="str">
        <f>IF(SP_SUL!B141="","*",SP_SUL!B141)</f>
        <v>*</v>
      </c>
      <c r="D139" s="121" t="str">
        <f>IF(SP_SUL!D141="","*",SP_SUL!D141)</f>
        <v>*</v>
      </c>
      <c r="E139" s="121" t="str">
        <f>IF(SP_SUL!H141="","*",SP_SUL!H141)</f>
        <v>*</v>
      </c>
      <c r="F139" s="137" t="str">
        <f>IF(SP_SUL!M141="","*",SP_SUL!M141)</f>
        <v>-</v>
      </c>
      <c r="G139" s="121" t="str">
        <f>IF(SP_SUL!I141="","*",SP_SUL!I141)</f>
        <v>*</v>
      </c>
      <c r="H139" s="121" t="str">
        <f>IF(SP_SUL!AB141="","*",SP_SUL!AB141)</f>
        <v>*</v>
      </c>
      <c r="I139" s="121" t="str">
        <f>IF(SP_SUL!AC141="","*",SP_SUL!AC141)</f>
        <v>*</v>
      </c>
      <c r="J139" s="122" t="str">
        <f>IF(SP_SUL!AA141="","*",SP_SUL!AA141)</f>
        <v>*</v>
      </c>
      <c r="K139" s="134" t="str">
        <f>IF(SP_SUL!AD141="","*",SP_SUL!AD141)</f>
        <v>*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 t="str">
        <f>IF(SP_SUL!B144="","*",SP_SUL!B144)</f>
        <v>*</v>
      </c>
      <c r="D142" s="121" t="str">
        <f>IF(SP_SUL!D144="","*",SP_SUL!D144)</f>
        <v>*</v>
      </c>
      <c r="E142" s="121" t="str">
        <f>IF(SP_SUL!H144="","*",SP_SUL!H144)</f>
        <v>*</v>
      </c>
      <c r="F142" s="137" t="str">
        <f>IF(SP_SUL!M144="","*",SP_SUL!M144)</f>
        <v>-</v>
      </c>
      <c r="G142" s="121" t="str">
        <f>IF(SP_SUL!I144="","*",SP_SUL!I144)</f>
        <v>*</v>
      </c>
      <c r="H142" s="121" t="str">
        <f>IF(SP_SUL!AB144="","*",SP_SUL!AB144)</f>
        <v>*</v>
      </c>
      <c r="I142" s="121" t="str">
        <f>IF(SP_SUL!AC144="","*",SP_SUL!AC144)</f>
        <v>*</v>
      </c>
      <c r="J142" s="122" t="str">
        <f>IF(SP_SUL!AA144="","*",SP_SUL!AA144)</f>
        <v>*</v>
      </c>
      <c r="K142" s="134" t="str">
        <f>IF(SP_SUL!AD144="","*",SP_SUL!AD144)</f>
        <v>*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*</v>
      </c>
      <c r="E143" s="121" t="str">
        <f>IF(SP_SUL!H145="","*",SP_SUL!H145)</f>
        <v>*</v>
      </c>
      <c r="F143" s="137" t="str">
        <f>IF(SP_SUL!M145="","*",SP_SUL!M145)</f>
        <v>-</v>
      </c>
      <c r="G143" s="121" t="str">
        <f>IF(SP_SUL!I145="","*",SP_SUL!I145)</f>
        <v>*</v>
      </c>
      <c r="H143" s="121" t="str">
        <f>IF(SP_SUL!AB145="","*",SP_SUL!AB145)</f>
        <v>*</v>
      </c>
      <c r="I143" s="121" t="str">
        <f>IF(SP_SUL!AC145="","*",SP_SUL!AC145)</f>
        <v>*</v>
      </c>
      <c r="J143" s="122" t="str">
        <f>IF(SP_SUL!AA145="","*",SP_SUL!AA145)</f>
        <v>*</v>
      </c>
      <c r="K143" s="134" t="str">
        <f>IF(SP_SUL!AD145="","*",SP_SUL!AD145)</f>
        <v>*</v>
      </c>
    </row>
    <row r="144" spans="2:11" s="123" customFormat="1" hidden="1">
      <c r="B144" s="120" t="str">
        <f>IF(SP_SUL!Y148="","*",SP_SUL!Y148)</f>
        <v>*</v>
      </c>
      <c r="C144" s="121" t="str">
        <f>IF(SP_SUL!B148="","*",SP_SUL!B148)</f>
        <v>*</v>
      </c>
      <c r="D144" s="121" t="str">
        <f>IF(SP_SUL!D148="","*",SP_SUL!D148)</f>
        <v>*</v>
      </c>
      <c r="E144" s="121" t="str">
        <f>IF(SP_SUL!H148="","*",SP_SUL!H148)</f>
        <v>*</v>
      </c>
      <c r="F144" s="137" t="str">
        <f>IF(SP_SUL!M148="","*",SP_SUL!M148)</f>
        <v>-</v>
      </c>
      <c r="G144" s="121" t="str">
        <f>IF(SP_SUL!I148="","*",SP_SUL!I148)</f>
        <v>*</v>
      </c>
      <c r="H144" s="121" t="str">
        <f>IF(SP_SUL!AB148="","*",SP_SUL!AB148)</f>
        <v>*</v>
      </c>
      <c r="I144" s="121" t="str">
        <f>IF(SP_SUL!AC148="","*",SP_SUL!AC148)</f>
        <v>*</v>
      </c>
      <c r="J144" s="122" t="str">
        <f>IF(SP_SUL!AA148="","*",SP_SUL!AA148)</f>
        <v>*</v>
      </c>
      <c r="K144" s="134" t="str">
        <f>IF(SP_SUL!AD148="","*",SP_SUL!AD148)</f>
        <v>*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 t="str">
        <f>IF(SP_SUL!B150="","*",SP_SUL!B150)</f>
        <v>*</v>
      </c>
      <c r="D146" s="121" t="str">
        <f>IF(SP_SUL!D150="","*",SP_SUL!D150)</f>
        <v>*</v>
      </c>
      <c r="E146" s="121" t="str">
        <f>IF(SP_SUL!H150="","*",SP_SUL!H150)</f>
        <v>*</v>
      </c>
      <c r="F146" s="137" t="str">
        <f>IF(SP_SUL!M150="","*",SP_SUL!M150)</f>
        <v>-</v>
      </c>
      <c r="G146" s="121" t="str">
        <f>IF(SP_SUL!I150="","*",SP_SUL!I150)</f>
        <v>*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 t="str">
        <f>IF(SP_SUL!B151="","*",SP_SUL!B151)</f>
        <v>*</v>
      </c>
      <c r="D147" s="121" t="str">
        <f>IF(SP_SUL!D151="","*",SP_SUL!D151)</f>
        <v>*</v>
      </c>
      <c r="E147" s="121" t="str">
        <f>IF(SP_SUL!H151="","*",SP_SUL!H151)</f>
        <v>*</v>
      </c>
      <c r="F147" s="137" t="str">
        <f>IF(SP_SUL!M151="","*",SP_SUL!M151)</f>
        <v>-</v>
      </c>
      <c r="G147" s="121" t="str">
        <f>IF(SP_SUL!I151="","*",SP_SUL!I151)</f>
        <v>*</v>
      </c>
      <c r="H147" s="121" t="str">
        <f>IF(SP_SUL!AB151="","*",SP_SUL!AB151)</f>
        <v>*</v>
      </c>
      <c r="I147" s="121" t="str">
        <f>IF(SP_SUL!AC151="","*",SP_SUL!AC151)</f>
        <v>*</v>
      </c>
      <c r="J147" s="122" t="str">
        <f>IF(SP_SUL!AA151="","*",SP_SUL!AA151)</f>
        <v>*</v>
      </c>
      <c r="K147" s="134" t="str">
        <f>IF(SP_SUL!AD151="","*",SP_SUL!AD151)</f>
        <v>*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2025-12-04T21:38:30Z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