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609" documentId="8_{B6337239-1A00-434D-AAD0-422EA1FEB5AE}" xr6:coauthVersionLast="47" xr6:coauthVersionMax="47" xr10:uidLastSave="{5CEB1A8F-37B7-4AB7-943B-40AE0164C55A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7" i="1" l="1" a="1"/>
  <c r="N257" i="1" s="1"/>
  <c r="M257" i="1" a="1"/>
  <c r="M257" i="1" s="1"/>
  <c r="N255" i="1" a="1"/>
  <c r="N255" i="1"/>
  <c r="N256" i="1" a="1"/>
  <c r="N256" i="1"/>
  <c r="N258" i="1" a="1"/>
  <c r="N258" i="1"/>
  <c r="N259" i="1" a="1"/>
  <c r="N259" i="1"/>
  <c r="N260" i="1" a="1"/>
  <c r="N260" i="1"/>
  <c r="N261" i="1" a="1"/>
  <c r="N261" i="1"/>
  <c r="N262" i="1" a="1"/>
  <c r="N262" i="1"/>
  <c r="N263" i="1" a="1"/>
  <c r="N263" i="1"/>
  <c r="N264" i="1" a="1"/>
  <c r="N264" i="1"/>
  <c r="N265" i="1" a="1"/>
  <c r="N265" i="1"/>
  <c r="N266" i="1" a="1"/>
  <c r="N266" i="1"/>
  <c r="N267" i="1" a="1"/>
  <c r="N267" i="1"/>
  <c r="N268" i="1" a="1"/>
  <c r="N268" i="1"/>
  <c r="N269" i="1" a="1"/>
  <c r="N269" i="1"/>
  <c r="N270" i="1" a="1"/>
  <c r="N270" i="1"/>
  <c r="N271" i="1" a="1"/>
  <c r="N271" i="1"/>
  <c r="M255" i="1" a="1"/>
  <c r="M255" i="1"/>
  <c r="M256" i="1" a="1"/>
  <c r="M256" i="1"/>
  <c r="M258" i="1" a="1"/>
  <c r="M258" i="1"/>
  <c r="M259" i="1" a="1"/>
  <c r="M259" i="1"/>
  <c r="M260" i="1" a="1"/>
  <c r="M260" i="1"/>
  <c r="M261" i="1" a="1"/>
  <c r="M261" i="1"/>
  <c r="M262" i="1" a="1"/>
  <c r="M262" i="1"/>
  <c r="N254" i="1" a="1"/>
  <c r="N254" i="1" s="1"/>
  <c r="M254" i="1" a="1"/>
  <c r="M254" i="1" s="1"/>
  <c r="N253" i="1" a="1"/>
  <c r="N253" i="1" s="1"/>
  <c r="M253" i="1" a="1"/>
  <c r="M253" i="1" s="1"/>
  <c r="N252" i="1" a="1"/>
  <c r="N252" i="1" s="1"/>
  <c r="M252" i="1" a="1"/>
  <c r="M252" i="1" s="1"/>
  <c r="N251" i="1" a="1"/>
  <c r="N251" i="1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 s="1"/>
  <c r="T397" i="1" a="1"/>
  <c r="T397" i="1" s="1"/>
  <c r="S397" i="1" a="1"/>
  <c r="S397" i="1" s="1"/>
  <c r="T396" i="1" a="1"/>
  <c r="T396" i="1" s="1"/>
  <c r="S396" i="1" a="1"/>
  <c r="S396" i="1"/>
  <c r="T395" i="1" a="1"/>
  <c r="T395" i="1" s="1"/>
  <c r="S395" i="1" a="1"/>
  <c r="S395" i="1" s="1"/>
  <c r="T394" i="1" a="1"/>
  <c r="T394" i="1"/>
  <c r="S394" i="1" a="1"/>
  <c r="S394" i="1" s="1"/>
  <c r="T393" i="1" a="1"/>
  <c r="T393" i="1" s="1"/>
  <c r="S393" i="1" a="1"/>
  <c r="S393" i="1" s="1"/>
  <c r="T392" i="1" a="1"/>
  <c r="T392" i="1" s="1"/>
  <c r="S392" i="1" a="1"/>
  <c r="S392" i="1" s="1"/>
  <c r="T391" i="1" a="1"/>
  <c r="T391" i="1"/>
  <c r="S391" i="1" a="1"/>
  <c r="S391" i="1" s="1"/>
  <c r="D389" i="12" s="1"/>
  <c r="T390" i="1" a="1"/>
  <c r="T390" i="1" s="1"/>
  <c r="E388" i="12" s="1"/>
  <c r="S390" i="1" a="1"/>
  <c r="S390" i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 s="1"/>
  <c r="D382" i="12" s="1"/>
  <c r="T383" i="1" a="1"/>
  <c r="T383" i="1" s="1"/>
  <c r="S383" i="1" a="1"/>
  <c r="S383" i="1" s="1"/>
  <c r="D381" i="12" s="1"/>
  <c r="T382" i="1" a="1"/>
  <c r="T382" i="1" s="1"/>
  <c r="E380" i="12" s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 s="1"/>
  <c r="E377" i="12" s="1"/>
  <c r="S379" i="1" a="1"/>
  <c r="S379" i="1" s="1"/>
  <c r="T378" i="1" a="1"/>
  <c r="T378" i="1" s="1"/>
  <c r="E376" i="12" s="1"/>
  <c r="S378" i="1" a="1"/>
  <c r="S378" i="1" s="1"/>
  <c r="D376" i="12" s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 s="1"/>
  <c r="D373" i="12" s="1"/>
  <c r="T374" i="1" a="1"/>
  <c r="T374" i="1" s="1"/>
  <c r="S374" i="1" a="1"/>
  <c r="S374" i="1" s="1"/>
  <c r="D372" i="12" s="1"/>
  <c r="T373" i="1" a="1"/>
  <c r="T373" i="1" s="1"/>
  <c r="E371" i="12" s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 s="1"/>
  <c r="E368" i="12" s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 s="1"/>
  <c r="D346" i="12" s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M324" i="11" s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K344" i="11" s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M355" i="11" s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F251" i="1"/>
  <c r="BR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F252" i="1"/>
  <c r="BR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F255" i="1"/>
  <c r="BR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J258" i="1"/>
  <c r="AK258" i="1"/>
  <c r="K253" i="11" s="1"/>
  <c r="AL258" i="1"/>
  <c r="AO258" i="1"/>
  <c r="AP258" i="1"/>
  <c r="M253" i="11" s="1"/>
  <c r="AQ258" i="1"/>
  <c r="AY258" i="1"/>
  <c r="BF258" i="1"/>
  <c r="BR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J261" i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J262" i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M263" i="1" a="1"/>
  <c r="M263" i="1" s="1"/>
  <c r="AM263" i="1" s="1"/>
  <c r="AN263" i="1"/>
  <c r="R263" i="1"/>
  <c r="U263" i="1"/>
  <c r="AI263" i="1"/>
  <c r="BB263" i="1" s="1"/>
  <c r="AJ263" i="1"/>
  <c r="AK263" i="1"/>
  <c r="K258" i="11" s="1"/>
  <c r="AL263" i="1"/>
  <c r="AO263" i="1"/>
  <c r="AP263" i="1"/>
  <c r="M258" i="11" s="1"/>
  <c r="AQ263" i="1"/>
  <c r="AY263" i="1"/>
  <c r="BF263" i="1"/>
  <c r="BR263" i="1"/>
  <c r="BS263" i="1"/>
  <c r="A264" i="1"/>
  <c r="C264" i="1"/>
  <c r="G264" i="1"/>
  <c r="M264" i="1" a="1"/>
  <c r="M264" i="1" s="1"/>
  <c r="AM264" i="1" s="1"/>
  <c r="AN264" i="1"/>
  <c r="R264" i="1"/>
  <c r="U264" i="1"/>
  <c r="AI264" i="1"/>
  <c r="BB264" i="1" s="1"/>
  <c r="AJ264" i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M265" i="1" a="1"/>
  <c r="M265" i="1" s="1"/>
  <c r="AM265" i="1" s="1"/>
  <c r="AN265" i="1"/>
  <c r="R265" i="1"/>
  <c r="U265" i="1"/>
  <c r="AI265" i="1"/>
  <c r="BB265" i="1" s="1"/>
  <c r="AJ265" i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M266" i="1" a="1"/>
  <c r="M266" i="1" s="1"/>
  <c r="AM266" i="1" s="1"/>
  <c r="AN266" i="1"/>
  <c r="R266" i="1"/>
  <c r="U266" i="1"/>
  <c r="AI266" i="1"/>
  <c r="BB266" i="1" s="1"/>
  <c r="AJ266" i="1"/>
  <c r="AK266" i="1"/>
  <c r="K261" i="11" s="1"/>
  <c r="AL266" i="1"/>
  <c r="AO266" i="1"/>
  <c r="AP266" i="1"/>
  <c r="M261" i="11" s="1"/>
  <c r="AQ266" i="1"/>
  <c r="AY266" i="1"/>
  <c r="BF266" i="1"/>
  <c r="BR266" i="1"/>
  <c r="BS266" i="1"/>
  <c r="A267" i="1"/>
  <c r="C267" i="1"/>
  <c r="G267" i="1"/>
  <c r="M267" i="1" a="1"/>
  <c r="M267" i="1" s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M268" i="1" a="1"/>
  <c r="M268" i="1" s="1"/>
  <c r="AM268" i="1" s="1"/>
  <c r="AN268" i="1"/>
  <c r="R268" i="1"/>
  <c r="U268" i="1"/>
  <c r="AI268" i="1"/>
  <c r="BB268" i="1" s="1"/>
  <c r="AJ268" i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M269" i="1" a="1"/>
  <c r="M269" i="1" s="1"/>
  <c r="AN269" i="1"/>
  <c r="R269" i="1"/>
  <c r="U269" i="1"/>
  <c r="AI269" i="1"/>
  <c r="BB269" i="1" s="1"/>
  <c r="AJ269" i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M270" i="1" a="1"/>
  <c r="M270" i="1" s="1"/>
  <c r="AM270" i="1" s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M271" i="1" a="1"/>
  <c r="M271" i="1" s="1"/>
  <c r="AM271" i="1" s="1"/>
  <c r="AN271" i="1"/>
  <c r="R271" i="1"/>
  <c r="U271" i="1"/>
  <c r="AI271" i="1"/>
  <c r="BB271" i="1" s="1"/>
  <c r="AJ271" i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U272" i="1"/>
  <c r="AI272" i="1"/>
  <c r="BB272" i="1" s="1"/>
  <c r="AJ272" i="1"/>
  <c r="AK272" i="1"/>
  <c r="K267" i="11" s="1"/>
  <c r="AL272" i="1"/>
  <c r="AO272" i="1"/>
  <c r="AP272" i="1"/>
  <c r="M267" i="11" s="1"/>
  <c r="AQ272" i="1"/>
  <c r="AY272" i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U273" i="1"/>
  <c r="AI273" i="1"/>
  <c r="BB273" i="1" s="1"/>
  <c r="AJ273" i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U274" i="1"/>
  <c r="AI274" i="1"/>
  <c r="BB274" i="1" s="1"/>
  <c r="AJ274" i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U275" i="1"/>
  <c r="AI275" i="1"/>
  <c r="BB275" i="1" s="1"/>
  <c r="AJ275" i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U276" i="1"/>
  <c r="AI276" i="1"/>
  <c r="BB276" i="1" s="1"/>
  <c r="AJ276" i="1"/>
  <c r="AK276" i="1"/>
  <c r="K271" i="11" s="1"/>
  <c r="AL276" i="1"/>
  <c r="AO276" i="1"/>
  <c r="AP276" i="1"/>
  <c r="M271" i="11" s="1"/>
  <c r="AQ276" i="1"/>
  <c r="AY276" i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U277" i="1"/>
  <c r="AI277" i="1"/>
  <c r="BB277" i="1" s="1"/>
  <c r="AJ277" i="1"/>
  <c r="AK277" i="1"/>
  <c r="K272" i="11" s="1"/>
  <c r="AL277" i="1"/>
  <c r="AO277" i="1"/>
  <c r="AP277" i="1"/>
  <c r="M272" i="11" s="1"/>
  <c r="AQ277" i="1"/>
  <c r="AY277" i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L276" i="12" s="1"/>
  <c r="R278" i="1"/>
  <c r="U278" i="1"/>
  <c r="AI278" i="1"/>
  <c r="BB278" i="1" s="1"/>
  <c r="AJ278" i="1"/>
  <c r="AK278" i="1"/>
  <c r="K273" i="11" s="1"/>
  <c r="AL278" i="1"/>
  <c r="AO278" i="1"/>
  <c r="AP278" i="1"/>
  <c r="M273" i="11" s="1"/>
  <c r="AQ278" i="1"/>
  <c r="AY278" i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U279" i="1"/>
  <c r="AI279" i="1"/>
  <c r="BB279" i="1" s="1"/>
  <c r="AJ279" i="1"/>
  <c r="AK279" i="1"/>
  <c r="K274" i="11" s="1"/>
  <c r="AL279" i="1"/>
  <c r="AO279" i="1"/>
  <c r="AP279" i="1"/>
  <c r="M274" i="11" s="1"/>
  <c r="AQ279" i="1"/>
  <c r="AY279" i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U280" i="1"/>
  <c r="AI280" i="1"/>
  <c r="BB280" i="1" s="1"/>
  <c r="AJ280" i="1"/>
  <c r="AK280" i="1"/>
  <c r="K275" i="11" s="1"/>
  <c r="AL280" i="1"/>
  <c r="AO280" i="1"/>
  <c r="AP280" i="1"/>
  <c r="M275" i="11" s="1"/>
  <c r="AQ280" i="1"/>
  <c r="AY280" i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M284" i="1" a="1"/>
  <c r="M284" i="1" s="1"/>
  <c r="N284" i="1" a="1"/>
  <c r="N284" i="1" s="1"/>
  <c r="AN284" i="1" s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S104" i="12" s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S132" i="12" s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S135" i="12" s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D388" i="12"/>
  <c r="D383" i="12"/>
  <c r="D380" i="12"/>
  <c r="D377" i="12"/>
  <c r="D374" i="12"/>
  <c r="D371" i="12"/>
  <c r="E369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7" i="12"/>
  <c r="M297" i="11"/>
  <c r="M304" i="11"/>
  <c r="K306" i="11"/>
  <c r="K323" i="11"/>
  <c r="M340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79" i="12"/>
  <c r="S84" i="12"/>
  <c r="S294" i="12"/>
  <c r="S295" i="12"/>
  <c r="S296" i="12"/>
  <c r="S90" i="12"/>
  <c r="S86" i="12"/>
  <c r="S93" i="12"/>
  <c r="S297" i="12"/>
  <c r="S100" i="12"/>
  <c r="S105" i="12"/>
  <c r="S298" i="12"/>
  <c r="S114" i="12"/>
  <c r="S299" i="12"/>
  <c r="S300" i="12"/>
  <c r="S118" i="12"/>
  <c r="S301" i="12"/>
  <c r="S302" i="12"/>
  <c r="S129" i="12"/>
  <c r="S303" i="12"/>
  <c r="S284" i="12"/>
  <c r="S140" i="12"/>
  <c r="S141" i="12"/>
  <c r="S136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57" i="1" l="1"/>
  <c r="L304" i="12"/>
  <c r="AJ256" i="1"/>
  <c r="L322" i="12"/>
  <c r="K312" i="12"/>
  <c r="AJ255" i="1"/>
  <c r="K334" i="12"/>
  <c r="L341" i="12"/>
  <c r="L339" i="12"/>
  <c r="K328" i="12"/>
  <c r="AJ254" i="1"/>
  <c r="AJ253" i="1"/>
  <c r="AJ252" i="1"/>
  <c r="AJ251" i="1"/>
  <c r="L307" i="12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<sst xmlns="http://schemas.openxmlformats.org/spreadsheetml/2006/main" count="7234" uniqueCount="1401">
  <si>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</si>
  <si>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</si>
  <si>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</si>
  <si>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</si>
  <si>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</si>
  <si>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</si>
  <si>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</si>
  <si>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</si>
  <si>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</si>
  <si>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</si>
  <si>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</si>
  <si>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</si>
  <si>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</si>
  <si>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</si>
  <si>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</si>
  <si>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</si>
  <si>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</si>
  <si>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</si>
  <si>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</si>
  <si>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</si>
  <si>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</si>
  <si>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</si>
  <si>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</si>
  <si>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</si>
  <si>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</si>
  <si>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</si>
  <si>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</si>
  <si>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</si>
  <si>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</si>
  <si>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</si>
  <si>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</si>
  <si>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</si>
  <si>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</si>
  <si>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</si>
  <si>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</si>
  <si>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</si>
  <si>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</si>
  <si>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</si>
  <si>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</si>
  <si>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</si>
  <si>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</si>
  <si>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</si>
  <si>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</si>
  <si>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</si>
  <si>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</si>
  <si>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</si>
  <si>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</si>
  <si>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</si>
  <si>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</si>
  <si>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</si>
  <si>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</si>
  <si>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</si>
  <si>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</si>
  <si>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</si>
  <si>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</si>
  <si>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</si>
  <si>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</si>
  <si>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</si>
  <si>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</si>
  <si>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</si>
  <si>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</si>
  <si>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</si>
  <si>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</si>
  <si>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</si>
  <si>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</si>
  <si>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</si>
  <si>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</si>
  <si>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</si>
  <si>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</si>
  <si>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</si>
  <si>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</si>
  <si>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</si>
  <si>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</si>
  <si>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</si>
  <si>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</si>
  <si>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</si>
  <si>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</si>
  <si>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</si>
  <si>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</si>
  <si>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</si>
  <si>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</si>
  <si>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</si>
  <si>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</si>
  <si>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</si>
  <si>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</si>
  <si>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</si>
  <si>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</si>
  <si>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</si>
  <si>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</si>
  <si>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</si>
  <si>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</si>
  <si>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</si>
  <si>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</si>
  <si>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</si>
  <si>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</si>
  <si>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</si>
  <si>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</si>
  <si>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</si>
  <si>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</si>
  <si>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</si>
  <si>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</si>
  <si>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</si>
  <si>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</si>
  <si>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</si>
  <si>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</si>
  <si>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</si>
  <si>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</si>
  <si>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</si>
  <si>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</si>
  <si>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</si>
  <si>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</si>
  <si>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</si>
  <si>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</si>
  <si>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</si>
  <si>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</si>
  <si>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</si>
  <si>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</si>
  <si>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</si>
  <si>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</si>
  <si>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</si>
  <si>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</si>
  <si>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</si>
  <si>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</si>
  <si>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</si>
  <si>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</si>
  <si>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</si>
  <si>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</si>
  <si>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</si>
  <si>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</si>
  <si>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</si>
  <si>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</si>
  <si>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</si>
  <si>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</si>
  <si>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</si>
  <si>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</si>
  <si>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</si>
  <si>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</si>
  <si>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</si>
  <si>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</si>
  <si>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</si>
  <si>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</si>
  <si>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</si>
  <si>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</si>
  <si>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</si>
  <si>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</si>
  <si>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</si>
  <si>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</si>
  <si>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</si>
  <si>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</si>
  <si>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</si>
  <si>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</si>
  <si>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</si>
  <si>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</si>
  <si>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</si>
  <si>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</si>
  <si>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</si>
  <si>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</si>
  <si>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</si>
  <si>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</si>
  <si>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</si>
  <si>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</si>
  <si>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</si>
  <si>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</si>
  <si>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</si>
  <si>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</si>
  <si>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</si>
  <si>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</si>
  <si>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</si>
  <si>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</si>
  <si>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</si>
  <si>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</si>
  <si>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</si>
  <si>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</si>
  <si>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</si>
  <si>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</si>
  <si>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</si>
  <si>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</si>
  <si>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</si>
  <si>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</si>
  <si>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</si>
  <si>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</si>
  <si>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</si>
  <si>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</si>
  <si>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</si>
  <si>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</si>
  <si>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</si>
  <si>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</si>
  <si>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</si>
  <si>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</si>
  <si>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</si>
  <si>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</si>
  <si>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</si>
  <si>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</si>
  <si>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</si>
  <si>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</si>
  <si>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</si>
  <si>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</si>
  <si>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</si>
  <si>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</si>
  <si>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</si>
  <si>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</si>
  <si>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</si>
  <si>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</si>
  <si>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</si>
  <si>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</si>
  <si>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</si>
  <si>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</si>
  <si>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</si>
  <si>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</si>
  <si>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</si>
  <si>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</si>
  <si>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</si>
  <si>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</si>
  <si>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</si>
  <si>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</si>
  <si>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</si>
  <si>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</si>
  <si>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</si>
  <si>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</si>
  <si>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</si>
  <si>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</si>
  <si>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</si>
  <si>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</si>
  <si>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</si>
  <si>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</si>
  <si>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</si>
  <si>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</si>
  <si>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</si>
  <si>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</si>
  <si>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</si>
  <si>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</si>
  <si>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</si>
  <si>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</si>
  <si>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</si>
  <si>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</si>
  <si>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</si>
  <si>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</si>
  <si>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</si>
  <si>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</si>
  <si>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</si>
  <si>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</si>
  <si>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</si>
  <si>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</si>
  <si>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</si>
  <si>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</si>
  <si>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</si>
  <si>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</si>
  <si>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</si>
  <si>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</si>
  <si>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</si>
  <si>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</si>
  <si>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</si>
  <si>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</si>
  <si>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</si>
  <si>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</si>
  <si>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</si>
  <si>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</si>
  <si>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</si>
  <si>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</si>
  <si>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</si>
  <si>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</si>
  <si>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</si>
  <si>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</si>
  <si>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</si>
  <si>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</si>
  <si>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</si>
  <si>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</si>
  <si>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</si>
  <si>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</si>
  <si>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</si>
  <si>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</si>
  <si>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</si>
  <si>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</si>
  <si>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</si>
  <si>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</si>
  <si>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</si>
  <si>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</si>
  <si>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</si>
  <si>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</si>
  <si>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</si>
  <si>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</si>
  <si>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</si>
  <si>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</si>
  <si>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</si>
  <si>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</si>
  <si>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</si>
  <si>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</si>
  <si>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</si>
  <si>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</si>
  <si>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</si>
  <si>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</si>
  <si>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</si>
  <si>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</si>
  <si>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</si>
  <si>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</si>
  <si>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</si>
  <si>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</si>
  <si>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</si>
  <si>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</si>
  <si>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</si>
  <si>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</si>
  <si>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</si>
  <si>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</si>
  <si>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</si>
  <si>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</si>
  <si>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</si>
  <si>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</si>
  <si>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</si>
  <si>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</si>
  <si>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</si>
  <si>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</si>
  <si>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</si>
  <si>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</si>
  <si>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</si>
  <si>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</si>
  <si>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</si>
  <si>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</si>
  <si>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</si>
  <si>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</si>
  <si>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</si>
  <si>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</si>
  <si>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</si>
  <si>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</si>
  <si>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</si>
  <si>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</si>
  <si>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</si>
  <si>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</si>
  <si>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</si>
  <si>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</si>
  <si>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</si>
  <si>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</si>
  <si>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</si>
  <si>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</si>
  <si>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</si>
  <si>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</si>
  <si>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</si>
  <si>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</si>
  <si>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</si>
  <si>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</si>
  <si>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</si>
  <si>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</si>
  <si>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</si>
  <si>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</si>
  <si>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</si>
  <si>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</si>
  <si>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</si>
  <si>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</si>
  <si>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</si>
  <si>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</si>
  <si>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</si>
  <si>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</si>
  <si>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</si>
  <si>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</si>
  <si>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</si>
  <si>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</si>
  <si>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</si>
  <si>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</si>
  <si>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</si>
  <si>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</si>
  <si>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</si>
  <si>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</si>
  <si>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</si>
  <si>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</si>
  <si>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</si>
  <si>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</si>
  <si>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</si>
  <si>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</si>
  <si>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</si>
  <si>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</si>
  <si>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</si>
  <si>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</si>
  <si>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</si>
  <si>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</si>
  <si>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</si>
  <si>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</si>
  <si>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</si>
  <si>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</si>
  <si>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</si>
  <si>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</si>
  <si>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</si>
  <si>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</si>
  <si>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</si>
  <si>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</si>
  <si>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</si>
  <si>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</si>
  <si>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</si>
  <si>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</si>
  <si>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</si>
  <si>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</si>
  <si>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</si>
  <si>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</si>
  <si>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</si>
  <si>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</si>
  <si>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</si>
  <si>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</si>
  <si>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</si>
  <si>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</si>
  <si>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</si>
  <si>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</si>
  <si>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</si>
  <si>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</si>
  <si>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</si>
  <si>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</si>
  <si>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</si>
  <si>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</si>
  <si>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</si>
  <si>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</si>
  <si>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</si>
  <si>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</si>
  <si>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</si>
  <si>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</si>
  <si>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</si>
  <si>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</si>
  <si>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</si>
  <si>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</si>
  <si>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</si>
  <si>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</si>
  <si>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</si>
  <si>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</si>
  <si>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</si>
  <si>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</si>
  <si>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</si>
  <si>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</si>
  <si>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</si>
  <si>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</si>
  <si>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</si>
  <si>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</si>
  <si>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</si>
  <si>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</si>
  <si>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</si>
  <si>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</si>
  <si>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</si>
  <si>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</si>
  <si>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</si>
  <si>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</si>
  <si>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</si>
  <si>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</si>
  <si>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</si>
  <si>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</si>
  <si>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</si>
  <si>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</si>
  <si>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</si>
  <si>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</si>
  <si>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</si>
  <si>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</si>
  <si>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</si>
  <si>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</si>
  <si>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</si>
  <si>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</si>
  <si>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</si>
  <si>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</si>
  <si>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</si>
  <si>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</si>
  <si>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</si>
  <si>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</si>
  <si>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</si>
  <si>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</si>
  <si>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</si>
  <si>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</si>
  <si>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</si>
  <si>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</si>
  <si>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</si>
  <si>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</si>
  <si>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</si>
  <si>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</si>
  <si>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</si>
  <si>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</si>
  <si>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</si>
  <si>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</si>
  <si>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</si>
  <si>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</si>
  <si>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</si>
  <si>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</si>
  <si>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</si>
  <si>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</si>
  <si>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</si>
  <si>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</si>
  <si>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</si>
  <si>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</si>
  <si>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</si>
  <si>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</si>
  <si>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</si>
  <si>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</si>
  <si>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</si>
  <si>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</si>
  <si>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</si>
  <si>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</si>
  <si>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</si>
  <si>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</si>
  <si>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</si>
  <si>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</si>
  <si>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</si>
  <si>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</si>
  <si>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</si>
  <si>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</si>
  <si>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</si>
  <si>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</si>
  <si>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</si>
  <si>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</si>
  <si>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</si>
  <si>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</si>
  <si>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</si>
  <si>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</si>
  <si>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</si>
  <si>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</si>
  <si>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</si>
  <si>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</si>
  <si>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</si>
  <si>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</si>
  <si>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</si>
  <si>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</si>
  <si>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</si>
  <si>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</si>
  <si>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</si>
  <si>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</si>
  <si>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</si>
  <si>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</si>
  <si>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</si>
  <si>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</si>
  <si>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</si>
  <si>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</si>
  <si>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</si>
  <si>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</si>
  <si>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</si>
  <si>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</si>
  <si>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</si>
  <si>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</si>
  <si>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</si>
  <si>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</si>
  <si>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</si>
  <si>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</si>
  <si>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</si>
  <si>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</si>
  <si>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</si>
  <si>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</si>
  <si>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</si>
  <si>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</si>
  <si>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</si>
  <si>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</si>
  <si>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</si>
  <si>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</si>
  <si>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</si>
  <si>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</si>
  <si>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</si>
  <si>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</si>
  <si>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</si>
  <si>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</si>
  <si>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</si>
  <si>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</si>
  <si>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</si>
  <si>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</si>
  <si>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</si>
  <si>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</si>
  <si>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</si>
  <si>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</si>
  <si>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</si>
  <si>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</si>
  <si>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</si>
  <si>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</si>
  <si>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</si>
  <si>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</si>
  <si>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</si>
  <si>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</si>
  <si>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</si>
  <si>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</si>
  <si>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</si>
  <si>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</si>
  <si>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</si>
  <si>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</si>
  <si>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</si>
  <si>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</si>
  <si>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</si>
  <si>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</si>
  <si>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</si>
  <si>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</si>
  <si>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</si>
  <si>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</si>
  <si>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</si>
  <si>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</si>
  <si>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</si>
  <si>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</si>
  <si>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</si>
  <si>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</si>
  <si>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</si>
  <si>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</si>
  <si>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</si>
  <si>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</si>
  <si>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</si>
  <si>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</si>
  <si>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</si>
  <si>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</si>
  <si>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</si>
  <si>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</si>
  <si>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</si>
  <si>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</si>
  <si>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</si>
  <si>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</si>
  <si>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</si>
  <si>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</si>
  <si>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</si>
  <si>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</si>
  <si>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</si>
  <si>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</si>
  <si>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</si>
  <si>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</si>
  <si>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</si>
  <si>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</si>
  <si>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</si>
  <si>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</si>
  <si>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</si>
  <si>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</si>
  <si>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</si>
  <si>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</si>
  <si>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</si>
  <si>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</si>
  <si>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</si>
  <si>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</si>
  <si>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</si>
  <si>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</si>
  <si>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</si>
  <si>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</si>
  <si>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</si>
  <si>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</si>
  <si>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</si>
  <si>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</si>
  <si>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</si>
  <si>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</si>
  <si>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</si>
  <si>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</si>
  <si>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</si>
  <si>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</si>
  <si>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</si>
  <si>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</si>
  <si>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</si>
  <si>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</si>
  <si>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</si>
  <si>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</si>
  <si>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</si>
  <si>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</si>
  <si>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</si>
  <si>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</si>
  <si>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</si>
  <si>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</si>
  <si>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</si>
  <si>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</si>
  <si>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</si>
  <si>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</si>
  <si>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</si>
  <si>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</si>
  <si>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</si>
  <si>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</si>
  <si>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</si>
  <si>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</si>
  <si>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</si>
  <si>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</si>
  <si>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</si>
  <si>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</si>
  <si>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</si>
  <si>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</si>
  <si>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</si>
  <si>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</si>
  <si>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</si>
  <si>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</si>
  <si>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</si>
  <si>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</si>
  <si>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</si>
  <si>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</si>
  <si>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</si>
  <si>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</si>
  <si>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</si>
  <si>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</si>
  <si>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</si>
  <si>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</si>
  <si>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</si>
  <si>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</si>
  <si>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</si>
  <si>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</si>
  <si>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</si>
  <si>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</si>
  <si>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</si>
  <si>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</si>
  <si>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</si>
  <si>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</si>
  <si>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</si>
  <si>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</si>
  <si>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</si>
  <si>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</si>
  <si>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</si>
  <si>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</si>
  <si>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</si>
  <si>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</si>
  <si>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</si>
  <si>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</si>
  <si>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</si>
  <si>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</si>
  <si>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</si>
  <si>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</si>
  <si>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</si>
  <si>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</si>
  <si>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</si>
  <si>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</si>
  <si>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</si>
  <si>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</si>
  <si>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</si>
  <si>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</si>
  <si>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</si>
  <si>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</si>
  <si>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</si>
  <si>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</si>
  <si>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</si>
  <si>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</si>
  <si>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</si>
  <si>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</si>
  <si>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</si>
  <si>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</si>
  <si>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</si>
  <si>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</si>
  <si>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</si>
  <si>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</si>
  <si>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</si>
  <si>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</si>
  <si>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</si>
  <si>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</si>
  <si>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</si>
  <si>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</si>
  <si>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</si>
  <si>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</si>
  <si>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</si>
  <si>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</si>
  <si>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</si>
  <si>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</si>
  <si>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</si>
  <si>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</si>
  <si>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</si>
  <si>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</si>
  <si>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</si>
  <si>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</si>
  <si>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</si>
  <si>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</si>
  <si>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</si>
  <si>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</si>
  <si>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</si>
  <si>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</si>
  <si>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</si>
  <si>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</si>
  <si>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</si>
  <si>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</si>
  <si>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</si>
  <si>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</si>
  <si>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</si>
  <si>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</si>
  <si>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</si>
  <si>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</si>
  <si>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</si>
  <si>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</si>
  <si>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</si>
  <si>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</si>
  <si>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</si>
  <si>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</si>
  <si>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</si>
  <si>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</si>
  <si>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</si>
  <si>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</si>
  <si>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</si>
  <si>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</si>
  <si>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</si>
  <si>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</si>
  <si>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</si>
  <si>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</si>
  <si>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</si>
  <si>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</si>
  <si>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</si>
  <si>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</si>
  <si>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</si>
  <si>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</si>
  <si>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</si>
  <si>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</si>
  <si>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</si>
  <si>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</si>
  <si>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</si>
  <si>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</si>
  <si>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</si>
  <si>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</si>
  <si>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</si>
  <si>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</si>
  <si>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</si>
  <si>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</si>
  <si>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</si>
  <si>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</si>
  <si>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</si>
  <si>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</si>
  <si>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</si>
  <si>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</si>
  <si>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</si>
  <si>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</si>
  <si>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</si>
  <si>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</si>
  <si>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</si>
  <si>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</si>
  <si>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</si>
  <si>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</si>
  <si>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</si>
  <si>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</si>
  <si>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</si>
  <si>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</si>
  <si>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</si>
  <si>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</si>
  <si>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</si>
  <si>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</si>
  <si>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</si>
  <si>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</si>
  <si>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</si>
  <si>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</si>
  <si>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</si>
  <si>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</si>
  <si>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</si>
  <si>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</si>
  <si>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</si>
  <si>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</si>
  <si>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</si>
  <si>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</si>
  <si>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</si>
  <si>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</si>
  <si>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</si>
  <si>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</si>
  <si>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</si>
  <si>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</si>
  <si>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</si>
  <si>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</si>
  <si>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</si>
  <si>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</si>
  <si>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</si>
  <si>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</si>
  <si>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</si>
  <si>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</si>
  <si>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</si>
  <si>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</si>
  <si>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</si>
  <si>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</si>
  <si>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</si>
  <si>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</si>
  <si>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</si>
  <si>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</si>
  <si>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</si>
  <si>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</si>
  <si>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</si>
  <si>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</si>
  <si>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</si>
  <si>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</si>
  <si>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</si>
  <si>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</si>
  <si>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</si>
  <si>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</si>
  <si>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</si>
  <si>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</si>
  <si>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</si>
  <si>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</si>
  <si>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</si>
  <si>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</si>
  <si>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</si>
  <si>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</si>
  <si>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</si>
  <si>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</si>
  <si>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</si>
  <si>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</si>
  <si>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</si>
  <si>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</si>
  <si>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</si>
  <si>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</si>
  <si>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</si>
  <si>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</si>
  <si>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</si>
  <si>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</si>
  <si>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</si>
  <si>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</si>
  <si>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</si>
  <si>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</si>
  <si>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</si>
  <si>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</si>
  <si>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</si>
  <si>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</si>
  <si>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</si>
  <si>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</si>
  <si>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</si>
  <si>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</si>
  <si>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</si>
  <si>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</si>
  <si>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</si>
  <si>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</si>
  <si>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</si>
  <si>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</si>
  <si>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</si>
  <si>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</si>
  <si>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</si>
  <si>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</si>
  <si>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</si>
  <si>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</si>
  <si>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</si>
  <si>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</si>
  <si>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</si>
  <si>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</si>
  <si>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</si>
  <si>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</si>
  <si>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</si>
  <si>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</si>
  <si>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</si>
  <si>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</si>
  <si>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</si>
  <si>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</si>
  <si>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</si>
  <si>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</si>
  <si>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</si>
  <si>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</si>
  <si>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</si>
  <si>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</si>
  <si>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</si>
  <si>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</si>
  <si>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</si>
  <si>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</si>
  <si>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</si>
  <si>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</si>
  <si>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</si>
  <si>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</si>
  <si>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</si>
  <si>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</si>
  <si>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</si>
  <si>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</si>
  <si>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</si>
  <si>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</si>
  <si>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</si>
  <si>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</si>
  <si>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</si>
  <si>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</si>
  <si>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</si>
  <si>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</si>
  <si>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</si>
  <si>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</si>
  <si>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</si>
  <si>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</si>
  <si>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</si>
  <si>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</si>
  <si>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</si>
  <si>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</si>
  <si>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</si>
  <si>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</si>
  <si>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</si>
  <si>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</si>
  <si>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</si>
  <si>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</si>
  <si>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</si>
  <si>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</si>
  <si>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</si>
  <si>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</si>
  <si>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</si>
  <si>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</si>
  <si>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</si>
  <si>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</si>
  <si>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</si>
  <si>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</si>
  <si>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</si>
  <si>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</si>
  <si>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</si>
  <si>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</si>
  <si>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</si>
  <si>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</si>
  <si>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</si>
  <si>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</si>
  <si>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</si>
  <si>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</si>
  <si>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</si>
  <si>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</si>
  <si>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</si>
  <si>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</si>
  <si>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</si>
  <si>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</si>
  <si>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</si>
  <si>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</si>
  <si>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</si>
  <si>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</si>
  <si>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</si>
  <si>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</si>
  <si>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</si>
  <si>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</si>
  <si>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</si>
  <si>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</si>
  <si>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</si>
  <si>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</si>
  <si>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</si>
  <si>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</si>
  <si>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</si>
  <si>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</si>
  <si>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</si>
  <si>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</si>
  <si>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</si>
  <si>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</si>
  <si>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</si>
  <si>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</si>
  <si>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</si>
  <si>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</si>
  <si>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</si>
  <si>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</si>
  <si>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</si>
  <si>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</si>
  <si>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</si>
  <si>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</si>
  <si>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</si>
  <si>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</si>
  <si>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</si>
  <si>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</si>
  <si>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</si>
  <si>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</si>
  <si>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</si>
  <si>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</si>
  <si>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</si>
  <si>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</si>
  <si>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</si>
  <si>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</si>
  <si>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</si>
  <si>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</si>
  <si>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</si>
  <si>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</si>
  <si>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</si>
  <si>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</si>
  <si>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</si>
  <si>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</si>
  <si>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</si>
  <si>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</si>
  <si>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</si>
  <si>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</si>
  <si>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</si>
  <si>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</si>
  <si>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</si>
  <si>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</si>
  <si>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</si>
  <si>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</si>
  <si>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</si>
  <si>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</si>
  <si>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</si>
  <si>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</si>
  <si>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</si>
  <si>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</si>
  <si>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</si>
  <si>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</si>
  <si>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</si>
  <si>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</si>
  <si>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</si>
  <si>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</si>
  <si>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</si>
  <si>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</si>
  <si>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</si>
  <si>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</si>
  <si>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</si>
  <si>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</si>
  <si>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</si>
  <si>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</si>
  <si>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</si>
  <si>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</si>
  <si>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</si>
  <si>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</si>
  <si>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</si>
  <si>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</si>
  <si>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</si>
  <si>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</si>
  <si>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</si>
  <si>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</si>
  <si>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</si>
  <si>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</si>
  <si>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</si>
  <si>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</si>
  <si>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</si>
  <si>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</si>
  <si>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</si>
  <si>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</si>
  <si>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</si>
  <si>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</si>
  <si>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</si>
  <si>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</si>
  <si>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</si>
  <si>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</si>
  <si>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</si>
  <si>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</si>
  <si>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</si>
  <si>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</si>
  <si>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</si>
  <si>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</si>
  <si>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</si>
  <si>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</si>
  <si>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</si>
  <si>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</si>
  <si>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</si>
  <si>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</si>
  <si>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</si>
  <si>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</si>
  <si>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</si>
  <si>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</si>
  <si>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</si>
  <si>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</si>
  <si>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</si>
  <si>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</si>
  <si>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</si>
  <si>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</si>
  <si>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</si>
  <si>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</si>
  <si>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</si>
  <si>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</si>
  <si>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</si>
  <si>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</si>
  <si>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</si>
  <si>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</si>
  <si>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</si>
  <si>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</si>
  <si>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</si>
  <si>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</si>
  <si>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</si>
  <si>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</si>
  <si>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</si>
  <si>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</si>
  <si>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</si>
  <si>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</si>
  <si>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</si>
  <si>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</si>
  <si>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</si>
  <si>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</si>
  <si>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</si>
  <si>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</si>
  <si>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</si>
  <si>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</si>
  <si>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</si>
  <si>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</si>
  <si>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</si>
  <si>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</si>
  <si>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</si>
  <si>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</si>
  <si>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</si>
  <si>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</si>
  <si>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</si>
  <si>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</si>
  <si>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</si>
  <si>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</si>
  <si>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</si>
  <si>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</si>
  <si>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</si>
  <si>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</si>
  <si>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</si>
  <si>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</si>
  <si>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</si>
  <si>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</si>
  <si>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</si>
  <si>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</si>
  <si>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</si>
  <si>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</si>
  <si>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</si>
  <si>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</si>
  <si>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</si>
  <si>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</si>
  <si>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</si>
  <si>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</si>
  <si>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</si>
  <si>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</si>
  <si>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</si>
  <si>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</si>
  <si>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</si>
  <si>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</si>
  <si>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</si>
  <si>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</si>
  <si>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</si>
  <si>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</si>
  <si>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</si>
  <si>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</si>
  <si>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</si>
  <si>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</si>
  <si>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</si>
  <si>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</si>
  <si>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</si>
  <si>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</si>
  <si>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</si>
  <si>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</si>
  <si>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</si>
  <si>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</si>
  <si>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</si>
  <si>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</si>
  <si>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</si>
  <si>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</si>
  <si>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</si>
  <si>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</si>
  <si>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</si>
  <si>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</si>
  <si>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</si>
  <si>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</si>
  <si>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</si>
  <si>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</si>
  <si>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</si>
  <si>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</si>
  <si>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</si>
  <si>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</si>
  <si>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</si>
  <si>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</si>
  <si>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</si>
  <si>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</si>
  <si>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</si>
  <si>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</si>
  <si>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</si>
  <si>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</si>
  <si>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</si>
  <si>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</si>
  <si>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</si>
  <si>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</si>
  <si>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</si>
  <si>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</si>
  <si>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</si>
  <si>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</si>
  <si>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</si>
  <si>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</si>
  <si>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</si>
  <si>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</si>
  <si>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</si>
  <si>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</si>
  <si>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</si>
  <si>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</si>
  <si>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</si>
  <si>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</si>
  <si>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</si>
  <si>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</si>
  <si>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</si>
  <si>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</si>
  <si>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</si>
  <si>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</si>
  <si>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</si>
  <si>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</si>
  <si>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</si>
  <si>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</si>
  <si>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</si>
  <si>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</si>
  <si>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</si>
  <si>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</si>
  <si>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</si>
  <si>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</si>
  <si>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</si>
  <si>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</si>
  <si>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</si>
  <si>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</si>
  <si>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</si>
  <si>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</si>
  <si>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</si>
  <si>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</si>
  <si>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</si>
  <si>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</si>
  <si>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</si>
  <si>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</si>
  <si>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</si>
  <si>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</si>
  <si>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</si>
  <si>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</si>
  <si>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</si>
  <si>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</si>
  <si>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</si>
  <si>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</si>
  <si>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</si>
  <si>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</si>
  <si>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</si>
  <si>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</si>
  <si>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</si>
  <si>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</si>
  <si>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</si>
  <si>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</si>
  <si>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</si>
  <si>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</si>
  <si>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</si>
  <si>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</si>
  <si>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</si>
  <si>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</si>
  <si>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</si>
  <si>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</si>
  <si>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</si>
  <si>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</si>
  <si>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</si>
  <si>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</si>
  <si>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</si>
  <si>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</si>
  <si>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</si>
  <si>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</si>
  <si>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</si>
  <si>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</si>
  <si>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</si>
  <si>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</si>
  <si>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</si>
  <si>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</si>
  <si>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Não solicita MC1, devido avaria RDC.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</si>
  <si>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</si>
  <si>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</si>
  <si>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</si>
  <si>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</si>
  <si>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</si>
  <si>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</si>
  <si>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</si>
  <si>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 previsão de faixa após L86</t>
  </si>
  <si>
    <t>TP pronto 10h32 / Sem oportunidade de faixa</t>
  </si>
  <si>
    <t>ZEM130-2</t>
  </si>
  <si>
    <t>Recolher dormente e jacaré sucata</t>
  </si>
  <si>
    <t>Previsão de solicitar MC1 11h30, devido descanso da equipe</t>
  </si>
  <si>
    <t xml:space="preserve">MC1 12h03 / 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</si>
  <si>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</si>
  <si>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</si>
  <si>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</si>
  <si>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</si>
  <si>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</si>
  <si>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</si>
  <si>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</si>
  <si>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</si>
  <si>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</si>
  <si>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</si>
  <si>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</si>
  <si>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</si>
  <si>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</si>
  <si>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</si>
  <si>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</si>
  <si>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</si>
  <si>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</si>
  <si>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</si>
  <si>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</si>
  <si>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</si>
  <si>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</si>
  <si>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</si>
  <si>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</si>
  <si>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</si>
  <si>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</si>
  <si>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</si>
  <si>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</si>
  <si>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</si>
  <si>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</si>
  <si>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</si>
  <si>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</si>
  <si>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</si>
  <si>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Descarga de meia chave km 250+900 via2 (20min) ; Recolher trilho km 229+200 via 2 (20min); - Descarga de trilho km 211+000 via 2 (20min); Descarga de dormentes km202+000 ao km203+700  via1 (30min)</t>
  </si>
  <si>
    <t>Limpeza de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</si>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</sst>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G231" activePane="bottomRight" state="frozen"/>
      <selection pane="bottomRight" activeCell="H257" sqref="H257:Q257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/>
      <c r="BP218" s="17"/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/>
      <c r="AS219" s="39"/>
      <c r="AT219" s="39"/>
      <c r="AU219" s="39"/>
      <c r="AV219" s="39"/>
      <c r="AW219" s="39"/>
      <c r="AX219" s="39"/>
      <c r="AY219" s="293">
        <f t="shared" si="19"/>
        <v>0</v>
      </c>
      <c r="AZ219" s="14"/>
      <c r="BA219" s="72"/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1</v>
      </c>
      <c r="BI219" s="17"/>
      <c r="BJ219" s="17" t="s">
        <v>988</v>
      </c>
      <c r="BK219" s="17"/>
      <c r="BL219" s="16"/>
      <c r="BM219" s="15"/>
      <c r="BN219" s="15"/>
      <c r="BO219" s="165"/>
      <c r="BP219" s="17"/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/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1287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1287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/>
      <c r="AS221" s="39"/>
      <c r="AT221" s="39"/>
      <c r="AU221" s="39"/>
      <c r="AV221" s="39"/>
      <c r="AW221" s="39"/>
      <c r="AX221" s="39"/>
      <c r="AY221" s="293">
        <f t="shared" si="19"/>
        <v>0</v>
      </c>
      <c r="AZ221" s="14"/>
      <c r="BA221" s="72"/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1</v>
      </c>
      <c r="BI221" s="17"/>
      <c r="BJ221" s="17" t="s">
        <v>988</v>
      </c>
      <c r="BK221" s="17"/>
      <c r="BL221" s="16"/>
      <c r="BM221" s="15"/>
      <c r="BN221" s="15"/>
      <c r="BO221" s="165"/>
      <c r="BP221" s="17"/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/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1288</v>
      </c>
      <c r="BK222" s="17" t="s">
        <v>1288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1288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1289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1290</v>
      </c>
      <c r="BK223" s="17" t="s">
        <v>1291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1292</v>
      </c>
      <c r="N224" s="204" t="s">
        <v>1293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/>
      <c r="AT224" s="39"/>
      <c r="AU224" s="39"/>
      <c r="AV224" s="39"/>
      <c r="AW224" s="39"/>
      <c r="AX224" s="39"/>
      <c r="AY224" s="293">
        <f t="shared" si="19"/>
        <v>0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1</v>
      </c>
      <c r="BI224" s="17"/>
      <c r="BJ224" s="17" t="s">
        <v>1294</v>
      </c>
      <c r="BK224" s="17" t="s">
        <v>1295</v>
      </c>
      <c r="BL224" s="16"/>
      <c r="BM224" s="15"/>
      <c r="BN224" s="15"/>
      <c r="BO224" s="165"/>
      <c r="BP224" s="17"/>
      <c r="BQ224" s="13" t="str">
        <f t="shared" si="20"/>
        <v>Produção e Intervalo</v>
      </c>
      <c r="BR224" s="19">
        <f t="shared" si="21"/>
        <v>0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1296</v>
      </c>
      <c r="BK225" s="17" t="s">
        <v>1296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1296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1297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1298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/>
      <c r="AT226" s="39"/>
      <c r="AU226" s="39"/>
      <c r="AV226" s="39"/>
      <c r="AW226" s="39"/>
      <c r="AX226" s="39"/>
      <c r="AY226" s="293">
        <f t="shared" si="19"/>
        <v>0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1</v>
      </c>
      <c r="BI226" s="17"/>
      <c r="BJ226" s="17" t="s">
        <v>1299</v>
      </c>
      <c r="BK226" s="17" t="s">
        <v>1300</v>
      </c>
      <c r="BL226" s="16"/>
      <c r="BM226" s="15"/>
      <c r="BN226" s="15"/>
      <c r="BO226" s="165"/>
      <c r="BP226" s="17"/>
      <c r="BQ226" s="13" t="str">
        <f t="shared" si="20"/>
        <v>Produção e Intervalo</v>
      </c>
      <c r="BR226" s="19">
        <f t="shared" si="21"/>
        <v>0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1301</v>
      </c>
      <c r="BK227" s="17" t="s">
        <v>1302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1302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1303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1304</v>
      </c>
      <c r="BK228" s="17" t="s">
        <v>1305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55</v>
      </c>
      <c r="K232" s="217">
        <v>75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1" t="str">
        <f>IFERROR(_xlfn.XLOOKUP(J232, BASE_MAPA!$D$2:$D$260, BASE_MAPA!$I$2:$I$260), "ERRO")</f>
        <v>ZKE</v>
      </c>
      <c r="V232" s="198" t="s">
        <v>1008</v>
      </c>
      <c r="W232" s="173" t="s">
        <v>1306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55</v>
      </c>
      <c r="AP232" s="260">
        <f>IF(BS_CONTROLE[[#This Row],[KM - Inicio]]=0, "-", BS_CONTROLE[[#This Row],[KM - Inicio]])</f>
        <v>75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>
        <f>IFERROR(_xlfn.XLOOKUP(AO232, BASE_MAPA!$D$2:$D$260, BASE_MAPA!$I$2:$I$260), "ERRO")</f>
        <v>ZKE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1307</v>
      </c>
      <c r="BK232" s="17" t="s">
        <v>1307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1307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1308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1309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1310</v>
      </c>
      <c r="BK234" s="17" t="s">
        <v>1310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1310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1311</v>
      </c>
      <c r="BK235" s="17" t="s">
        <v>1311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1311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1312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1313</v>
      </c>
      <c r="BK236" s="17" t="s">
        <v>1307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1307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1314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1315</v>
      </c>
      <c r="BK237" s="17" t="s">
        <v>1315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1316</v>
      </c>
      <c r="BK238" s="17" t="s">
        <v>1316</v>
      </c>
      <c r="BL238" s="16"/>
      <c r="BM238" s="15"/>
      <c r="BN238" s="15"/>
      <c r="BO238" s="165"/>
      <c r="BP238" s="17"/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/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1317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/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1318</v>
      </c>
      <c r="BK239" s="17" t="s">
        <v>1318</v>
      </c>
      <c r="BL239" s="16"/>
      <c r="BM239" s="15"/>
      <c r="BN239" s="15"/>
      <c r="BO239" s="165"/>
      <c r="BP239" s="17"/>
      <c r="BQ239" s="13" t="str">
        <f t="shared" si="26"/>
        <v>Produção</v>
      </c>
      <c r="BR239" s="19">
        <f t="shared" si="27"/>
        <v>1</v>
      </c>
      <c r="BS239" s="19">
        <f t="shared" si="28"/>
        <v>0</v>
      </c>
      <c r="BT239" s="225" t="str">
        <f>IF(BN239="","",SUBSTITUTE(BM239," ","")&amp;SUBSTITUTE(BN239," ",""))</f>
        <v/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1319</v>
      </c>
      <c r="BK240" s="17" t="s">
        <v>1319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1319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V8546001</v>
      </c>
      <c r="B241" s="171">
        <v>46001</v>
      </c>
      <c r="C241" s="8">
        <f>IF(BS_CONTROLE[[#This Row],[DATA]]="","",WEEKNUM(BS_CONTROLE[[#This Row],[DATA]]))</f>
        <v>50</v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1320</v>
      </c>
      <c r="BK241" s="17" t="s">
        <v>1320</v>
      </c>
      <c r="BL241" s="16"/>
      <c r="BM241" s="15"/>
      <c r="BN241" s="15"/>
      <c r="BO241" s="165"/>
      <c r="BP241" s="17"/>
      <c r="BQ241" s="13" t="str">
        <f t="shared" si="26"/>
        <v>Produção e Intervalo</v>
      </c>
      <c r="BR241" s="19">
        <f t="shared" si="27"/>
        <v>0</v>
      </c>
      <c r="BS241" s="19">
        <f t="shared" si="28"/>
        <v>0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1321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1322</v>
      </c>
      <c r="I242" s="173" t="s">
        <v>1323</v>
      </c>
      <c r="J242" s="217">
        <v>53</v>
      </c>
      <c r="K242" s="217">
        <v>125</v>
      </c>
      <c r="L242" s="84" t="s">
        <v>317</v>
      </c>
      <c r="M242" s="204" t="s">
        <v>1324</v>
      </c>
      <c r="N242" s="204" t="s">
        <v>1325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/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1326</v>
      </c>
      <c r="BK242" s="17" t="s">
        <v>1326</v>
      </c>
      <c r="BL242" s="16"/>
      <c r="BM242" s="15"/>
      <c r="BN242" s="15"/>
      <c r="BO242" s="165"/>
      <c r="BP242" s="17"/>
      <c r="BQ242" s="13" t="str">
        <f t="shared" si="26"/>
        <v>Produção</v>
      </c>
      <c r="BR242" s="19">
        <f t="shared" si="27"/>
        <v>1</v>
      </c>
      <c r="BS242" s="19">
        <f t="shared" si="28"/>
        <v>0</v>
      </c>
      <c r="BT242" s="225" t="str">
        <f>IF(BN242="","",SUBSTITUTE(BM242," ","")&amp;SUBSTITUTE(BN242," ",""))</f>
        <v/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1327</v>
      </c>
      <c r="W243" s="324" t="s">
        <v>1328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1329</v>
      </c>
      <c r="BK243" s="17" t="s">
        <v>1329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1329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1327</v>
      </c>
      <c r="W244" s="324" t="s">
        <v>1330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1329</v>
      </c>
      <c r="BK244" s="17" t="s">
        <v>1329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1329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1327</v>
      </c>
      <c r="W245" s="324" t="s">
        <v>1331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1329</v>
      </c>
      <c r="BK245" s="17" t="s">
        <v>1329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1329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0.6381944444444444</v>
      </c>
      <c r="AU246" s="39"/>
      <c r="AV246" s="39"/>
      <c r="AW246" s="39"/>
      <c r="AX246" s="39"/>
      <c r="AY246" s="293">
        <f t="shared" si="25"/>
        <v>0.22916666666666663</v>
      </c>
      <c r="AZ246" s="14"/>
      <c r="BA246" s="72"/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1332</v>
      </c>
      <c r="BK246" s="17" t="s">
        <v>1332</v>
      </c>
      <c r="BL246" s="16"/>
      <c r="BM246" s="15"/>
      <c r="BN246" s="15"/>
      <c r="BO246" s="165"/>
      <c r="BP246" s="17"/>
      <c r="BQ246" s="13" t="str">
        <f t="shared" si="26"/>
        <v>Produção</v>
      </c>
      <c r="BR246" s="19">
        <f t="shared" si="27"/>
        <v>0.99999999999999989</v>
      </c>
      <c r="BS246" s="19">
        <f t="shared" si="28"/>
        <v>0</v>
      </c>
      <c r="BT246" s="225" t="str">
        <f>IF(BN246="","",SUBSTITUTE(BM246," ","")&amp;SUBSTITUTE(BN246," ",""))</f>
        <v/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1332</v>
      </c>
      <c r="BK247" s="17" t="s">
        <v>1332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1332</v>
      </c>
      <c r="BK248" s="17" t="s">
        <v>1332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8.3333333333333329E-2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1333</v>
      </c>
      <c r="X251" s="218" t="s">
        <v>662</v>
      </c>
      <c r="Y251" s="158"/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/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/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/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ROGÉRIO (TP-730)46002</v>
      </c>
      <c r="B255" s="171">
        <v>46002</v>
      </c>
      <c r="C255" s="8">
        <f>IF(BS_CONTROLE[[#This Row],[DATA]]="","",WEEKNUM(BS_CONTROLE[[#This Row],[DATA]]))</f>
        <v>50</v>
      </c>
      <c r="D255" s="52" t="s">
        <v>633</v>
      </c>
      <c r="E255" s="294">
        <v>250</v>
      </c>
      <c r="F255" s="172" t="s">
        <v>503</v>
      </c>
      <c r="G255" s="9" t="str">
        <f>IF(D255="","*",VLOOKUP(F255,BS_ATIVIDADE[#All],3,FALSE))</f>
        <v>DORMENTE - SUBSTITUIÇÂO</v>
      </c>
      <c r="H255" s="173" t="s">
        <v>317</v>
      </c>
      <c r="I255" s="173" t="s">
        <v>317</v>
      </c>
      <c r="J255" s="217">
        <v>49</v>
      </c>
      <c r="K255" s="217">
        <v>199.8</v>
      </c>
      <c r="L255" s="84" t="s">
        <v>317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5" s="173">
        <v>0.41666666666666669</v>
      </c>
      <c r="P255" s="173">
        <v>6.25E-2</v>
      </c>
      <c r="Q255" s="84">
        <v>15</v>
      </c>
      <c r="R255" s="10" t="str">
        <f>IFERROR(_xlfn.XLOOKUP(F255, BS_ATIVIDADE[ATIVIDADE],BS_ATIVIDADE[UNIDADE] ), "*")</f>
        <v>Nº DE DORMENTES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ZKE-ZGA</v>
      </c>
      <c r="V255" s="198" t="s">
        <v>920</v>
      </c>
      <c r="W255" s="261" t="s">
        <v>931</v>
      </c>
      <c r="X255" s="218" t="s">
        <v>662</v>
      </c>
      <c r="Y255" s="158"/>
      <c r="Z255" s="158"/>
      <c r="AA255" s="84" t="s">
        <v>317</v>
      </c>
      <c r="AB255" s="71" t="s">
        <v>317</v>
      </c>
      <c r="AC255" s="71" t="s">
        <v>317</v>
      </c>
      <c r="AD255" s="173" t="s">
        <v>317</v>
      </c>
      <c r="AE255" s="84" t="s">
        <v>317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PDM - SUBSTITUIÇÃO - DORMENTE</v>
      </c>
      <c r="AJ255" s="9" t="str">
        <f>IF(D255="","*",VLOOKUP(AI255,BS_ATIVIDADE[#Data],3,FALSE))</f>
        <v>DORMENTE - SUBSTITUIÇÂO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</v>
      </c>
      <c r="AN255" s="258" t="str">
        <f>IF(BS_CONTROLE[[#This Row],[SB]]=0, "-", BS_CONTROLE[[#This Row],[SB]])</f>
        <v>198ZYU1</v>
      </c>
      <c r="AO255" s="259">
        <f>IF(BS_CONTROLE[[#This Row],[SUB]]=0, "-", BS_CONTROLE[[#This Row],[SUB]])</f>
        <v>49</v>
      </c>
      <c r="AP255" s="260">
        <f>IF(BS_CONTROLE[[#This Row],[KM - Inicio]]=0, "-", BS_CONTROLE[[#This Row],[KM - Inicio]])</f>
        <v>199.8</v>
      </c>
      <c r="AQ255" s="260" t="str">
        <f>IF(BS_CONTROLE[[#This Row],[KM - Fim]]=0, "-", BS_CONTROLE[[#This Row],[KM - Fim]])</f>
        <v>-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Nº DE DORMENTES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ZKE-ZGA</v>
      </c>
      <c r="BF255" s="261" t="str">
        <f>IF(BS_CONTROLE[[#This Row],[Responsavel pelo boletim]]=0, "-", BS_CONTROLE[[#This Row],[Responsavel pelo boletim]])</f>
        <v>Jonas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ROBSON (TF-701)46002</v>
      </c>
      <c r="B256" s="171">
        <v>46002</v>
      </c>
      <c r="C256" s="8">
        <f>IF(BS_CONTROLE[[#This Row],[DATA]]="","",WEEKNUM(BS_CONTROLE[[#This Row],[DATA]]))</f>
        <v>50</v>
      </c>
      <c r="D256" s="52" t="s">
        <v>631</v>
      </c>
      <c r="E256" s="294">
        <v>251</v>
      </c>
      <c r="F256" s="172" t="s">
        <v>396</v>
      </c>
      <c r="G256" s="9" t="e">
        <f>IF(D256="","*",VLOOKUP(F256,BS_ATIVIDADE[#All],3,FALSE))</f>
        <v>#N/A</v>
      </c>
      <c r="H256" s="173" t="s">
        <v>317</v>
      </c>
      <c r="I256" s="173" t="s">
        <v>317</v>
      </c>
      <c r="J256" s="217">
        <v>56</v>
      </c>
      <c r="K256" s="217">
        <v>195.5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*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ZGA</v>
      </c>
      <c r="V256" s="198" t="s">
        <v>920</v>
      </c>
      <c r="W256" s="173" t="s">
        <v>1334</v>
      </c>
      <c r="X256" s="218" t="s">
        <v>662</v>
      </c>
      <c r="Y256" s="158"/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LIMPEZA DE LASTRO</v>
      </c>
      <c r="AJ256" s="9" t="e">
        <f>IF(D256="","*",VLOOKUP(AI256,BS_ATIVIDADE[#Data],3,FALSE))</f>
        <v>#N/A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ZFY</v>
      </c>
      <c r="AN256" s="258" t="str">
        <f>IF(BS_CONTROLE[[#This Row],[SB]]=0, "-", BS_CONTROLE[[#This Row],[SB]])</f>
        <v>ZFY1982</v>
      </c>
      <c r="AO256" s="259">
        <f>IF(BS_CONTROLE[[#This Row],[SUB]]=0, "-", BS_CONTROLE[[#This Row],[SUB]])</f>
        <v>56</v>
      </c>
      <c r="AP256" s="260">
        <f>IF(BS_CONTROLE[[#This Row],[KM - Inicio]]=0, "-", BS_CONTROLE[[#This Row],[KM - Inicio]])</f>
        <v>195.5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*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</v>
      </c>
      <c r="B257" s="171"/>
      <c r="C257" s="8" t="str">
        <f>IF(BS_CONTROLE[[#This Row],[DATA]]="","",WEEKNUM(BS_CONTROLE[[#This Row],[DATA]]))</f>
        <v/>
      </c>
      <c r="D257" s="52" t="s">
        <v>631</v>
      </c>
      <c r="E257" s="294">
        <v>80</v>
      </c>
      <c r="F257" s="172" t="s">
        <v>506</v>
      </c>
      <c r="G257" s="9" t="str">
        <f>IF(D257="","*",VLOOKUP(F257,BS_ATIVIDADE[#All],3,FALSE))</f>
        <v>TRILHO - SUBSTITUIÇÂO</v>
      </c>
      <c r="H257" s="173" t="s">
        <v>317</v>
      </c>
      <c r="I257" s="173" t="s">
        <v>317</v>
      </c>
      <c r="J257" s="217">
        <v>61</v>
      </c>
      <c r="K257" s="217">
        <v>73.900000000000006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7" s="173">
        <v>0.41666666666666669</v>
      </c>
      <c r="P257" s="173">
        <v>8.3333333333333329E-2</v>
      </c>
      <c r="Q257" s="84">
        <v>312</v>
      </c>
      <c r="R257" s="10" t="str">
        <f>IFERROR(_xlfn.XLOOKUP(F257, BS_ATIVIDADE[ATIVIDADE],BS_ATIVIDADE[UNIDADE] ), "*")</f>
        <v>M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ZPS-ZAL</v>
      </c>
      <c r="V257" s="198"/>
      <c r="W257" s="173"/>
      <c r="X257" s="218"/>
      <c r="Y257" s="158"/>
      <c r="Z257" s="158"/>
      <c r="AA257" s="84"/>
      <c r="AB257" s="71"/>
      <c r="AC257" s="71"/>
      <c r="AD257" s="173"/>
      <c r="AE257" s="84"/>
      <c r="AF257" s="84"/>
      <c r="AG257" s="84"/>
      <c r="AH257" s="49"/>
      <c r="AI257" s="142" t="str">
        <f>IF(BS_CONTROLE[[#This Row],[Atividade]]=0, "-", BS_CONTROLE[[#This Row],[Atividade]])</f>
        <v>PDM - SUBSTITUIÇÃO - TRILHO</v>
      </c>
      <c r="AJ257" s="9" t="str">
        <f>IF(D257="","*",VLOOKUP(AI257,BS_ATIVIDADE[#Data],3,FALSE))</f>
        <v>TRILHO - SUBSTITUIÇÂO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ZPS-ZAL</v>
      </c>
      <c r="AN257" s="258" t="str">
        <f>IF(BS_CONTROLE[[#This Row],[SB]]=0, "-", BS_CONTROLE[[#This Row],[SB]])</f>
        <v>ZPS075</v>
      </c>
      <c r="AO257" s="259">
        <f>IF(BS_CONTROLE[[#This Row],[SUB]]=0, "-", BS_CONTROLE[[#This Row],[SUB]])</f>
        <v>61</v>
      </c>
      <c r="AP257" s="260">
        <f>IF(BS_CONTROLE[[#This Row],[KM - Inicio]]=0, "-", BS_CONTROLE[[#This Row],[KM - Inicio]])</f>
        <v>73.900000000000006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ZPS-ZAL</v>
      </c>
      <c r="BF257" s="261" t="str">
        <f>IF(BS_CONTROLE[[#This Row],[Responsavel pelo boletim]]=0, "-", BS_CONTROLE[[#This Row],[Responsavel pelo boletim]])</f>
        <v>-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Aderente</v>
      </c>
      <c r="BR257" s="19" t="str">
        <f t="shared" si="27"/>
        <v>*</v>
      </c>
      <c r="BS257" s="19" t="str">
        <f t="shared" si="28"/>
        <v>*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/>
      </c>
      <c r="B258" s="171"/>
      <c r="C258" s="8" t="str">
        <f>IF(BS_CONTROLE[[#This Row],[DATA]]="","",WEEKNUM(BS_CONTROLE[[#This Row],[DATA]]))</f>
        <v/>
      </c>
      <c r="D258" s="52"/>
      <c r="E258" s="29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4"/>
      <c r="R258" s="10" t="str">
        <f>IFERROR(_xlfn.XLOOKUP(F258, BS_ATIVIDADE[ATIVIDADE],BS_ATIVIDADE[UNIDADE] ), "*")</f>
        <v>*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1" t="str">
        <f>IFERROR(_xlfn.XLOOKUP(J258, BASE_MAPA!$D$2:$D$260, BASE_MAPA!$I$2:$I$260), "ERRO")</f>
        <v>ERRO</v>
      </c>
      <c r="V258" s="198"/>
      <c r="W258" s="173"/>
      <c r="X258" s="218"/>
      <c r="Y258" s="158"/>
      <c r="Z258" s="158"/>
      <c r="AA258" s="84"/>
      <c r="AB258" s="71"/>
      <c r="AC258" s="71"/>
      <c r="AD258" s="173"/>
      <c r="AE258" s="84"/>
      <c r="AF258" s="84"/>
      <c r="AG258" s="84"/>
      <c r="AH258" s="49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-</v>
      </c>
      <c r="AN258" s="258" t="str">
        <f>IF(BS_CONTROLE[[#This Row],[SB]]=0, "-", BS_CONTROLE[[#This Row],[SB]])</f>
        <v>-</v>
      </c>
      <c r="AO258" s="259" t="str">
        <f>IF(BS_CONTROLE[[#This Row],[SUB]]=0, "-", BS_CONTROLE[[#This Row],[SUB]])</f>
        <v>-</v>
      </c>
      <c r="AP258" s="260" t="str">
        <f>IF(BS_CONTROLE[[#This Row],[KM - Inicio]]=0, "-", BS_CONTROLE[[#This Row],[KM - Inicio]])</f>
        <v>-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 t="str">
        <f t="shared" si="25"/>
        <v>*</v>
      </c>
      <c r="AZ258" s="14"/>
      <c r="BA258" s="72"/>
      <c r="BB258" s="10" t="str">
        <f>IFERROR(_xlfn.XLOOKUP(AI258, BS_ATIVIDADE[ATIVIDADE],BS_ATIVIDADE[UNIDADE] ), "*")</f>
        <v>*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>
        <f>IFERROR(_xlfn.XLOOKUP(AO258, BASE_MAPA!$D$2:$D$260, BASE_MAPA!$I$2:$I$260), "ERRO")</f>
        <v>ERRO</v>
      </c>
      <c r="BF258" s="261" t="str">
        <f>IF(BS_CONTROLE[[#This Row],[Responsavel pelo boletim]]=0, "-", BS_CONTROLE[[#This Row],[Responsavel pelo boletim]])</f>
        <v>-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Aderente</v>
      </c>
      <c r="BR258" s="19" t="str">
        <f t="shared" si="27"/>
        <v>*</v>
      </c>
      <c r="BS258" s="19" t="str">
        <f t="shared" si="28"/>
        <v>*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/>
      </c>
      <c r="B261" s="171"/>
      <c r="C261" s="8" t="str">
        <f>IF(BS_CONTROLE[[#This Row],[DATA]]="","",WEEKNUM(BS_CONTROLE[[#This Row],[DATA]]))</f>
        <v/>
      </c>
      <c r="D261" s="52"/>
      <c r="E261" s="29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4" t="s">
        <v>317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4"/>
      <c r="R261" s="10" t="str">
        <f>IFERROR(_xlfn.XLOOKUP(F261, BS_ATIVIDADE[ATIVIDADE],BS_ATIVIDADE[UNIDADE] ), "*")</f>
        <v>*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1" t="str">
        <f>IFERROR(_xlfn.XLOOKUP(J261, BASE_MAPA!$D$2:$D$260, BASE_MAPA!$I$2:$I$260), "ERRO")</f>
        <v>ERRO</v>
      </c>
      <c r="V261" s="198"/>
      <c r="W261" s="173"/>
      <c r="X261" s="218"/>
      <c r="Y261" s="158"/>
      <c r="Z261" s="158"/>
      <c r="AA261" s="84"/>
      <c r="AB261" s="71"/>
      <c r="AC261" s="71"/>
      <c r="AD261" s="173"/>
      <c r="AE261" s="84"/>
      <c r="AF261" s="84"/>
      <c r="AG261" s="84"/>
      <c r="AH261" s="49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-</v>
      </c>
      <c r="AN261" s="258" t="str">
        <f>IF(BS_CONTROLE[[#This Row],[SB]]=0, "-", BS_CONTROLE[[#This Row],[SB]])</f>
        <v>-</v>
      </c>
      <c r="AO261" s="259" t="str">
        <f>IF(BS_CONTROLE[[#This Row],[SUB]]=0, "-", BS_CONTROLE[[#This Row],[SUB]])</f>
        <v>-</v>
      </c>
      <c r="AP261" s="260" t="str">
        <f>IF(BS_CONTROLE[[#This Row],[KM - Inicio]]=0, "-", BS_CONTROLE[[#This Row],[KM - Inicio]])</f>
        <v>-</v>
      </c>
      <c r="AQ261" s="260" t="str">
        <f>IF(BS_CONTROLE[[#This Row],[KM - Fim]]=0, "-", BS_CONTROLE[[#This Row],[KM - Fim]])</f>
        <v>-</v>
      </c>
      <c r="AR261" s="39"/>
      <c r="AS261" s="39"/>
      <c r="AT261" s="39"/>
      <c r="AU261" s="39"/>
      <c r="AV261" s="39"/>
      <c r="AW261" s="39"/>
      <c r="AX261" s="39"/>
      <c r="AY261" s="293" t="str">
        <f t="shared" si="25"/>
        <v>*</v>
      </c>
      <c r="AZ261" s="14"/>
      <c r="BA261" s="72"/>
      <c r="BB261" s="10" t="str">
        <f>IFERROR(_xlfn.XLOOKUP(AI261, BS_ATIVIDADE[ATIVIDADE],BS_ATIVIDADE[UNIDADE] ), "*")</f>
        <v>*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>
        <f>IFERROR(_xlfn.XLOOKUP(AO261, BASE_MAPA!$D$2:$D$260, BASE_MAPA!$I$2:$I$260), "ERRO")</f>
        <v>ERRO</v>
      </c>
      <c r="BF261" s="261" t="str">
        <f>IF(BS_CONTROLE[[#This Row],[Responsavel pelo boletim]]=0, "-", BS_CONTROLE[[#This Row],[Responsavel pelo boletim]])</f>
        <v>-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Aderente</v>
      </c>
      <c r="BR261" s="19" t="str">
        <f t="shared" si="27"/>
        <v>*</v>
      </c>
      <c r="BS261" s="19" t="str">
        <f t="shared" si="28"/>
        <v>*</v>
      </c>
      <c r="BT261" s="225" t="str">
        <f t="shared" si="23"/>
        <v/>
      </c>
    </row>
    <row r="262" spans="1:72" hidden="1">
      <c r="A262" s="51" t="str">
        <f t="shared" si="24"/>
        <v/>
      </c>
      <c r="B262" s="171"/>
      <c r="C262" s="8" t="str">
        <f>IF(BS_CONTROLE[[#This Row],[DATA]]="","",WEEKNUM(BS_CONTROLE[[#This Row],[DATA]]))</f>
        <v/>
      </c>
      <c r="D262" s="52"/>
      <c r="E262" s="29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4"/>
      <c r="R262" s="10" t="str">
        <f>IFERROR(_xlfn.XLOOKUP(F262, BS_ATIVIDADE[ATIVIDADE],BS_ATIVIDADE[UNIDADE] ), "*")</f>
        <v>*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1" t="str">
        <f>IFERROR(_xlfn.XLOOKUP(J262, BASE_MAPA!$D$2:$D$260, BASE_MAPA!$I$2:$I$260), "ERRO")</f>
        <v>ERRO</v>
      </c>
      <c r="V262" s="198"/>
      <c r="W262" s="173"/>
      <c r="X262" s="218"/>
      <c r="Y262" s="158"/>
      <c r="Z262" s="158"/>
      <c r="AA262" s="84"/>
      <c r="AB262" s="71"/>
      <c r="AC262" s="71"/>
      <c r="AD262" s="173"/>
      <c r="AE262" s="84"/>
      <c r="AF262" s="84"/>
      <c r="AG262" s="84"/>
      <c r="AH262" s="49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-</v>
      </c>
      <c r="AN262" s="258" t="str">
        <f>IF(BS_CONTROLE[[#This Row],[SB]]=0, "-", BS_CONTROLE[[#This Row],[SB]])</f>
        <v>-</v>
      </c>
      <c r="AO262" s="259" t="str">
        <f>IF(BS_CONTROLE[[#This Row],[SUB]]=0, "-", BS_CONTROLE[[#This Row],[SUB]])</f>
        <v>-</v>
      </c>
      <c r="AP262" s="260" t="str">
        <f>IF(BS_CONTROLE[[#This Row],[KM - Inicio]]=0, "-", BS_CONTROLE[[#This Row],[KM - Inicio]])</f>
        <v>-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 t="str">
        <f t="shared" si="25"/>
        <v>*</v>
      </c>
      <c r="AZ262" s="14"/>
      <c r="BA262" s="72"/>
      <c r="BB262" s="10" t="str">
        <f>IFERROR(_xlfn.XLOOKUP(AI262, BS_ATIVIDADE[ATIVIDADE],BS_ATIVIDADE[UNIDADE] ), "*")</f>
        <v>*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>
        <f>IFERROR(_xlfn.XLOOKUP(AO262, BASE_MAPA!$D$2:$D$260, BASE_MAPA!$I$2:$I$260), "ERRO")</f>
        <v>ERRO</v>
      </c>
      <c r="BF262" s="261" t="str">
        <f>IF(BS_CONTROLE[[#This Row],[Responsavel pelo boletim]]=0, "-", BS_CONTROLE[[#This Row],[Responsavel pelo boletim]])</f>
        <v>-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Aderente</v>
      </c>
      <c r="BR262" s="19" t="str">
        <f t="shared" si="27"/>
        <v>*</v>
      </c>
      <c r="BS262" s="19" t="str">
        <f t="shared" si="28"/>
        <v>*</v>
      </c>
      <c r="BT262" s="225" t="str">
        <f t="shared" si="23"/>
        <v/>
      </c>
    </row>
    <row r="263" spans="1:72" hidden="1">
      <c r="A263" s="51" t="str">
        <f t="shared" si="24"/>
        <v/>
      </c>
      <c r="B263" s="171"/>
      <c r="C263" s="8" t="str">
        <f>IF(BS_CONTROLE[[#This Row],[DATA]]="","",WEEKNUM(BS_CONTROLE[[#This Row],[DATA]]))</f>
        <v/>
      </c>
      <c r="D263" s="52"/>
      <c r="E263" s="29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4" t="s">
        <v>317</v>
      </c>
      <c r="M263" s="204" t="str" cm="1">
        <f t="array" ref="M2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4"/>
      <c r="R263" s="10" t="str">
        <f>IFERROR(_xlfn.XLOOKUP(F263, BS_ATIVIDADE[ATIVIDADE],BS_ATIVIDADE[UNIDADE] ), "*")</f>
        <v>*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1" t="str">
        <f>IFERROR(_xlfn.XLOOKUP(J263, BASE_MAPA!$D$2:$D$260, BASE_MAPA!$I$2:$I$260), "ERRO")</f>
        <v>ERRO</v>
      </c>
      <c r="V263" s="198"/>
      <c r="W263" s="173"/>
      <c r="X263" s="218"/>
      <c r="Y263" s="158"/>
      <c r="Z263" s="158"/>
      <c r="AA263" s="84"/>
      <c r="AB263" s="71"/>
      <c r="AC263" s="71"/>
      <c r="AD263" s="173"/>
      <c r="AE263" s="84"/>
      <c r="AF263" s="84"/>
      <c r="AG263" s="84"/>
      <c r="AH263" s="49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-</v>
      </c>
      <c r="AN263" s="258" t="str">
        <f>IF(BS_CONTROLE[[#This Row],[SB]]=0, "-", BS_CONTROLE[[#This Row],[SB]])</f>
        <v>-</v>
      </c>
      <c r="AO263" s="259" t="str">
        <f>IF(BS_CONTROLE[[#This Row],[SUB]]=0, "-", BS_CONTROLE[[#This Row],[SUB]])</f>
        <v>-</v>
      </c>
      <c r="AP263" s="260" t="str">
        <f>IF(BS_CONTROLE[[#This Row],[KM - Inicio]]=0, "-", BS_CONTROLE[[#This Row],[KM - Inicio]])</f>
        <v>-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 t="str">
        <f t="shared" si="25"/>
        <v>*</v>
      </c>
      <c r="AZ263" s="14"/>
      <c r="BA263" s="72"/>
      <c r="BB263" s="10" t="str">
        <f>IFERROR(_xlfn.XLOOKUP(AI263, BS_ATIVIDADE[ATIVIDADE],BS_ATIVIDADE[UNIDADE] ), "*")</f>
        <v>*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>
        <f>IFERROR(_xlfn.XLOOKUP(AO263, BASE_MAPA!$D$2:$D$260, BASE_MAPA!$I$2:$I$260), "ERRO")</f>
        <v>ERRO</v>
      </c>
      <c r="BF263" s="261" t="str">
        <f>IF(BS_CONTROLE[[#This Row],[Responsavel pelo boletim]]=0, "-", BS_CONTROLE[[#This Row],[Responsavel pelo boletim]])</f>
        <v>-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Aderente</v>
      </c>
      <c r="BR263" s="19" t="str">
        <f t="shared" si="27"/>
        <v>*</v>
      </c>
      <c r="BS263" s="19" t="str">
        <f t="shared" si="28"/>
        <v>*</v>
      </c>
      <c r="BT263" s="225" t="str">
        <f t="shared" si="23"/>
        <v/>
      </c>
    </row>
    <row r="264" spans="1:72" hidden="1">
      <c r="A264" s="51" t="str">
        <f t="shared" si="24"/>
        <v/>
      </c>
      <c r="B264" s="171"/>
      <c r="C264" s="8" t="str">
        <f>IF(BS_CONTROLE[[#This Row],[DATA]]="","",WEEKNUM(BS_CONTROLE[[#This Row],[DATA]]))</f>
        <v/>
      </c>
      <c r="D264" s="52"/>
      <c r="E264" s="29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4" t="s">
        <v>317</v>
      </c>
      <c r="M264" s="204" t="str" cm="1">
        <f t="array" ref="M2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4"/>
      <c r="R264" s="10" t="str">
        <f>IFERROR(_xlfn.XLOOKUP(F264, BS_ATIVIDADE[ATIVIDADE],BS_ATIVIDADE[UNIDADE] ), "*")</f>
        <v>*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1" t="str">
        <f>IFERROR(_xlfn.XLOOKUP(J264, BASE_MAPA!$D$2:$D$260, BASE_MAPA!$I$2:$I$260), "ERRO")</f>
        <v>ERRO</v>
      </c>
      <c r="V264" s="198"/>
      <c r="W264" s="173"/>
      <c r="X264" s="218"/>
      <c r="Y264" s="158"/>
      <c r="Z264" s="158"/>
      <c r="AA264" s="84"/>
      <c r="AB264" s="71"/>
      <c r="AC264" s="71"/>
      <c r="AD264" s="173"/>
      <c r="AE264" s="84"/>
      <c r="AF264" s="84"/>
      <c r="AG264" s="84"/>
      <c r="AH264" s="49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-</v>
      </c>
      <c r="AN264" s="258" t="str">
        <f>IF(BS_CONTROLE[[#This Row],[SB]]=0, "-", BS_CONTROLE[[#This Row],[SB]])</f>
        <v>-</v>
      </c>
      <c r="AO264" s="259" t="str">
        <f>IF(BS_CONTROLE[[#This Row],[SUB]]=0, "-", BS_CONTROLE[[#This Row],[SUB]])</f>
        <v>-</v>
      </c>
      <c r="AP264" s="260" t="str">
        <f>IF(BS_CONTROLE[[#This Row],[KM - Inicio]]=0, "-", BS_CONTROLE[[#This Row],[KM - Inicio]])</f>
        <v>-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 t="str">
        <f t="shared" si="25"/>
        <v>*</v>
      </c>
      <c r="AZ264" s="14"/>
      <c r="BA264" s="72"/>
      <c r="BB264" s="10" t="str">
        <f>IFERROR(_xlfn.XLOOKUP(AI264, BS_ATIVIDADE[ATIVIDADE],BS_ATIVIDADE[UNIDADE] ), "*")</f>
        <v>*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>
        <f>IFERROR(_xlfn.XLOOKUP(AO264, BASE_MAPA!$D$2:$D$260, BASE_MAPA!$I$2:$I$260), "ERRO")</f>
        <v>ERRO</v>
      </c>
      <c r="BF264" s="261" t="str">
        <f>IF(BS_CONTROLE[[#This Row],[Responsavel pelo boletim]]=0, "-", BS_CONTROLE[[#This Row],[Responsavel pelo boletim]])</f>
        <v>-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Aderente</v>
      </c>
      <c r="BR264" s="19" t="str">
        <f t="shared" si="27"/>
        <v>*</v>
      </c>
      <c r="BS264" s="19" t="str">
        <f t="shared" si="28"/>
        <v>*</v>
      </c>
      <c r="BT264" s="225" t="str">
        <f t="shared" si="23"/>
        <v/>
      </c>
    </row>
    <row r="265" spans="1:72" hidden="1">
      <c r="A265" s="51" t="str">
        <f t="shared" si="24"/>
        <v/>
      </c>
      <c r="B265" s="171"/>
      <c r="C265" s="8" t="str">
        <f>IF(BS_CONTROLE[[#This Row],[DATA]]="","",WEEKNUM(BS_CONTROLE[[#This Row],[DATA]]))</f>
        <v/>
      </c>
      <c r="D265" s="52"/>
      <c r="E265" s="29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4" t="s">
        <v>317</v>
      </c>
      <c r="M265" s="204" t="str" cm="1">
        <f t="array" ref="M2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4"/>
      <c r="R265" s="10" t="str">
        <f>IFERROR(_xlfn.XLOOKUP(F265, BS_ATIVIDADE[ATIVIDADE],BS_ATIVIDADE[UNIDADE] ), "*")</f>
        <v>*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1" t="str">
        <f>IFERROR(_xlfn.XLOOKUP(J265, BASE_MAPA!$D$2:$D$260, BASE_MAPA!$I$2:$I$260), "ERRO")</f>
        <v>ERRO</v>
      </c>
      <c r="V265" s="198"/>
      <c r="W265" s="173"/>
      <c r="X265" s="218"/>
      <c r="Y265" s="158"/>
      <c r="Z265" s="158"/>
      <c r="AA265" s="84"/>
      <c r="AB265" s="71"/>
      <c r="AC265" s="71"/>
      <c r="AD265" s="173"/>
      <c r="AE265" s="84"/>
      <c r="AF265" s="84"/>
      <c r="AG265" s="84"/>
      <c r="AH265" s="49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-</v>
      </c>
      <c r="AN265" s="258" t="str">
        <f>IF(BS_CONTROLE[[#This Row],[SB]]=0, "-", BS_CONTROLE[[#This Row],[SB]])</f>
        <v>-</v>
      </c>
      <c r="AO265" s="259" t="str">
        <f>IF(BS_CONTROLE[[#This Row],[SUB]]=0, "-", BS_CONTROLE[[#This Row],[SUB]])</f>
        <v>-</v>
      </c>
      <c r="AP265" s="260" t="str">
        <f>IF(BS_CONTROLE[[#This Row],[KM - Inicio]]=0, "-", BS_CONTROLE[[#This Row],[KM - Inicio]])</f>
        <v>-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 t="str">
        <f t="shared" si="25"/>
        <v>*</v>
      </c>
      <c r="AZ265" s="14"/>
      <c r="BA265" s="72"/>
      <c r="BB265" s="10" t="str">
        <f>IFERROR(_xlfn.XLOOKUP(AI265, BS_ATIVIDADE[ATIVIDADE],BS_ATIVIDADE[UNIDADE] ), "*")</f>
        <v>*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>
        <f>IFERROR(_xlfn.XLOOKUP(AO265, BASE_MAPA!$D$2:$D$260, BASE_MAPA!$I$2:$I$260), "ERRO")</f>
        <v>ERRO</v>
      </c>
      <c r="BF265" s="261" t="str">
        <f>IF(BS_CONTROLE[[#This Row],[Responsavel pelo boletim]]=0, "-", BS_CONTROLE[[#This Row],[Responsavel pelo boletim]])</f>
        <v>-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Aderente</v>
      </c>
      <c r="BR265" s="19" t="str">
        <f t="shared" si="27"/>
        <v>*</v>
      </c>
      <c r="BS265" s="19" t="str">
        <f t="shared" si="28"/>
        <v>*</v>
      </c>
      <c r="BT265" s="225" t="str">
        <f t="shared" si="23"/>
        <v/>
      </c>
    </row>
    <row r="266" spans="1:72" hidden="1">
      <c r="A266" s="51" t="str">
        <f t="shared" si="24"/>
        <v/>
      </c>
      <c r="B266" s="171"/>
      <c r="C266" s="8" t="str">
        <f>IF(BS_CONTROLE[[#This Row],[DATA]]="","",WEEKNUM(BS_CONTROLE[[#This Row],[DATA]]))</f>
        <v/>
      </c>
      <c r="D266" s="52"/>
      <c r="E266" s="29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4" t="s">
        <v>317</v>
      </c>
      <c r="M266" s="204" t="str" cm="1">
        <f t="array" ref="M2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4"/>
      <c r="R266" s="10" t="str">
        <f>IFERROR(_xlfn.XLOOKUP(F266, BS_ATIVIDADE[ATIVIDADE],BS_ATIVIDADE[UNIDADE] ), "*")</f>
        <v>*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1" t="str">
        <f>IFERROR(_xlfn.XLOOKUP(J266, BASE_MAPA!$D$2:$D$260, BASE_MAPA!$I$2:$I$260), "ERRO")</f>
        <v>ERRO</v>
      </c>
      <c r="V266" s="198"/>
      <c r="W266" s="173"/>
      <c r="X266" s="218"/>
      <c r="Y266" s="158"/>
      <c r="Z266" s="158"/>
      <c r="AA266" s="84"/>
      <c r="AB266" s="71"/>
      <c r="AC266" s="71"/>
      <c r="AD266" s="173"/>
      <c r="AE266" s="84"/>
      <c r="AF266" s="84"/>
      <c r="AG266" s="84"/>
      <c r="AH266" s="49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-</v>
      </c>
      <c r="AN266" s="258" t="str">
        <f>IF(BS_CONTROLE[[#This Row],[SB]]=0, "-", BS_CONTROLE[[#This Row],[SB]])</f>
        <v>-</v>
      </c>
      <c r="AO266" s="259" t="str">
        <f>IF(BS_CONTROLE[[#This Row],[SUB]]=0, "-", BS_CONTROLE[[#This Row],[SUB]])</f>
        <v>-</v>
      </c>
      <c r="AP266" s="260" t="str">
        <f>IF(BS_CONTROLE[[#This Row],[KM - Inicio]]=0, "-", BS_CONTROLE[[#This Row],[KM - Inicio]])</f>
        <v>-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 t="str">
        <f t="shared" si="25"/>
        <v>*</v>
      </c>
      <c r="AZ266" s="14"/>
      <c r="BA266" s="72"/>
      <c r="BB266" s="10" t="str">
        <f>IFERROR(_xlfn.XLOOKUP(AI266, BS_ATIVIDADE[ATIVIDADE],BS_ATIVIDADE[UNIDADE] ), "*")</f>
        <v>*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>
        <f>IFERROR(_xlfn.XLOOKUP(AO266, BASE_MAPA!$D$2:$D$260, BASE_MAPA!$I$2:$I$260), "ERRO")</f>
        <v>ERRO</v>
      </c>
      <c r="BF266" s="261" t="str">
        <f>IF(BS_CONTROLE[[#This Row],[Responsavel pelo boletim]]=0, "-", BS_CONTROLE[[#This Row],[Responsavel pelo boletim]])</f>
        <v>-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Aderente</v>
      </c>
      <c r="BR266" s="19" t="str">
        <f t="shared" si="27"/>
        <v>*</v>
      </c>
      <c r="BS266" s="19" t="str">
        <f t="shared" si="28"/>
        <v>*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/>
      </c>
      <c r="B268" s="171"/>
      <c r="C268" s="8" t="str">
        <f>IF(BS_CONTROLE[[#This Row],[DATA]]="","",WEEKNUM(BS_CONTROLE[[#This Row],[DATA]]))</f>
        <v/>
      </c>
      <c r="D268" s="52"/>
      <c r="E268" s="29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4" t="s">
        <v>317</v>
      </c>
      <c r="M268" s="204" t="str" cm="1">
        <f t="array" ref="M2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4"/>
      <c r="R268" s="10" t="str">
        <f>IFERROR(_xlfn.XLOOKUP(F268, BS_ATIVIDADE[ATIVIDADE],BS_ATIVIDADE[UNIDADE] ), "*")</f>
        <v>*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1" t="str">
        <f>IFERROR(_xlfn.XLOOKUP(J268, BASE_MAPA!$D$2:$D$260, BASE_MAPA!$I$2:$I$260), "ERRO")</f>
        <v>ERRO</v>
      </c>
      <c r="V268" s="198"/>
      <c r="W268" s="173"/>
      <c r="X268" s="218"/>
      <c r="Y268" s="158"/>
      <c r="Z268" s="158"/>
      <c r="AA268" s="84"/>
      <c r="AB268" s="71"/>
      <c r="AC268" s="71"/>
      <c r="AD268" s="173"/>
      <c r="AE268" s="84"/>
      <c r="AF268" s="84"/>
      <c r="AG268" s="84"/>
      <c r="AH268" s="49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-</v>
      </c>
      <c r="AN268" s="258" t="str">
        <f>IF(BS_CONTROLE[[#This Row],[SB]]=0, "-", BS_CONTROLE[[#This Row],[SB]])</f>
        <v>-</v>
      </c>
      <c r="AO268" s="259" t="str">
        <f>IF(BS_CONTROLE[[#This Row],[SUB]]=0, "-", BS_CONTROLE[[#This Row],[SUB]])</f>
        <v>-</v>
      </c>
      <c r="AP268" s="260" t="str">
        <f>IF(BS_CONTROLE[[#This Row],[KM - Inicio]]=0, "-", BS_CONTROLE[[#This Row],[KM - Inicio]])</f>
        <v>-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 t="str">
        <f t="shared" si="25"/>
        <v>*</v>
      </c>
      <c r="AZ268" s="14"/>
      <c r="BA268" s="72"/>
      <c r="BB268" s="10" t="str">
        <f>IFERROR(_xlfn.XLOOKUP(AI268, BS_ATIVIDADE[ATIVIDADE],BS_ATIVIDADE[UNIDADE] ), "*")</f>
        <v>*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>
        <f>IFERROR(_xlfn.XLOOKUP(AO268, BASE_MAPA!$D$2:$D$260, BASE_MAPA!$I$2:$I$260), "ERRO")</f>
        <v>ERRO</v>
      </c>
      <c r="BF268" s="261" t="str">
        <f>IF(BS_CONTROLE[[#This Row],[Responsavel pelo boletim]]=0, "-", BS_CONTROLE[[#This Row],[Responsavel pelo boletim]])</f>
        <v>-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Aderente</v>
      </c>
      <c r="BR268" s="19" t="str">
        <f t="shared" si="27"/>
        <v>*</v>
      </c>
      <c r="BS268" s="19" t="str">
        <f t="shared" si="28"/>
        <v>*</v>
      </c>
      <c r="BT268" s="225" t="str">
        <f t="shared" si="23"/>
        <v/>
      </c>
    </row>
    <row r="269" spans="1:72" hidden="1">
      <c r="A269" s="51" t="str">
        <f t="shared" si="24"/>
        <v/>
      </c>
      <c r="B269" s="171"/>
      <c r="C269" s="8" t="str">
        <f>IF(BS_CONTROLE[[#This Row],[DATA]]="","",WEEKNUM(BS_CONTROLE[[#This Row],[DATA]]))</f>
        <v/>
      </c>
      <c r="D269" s="52"/>
      <c r="E269" s="29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4" t="s">
        <v>317</v>
      </c>
      <c r="M269" s="204" t="str" cm="1">
        <f t="array" ref="M2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4"/>
      <c r="R269" s="10" t="str">
        <f>IFERROR(_xlfn.XLOOKUP(F269, BS_ATIVIDADE[ATIVIDADE],BS_ATIVIDADE[UNIDADE] ), "*")</f>
        <v>*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1" t="str">
        <f>IFERROR(_xlfn.XLOOKUP(J269, BASE_MAPA!$D$2:$D$260, BASE_MAPA!$I$2:$I$260), "ERRO")</f>
        <v>ERRO</v>
      </c>
      <c r="V269" s="198"/>
      <c r="W269" s="173"/>
      <c r="X269" s="218"/>
      <c r="Y269" s="158"/>
      <c r="Z269" s="158"/>
      <c r="AA269" s="84"/>
      <c r="AB269" s="71"/>
      <c r="AC269" s="71"/>
      <c r="AD269" s="173"/>
      <c r="AE269" s="84"/>
      <c r="AF269" s="84"/>
      <c r="AG269" s="84"/>
      <c r="AH269" s="49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-</v>
      </c>
      <c r="AN269" s="258" t="str">
        <f>IF(BS_CONTROLE[[#This Row],[SB]]=0, "-", BS_CONTROLE[[#This Row],[SB]])</f>
        <v>-</v>
      </c>
      <c r="AO269" s="259" t="str">
        <f>IF(BS_CONTROLE[[#This Row],[SUB]]=0, "-", BS_CONTROLE[[#This Row],[SUB]])</f>
        <v>-</v>
      </c>
      <c r="AP269" s="260" t="str">
        <f>IF(BS_CONTROLE[[#This Row],[KM - Inicio]]=0, "-", BS_CONTROLE[[#This Row],[KM - Inicio]])</f>
        <v>-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 t="str">
        <f t="shared" si="25"/>
        <v>*</v>
      </c>
      <c r="AZ269" s="14"/>
      <c r="BA269" s="72"/>
      <c r="BB269" s="10" t="str">
        <f>IFERROR(_xlfn.XLOOKUP(AI269, BS_ATIVIDADE[ATIVIDADE],BS_ATIVIDADE[UNIDADE] ), "*")</f>
        <v>*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>
        <f>IFERROR(_xlfn.XLOOKUP(AO269, BASE_MAPA!$D$2:$D$260, BASE_MAPA!$I$2:$I$260), "ERRO")</f>
        <v>ERRO</v>
      </c>
      <c r="BF269" s="261" t="str">
        <f>IF(BS_CONTROLE[[#This Row],[Responsavel pelo boletim]]=0, "-", BS_CONTROLE[[#This Row],[Responsavel pelo boletim]])</f>
        <v>-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/>
      </c>
      <c r="B271" s="171"/>
      <c r="C271" s="8" t="str">
        <f>IF(BS_CONTROLE[[#This Row],[DATA]]="","",WEEKNUM(BS_CONTROLE[[#This Row],[DATA]]))</f>
        <v/>
      </c>
      <c r="D271" s="52"/>
      <c r="E271" s="29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4" t="s">
        <v>317</v>
      </c>
      <c r="M271" s="204" t="str" cm="1">
        <f t="array" ref="M2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4"/>
      <c r="R271" s="10" t="str">
        <f>IFERROR(_xlfn.XLOOKUP(F271, BS_ATIVIDADE[ATIVIDADE],BS_ATIVIDADE[UNIDADE] ), "*")</f>
        <v>*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1" t="str">
        <f>IFERROR(_xlfn.XLOOKUP(J271, BASE_MAPA!$D$2:$D$260, BASE_MAPA!$I$2:$I$260), "ERRO")</f>
        <v>ERRO</v>
      </c>
      <c r="V271" s="198"/>
      <c r="W271" s="173"/>
      <c r="X271" s="218"/>
      <c r="Y271" s="158"/>
      <c r="Z271" s="158"/>
      <c r="AA271" s="84"/>
      <c r="AB271" s="71"/>
      <c r="AC271" s="71"/>
      <c r="AD271" s="173"/>
      <c r="AE271" s="84"/>
      <c r="AF271" s="84"/>
      <c r="AG271" s="84"/>
      <c r="AH271" s="49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58" t="str">
        <f>IF(BS_CONTROLE[[#This Row],[Local - Partida]]=0, "-", BS_CONTROLE[[#This Row],[Local - Partida]])</f>
        <v>-</v>
      </c>
      <c r="AL271" s="258" t="str">
        <f>IF(BS_CONTROLE[[#This Row],[Local - Encerramento]]=0, "-", BS_CONTROLE[[#This Row],[Local - Encerramento]])</f>
        <v>-</v>
      </c>
      <c r="AM271" s="258" t="str">
        <f>IF(BS_CONTROLE[[#This Row],[Entre - Estações]]=0, "-", BS_CONTROLE[[#This Row],[Entre - Estações]])</f>
        <v>-</v>
      </c>
      <c r="AN271" s="258" t="str">
        <f>IF(BS_CONTROLE[[#This Row],[SB]]=0, "-", BS_CONTROLE[[#This Row],[SB]])</f>
        <v>-</v>
      </c>
      <c r="AO271" s="259" t="str">
        <f>IF(BS_CONTROLE[[#This Row],[SUB]]=0, "-", BS_CONTROLE[[#This Row],[SUB]])</f>
        <v>-</v>
      </c>
      <c r="AP271" s="260" t="str">
        <f>IF(BS_CONTROLE[[#This Row],[KM - Inicio]]=0, "-", BS_CONTROLE[[#This Row],[KM - Inicio]])</f>
        <v>-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 t="str">
        <f t="shared" si="25"/>
        <v>*</v>
      </c>
      <c r="AZ271" s="14"/>
      <c r="BA271" s="72"/>
      <c r="BB271" s="10" t="str">
        <f>IFERROR(_xlfn.XLOOKUP(AI271, BS_ATIVIDADE[ATIVIDADE],BS_ATIVIDADE[UNIDADE] ), "*")</f>
        <v>*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>
        <f>IFERROR(_xlfn.XLOOKUP(AO271, BASE_MAPA!$D$2:$D$260, BASE_MAPA!$I$2:$I$260), "ERRO")</f>
        <v>ERRO</v>
      </c>
      <c r="BF271" s="261" t="str">
        <f>IF(BS_CONTROLE[[#This Row],[Responsavel pelo boletim]]=0, "-", BS_CONTROLE[[#This Row],[Responsavel pelo boletim]])</f>
        <v>-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Aderente</v>
      </c>
      <c r="BR271" s="19" t="str">
        <f t="shared" si="27"/>
        <v>*</v>
      </c>
      <c r="BS271" s="19" t="str">
        <f t="shared" si="28"/>
        <v>*</v>
      </c>
      <c r="BT271" s="225" t="str">
        <f t="shared" si="23"/>
        <v/>
      </c>
    </row>
    <row r="272" spans="1:72" hidden="1">
      <c r="A272" s="51" t="str">
        <f t="shared" si="24"/>
        <v/>
      </c>
      <c r="B272" s="171"/>
      <c r="C272" s="8" t="str">
        <f>IF(BS_CONTROLE[[#This Row],[DATA]]="","",WEEKNUM(BS_CONTROLE[[#This Row],[DATA]]))</f>
        <v/>
      </c>
      <c r="D272" s="52"/>
      <c r="E272" s="29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4" t="s">
        <v>317</v>
      </c>
      <c r="M272" s="204" t="str" cm="1">
        <f t="array" ref="M2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2" s="204" t="str" cm="1">
        <f t="array" ref="N2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2" s="173"/>
      <c r="P272" s="173"/>
      <c r="Q272" s="84"/>
      <c r="R272" s="10" t="str">
        <f>IFERROR(_xlfn.XLOOKUP(F272, BS_ATIVIDADE[ATIVIDADE],BS_ATIVIDADE[UNIDADE] ), "*")</f>
        <v>*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1" t="str">
        <f>IFERROR(_xlfn.XLOOKUP(J272, BASE_MAPA!$D$2:$D$260, BASE_MAPA!$I$2:$I$260), "ERRO")</f>
        <v>ERRO</v>
      </c>
      <c r="V272" s="198"/>
      <c r="W272" s="173"/>
      <c r="X272" s="218"/>
      <c r="Y272" s="158"/>
      <c r="Z272" s="158"/>
      <c r="AA272" s="84"/>
      <c r="AB272" s="71"/>
      <c r="AC272" s="71"/>
      <c r="AD272" s="173"/>
      <c r="AE272" s="84"/>
      <c r="AF272" s="84"/>
      <c r="AG272" s="84"/>
      <c r="AH272" s="49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-</v>
      </c>
      <c r="AN272" s="258" t="str">
        <f>IF(BS_CONTROLE[[#This Row],[SB]]=0, "-", BS_CONTROLE[[#This Row],[SB]])</f>
        <v>-</v>
      </c>
      <c r="AO272" s="259" t="str">
        <f>IF(BS_CONTROLE[[#This Row],[SUB]]=0, "-", BS_CONTROLE[[#This Row],[SUB]])</f>
        <v>-</v>
      </c>
      <c r="AP272" s="260" t="str">
        <f>IF(BS_CONTROLE[[#This Row],[KM - Inicio]]=0, "-", BS_CONTROLE[[#This Row],[KM - Inicio]])</f>
        <v>-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 t="str">
        <f t="shared" si="25"/>
        <v>*</v>
      </c>
      <c r="AZ272" s="14"/>
      <c r="BA272" s="72"/>
      <c r="BB272" s="10" t="str">
        <f>IFERROR(_xlfn.XLOOKUP(AI272, BS_ATIVIDADE[ATIVIDADE],BS_ATIVIDADE[UNIDADE] ), "*")</f>
        <v>*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>
        <f>IFERROR(_xlfn.XLOOKUP(AO272, BASE_MAPA!$D$2:$D$260, BASE_MAPA!$I$2:$I$260), "ERRO")</f>
        <v>ERRO</v>
      </c>
      <c r="BF272" s="261" t="str">
        <f>IF(BS_CONTROLE[[#This Row],[Responsavel pelo boletim]]=0, "-", BS_CONTROLE[[#This Row],[Responsavel pelo boletim]])</f>
        <v>-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Aderente</v>
      </c>
      <c r="BR272" s="19" t="str">
        <f t="shared" si="27"/>
        <v>*</v>
      </c>
      <c r="BS272" s="19" t="str">
        <f t="shared" si="28"/>
        <v>*</v>
      </c>
      <c r="BT272" s="225" t="str">
        <f t="shared" si="23"/>
        <v/>
      </c>
    </row>
    <row r="273" spans="1:72" hidden="1">
      <c r="A273" s="51" t="str">
        <f t="shared" si="24"/>
        <v/>
      </c>
      <c r="B273" s="171"/>
      <c r="C273" s="8" t="str">
        <f>IF(BS_CONTROLE[[#This Row],[DATA]]="","",WEEKNUM(BS_CONTROLE[[#This Row],[DATA]]))</f>
        <v/>
      </c>
      <c r="D273" s="52"/>
      <c r="E273" s="29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4" t="s">
        <v>317</v>
      </c>
      <c r="M273" s="204" t="str" cm="1">
        <f t="array" ref="M2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3" s="204" t="str" cm="1">
        <f t="array" ref="N2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3" s="173"/>
      <c r="P273" s="173"/>
      <c r="Q273" s="84"/>
      <c r="R273" s="10" t="str">
        <f>IFERROR(_xlfn.XLOOKUP(F273, BS_ATIVIDADE[ATIVIDADE],BS_ATIVIDADE[UNIDADE] ), "*")</f>
        <v>*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1" t="str">
        <f>IFERROR(_xlfn.XLOOKUP(J273, BASE_MAPA!$D$2:$D$260, BASE_MAPA!$I$2:$I$260), "ERRO")</f>
        <v>ERRO</v>
      </c>
      <c r="V273" s="198"/>
      <c r="W273" s="173"/>
      <c r="X273" s="218"/>
      <c r="Y273" s="158"/>
      <c r="Z273" s="158"/>
      <c r="AA273" s="84"/>
      <c r="AB273" s="71"/>
      <c r="AC273" s="71"/>
      <c r="AD273" s="173"/>
      <c r="AE273" s="84"/>
      <c r="AF273" s="84"/>
      <c r="AG273" s="84"/>
      <c r="AH273" s="49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58" t="str">
        <f>IF(BS_CONTROLE[[#This Row],[Local - Partida]]=0, "-", BS_CONTROLE[[#This Row],[Local - Partida]])</f>
        <v>-</v>
      </c>
      <c r="AL273" s="258" t="str">
        <f>IF(BS_CONTROLE[[#This Row],[Local - Encerramento]]=0, "-", BS_CONTROLE[[#This Row],[Local - Encerramento]])</f>
        <v>-</v>
      </c>
      <c r="AM273" s="258" t="str">
        <f>IF(BS_CONTROLE[[#This Row],[Entre - Estações]]=0, "-", BS_CONTROLE[[#This Row],[Entre - Estações]])</f>
        <v>-</v>
      </c>
      <c r="AN273" s="258" t="str">
        <f>IF(BS_CONTROLE[[#This Row],[SB]]=0, "-", BS_CONTROLE[[#This Row],[SB]])</f>
        <v>-</v>
      </c>
      <c r="AO273" s="259" t="str">
        <f>IF(BS_CONTROLE[[#This Row],[SUB]]=0, "-", BS_CONTROLE[[#This Row],[SUB]])</f>
        <v>-</v>
      </c>
      <c r="AP273" s="260" t="str">
        <f>IF(BS_CONTROLE[[#This Row],[KM - Inicio]]=0, "-", BS_CONTROLE[[#This Row],[KM - Inicio]])</f>
        <v>-</v>
      </c>
      <c r="AQ273" s="260" t="str">
        <f>IF(BS_CONTROLE[[#This Row],[KM - Fim]]=0, "-", BS_CONTROLE[[#This Row],[KM - Fim]])</f>
        <v>-</v>
      </c>
      <c r="AR273" s="39"/>
      <c r="AS273" s="39"/>
      <c r="AT273" s="39"/>
      <c r="AU273" s="39"/>
      <c r="AV273" s="39"/>
      <c r="AW273" s="39"/>
      <c r="AX273" s="39"/>
      <c r="AY273" s="293" t="str">
        <f t="shared" si="25"/>
        <v>*</v>
      </c>
      <c r="AZ273" s="14"/>
      <c r="BA273" s="72"/>
      <c r="BB273" s="10" t="str">
        <f>IFERROR(_xlfn.XLOOKUP(AI273, BS_ATIVIDADE[ATIVIDADE],BS_ATIVIDADE[UNIDADE] ), "*")</f>
        <v>*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>
        <f>IFERROR(_xlfn.XLOOKUP(AO273, BASE_MAPA!$D$2:$D$260, BASE_MAPA!$I$2:$I$260), "ERRO")</f>
        <v>ERRO</v>
      </c>
      <c r="BF273" s="261" t="str">
        <f>IF(BS_CONTROLE[[#This Row],[Responsavel pelo boletim]]=0, "-", BS_CONTROLE[[#This Row],[Responsavel pelo boletim]])</f>
        <v>-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Aderente</v>
      </c>
      <c r="BR273" s="19" t="str">
        <f t="shared" si="27"/>
        <v>*</v>
      </c>
      <c r="BS273" s="19" t="str">
        <f t="shared" si="28"/>
        <v>*</v>
      </c>
      <c r="BT273" s="225" t="str">
        <f t="shared" si="23"/>
        <v/>
      </c>
    </row>
    <row r="274" spans="1:72" hidden="1">
      <c r="A274" s="51" t="str">
        <f t="shared" si="24"/>
        <v/>
      </c>
      <c r="B274" s="171"/>
      <c r="C274" s="8" t="str">
        <f>IF(BS_CONTROLE[[#This Row],[DATA]]="","",WEEKNUM(BS_CONTROLE[[#This Row],[DATA]]))</f>
        <v/>
      </c>
      <c r="D274" s="52"/>
      <c r="E274" s="29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4" t="s">
        <v>317</v>
      </c>
      <c r="M274" s="204" t="str" cm="1">
        <f t="array" ref="M2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4" s="204" t="str" cm="1">
        <f t="array" ref="N2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4" s="173"/>
      <c r="P274" s="173"/>
      <c r="Q274" s="84"/>
      <c r="R274" s="10" t="str">
        <f>IFERROR(_xlfn.XLOOKUP(F274, BS_ATIVIDADE[ATIVIDADE],BS_ATIVIDADE[UNIDADE] ), "*")</f>
        <v>*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1" t="str">
        <f>IFERROR(_xlfn.XLOOKUP(J274, BASE_MAPA!$D$2:$D$260, BASE_MAPA!$I$2:$I$260), "ERRO")</f>
        <v>ERRO</v>
      </c>
      <c r="V274" s="198"/>
      <c r="W274" s="173"/>
      <c r="X274" s="218"/>
      <c r="Y274" s="158"/>
      <c r="Z274" s="158"/>
      <c r="AA274" s="84"/>
      <c r="AB274" s="71"/>
      <c r="AC274" s="71"/>
      <c r="AD274" s="173"/>
      <c r="AE274" s="84"/>
      <c r="AF274" s="84"/>
      <c r="AG274" s="84"/>
      <c r="AH274" s="49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-</v>
      </c>
      <c r="AN274" s="258" t="str">
        <f>IF(BS_CONTROLE[[#This Row],[SB]]=0, "-", BS_CONTROLE[[#This Row],[SB]])</f>
        <v>-</v>
      </c>
      <c r="AO274" s="259" t="str">
        <f>IF(BS_CONTROLE[[#This Row],[SUB]]=0, "-", BS_CONTROLE[[#This Row],[SUB]])</f>
        <v>-</v>
      </c>
      <c r="AP274" s="260" t="str">
        <f>IF(BS_CONTROLE[[#This Row],[KM - Inicio]]=0, "-", BS_CONTROLE[[#This Row],[KM - Inicio]])</f>
        <v>-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 t="str">
        <f t="shared" si="25"/>
        <v>*</v>
      </c>
      <c r="AZ274" s="14"/>
      <c r="BA274" s="72"/>
      <c r="BB274" s="10" t="str">
        <f>IFERROR(_xlfn.XLOOKUP(AI274, BS_ATIVIDADE[ATIVIDADE],BS_ATIVIDADE[UNIDADE] ), "*")</f>
        <v>*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>
        <f>IFERROR(_xlfn.XLOOKUP(AO274, BASE_MAPA!$D$2:$D$260, BASE_MAPA!$I$2:$I$260), "ERRO")</f>
        <v>ERRO</v>
      </c>
      <c r="BF274" s="261" t="str">
        <f>IF(BS_CONTROLE[[#This Row],[Responsavel pelo boletim]]=0, "-", BS_CONTROLE[[#This Row],[Responsavel pelo boletim]])</f>
        <v>-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/>
      </c>
      <c r="B275" s="171"/>
      <c r="C275" s="8" t="str">
        <f>IF(BS_CONTROLE[[#This Row],[DATA]]="","",WEEKNUM(BS_CONTROLE[[#This Row],[DATA]]))</f>
        <v/>
      </c>
      <c r="D275" s="52"/>
      <c r="E275" s="29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4" t="s">
        <v>317</v>
      </c>
      <c r="M275" s="204" t="str" cm="1">
        <f t="array" ref="M2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5" s="204" t="str" cm="1">
        <f t="array" ref="N2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5" s="173"/>
      <c r="P275" s="173"/>
      <c r="Q275" s="84"/>
      <c r="R275" s="10" t="str">
        <f>IFERROR(_xlfn.XLOOKUP(F275, BS_ATIVIDADE[ATIVIDADE],BS_ATIVIDADE[UNIDADE] ), "*")</f>
        <v>*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1" t="str">
        <f>IFERROR(_xlfn.XLOOKUP(J275, BASE_MAPA!$D$2:$D$260, BASE_MAPA!$I$2:$I$260), "ERRO")</f>
        <v>ERRO</v>
      </c>
      <c r="V275" s="198"/>
      <c r="W275" s="173"/>
      <c r="X275" s="218"/>
      <c r="Y275" s="158"/>
      <c r="Z275" s="158"/>
      <c r="AA275" s="84"/>
      <c r="AB275" s="71"/>
      <c r="AC275" s="71"/>
      <c r="AD275" s="173"/>
      <c r="AE275" s="84"/>
      <c r="AF275" s="84"/>
      <c r="AG275" s="84"/>
      <c r="AH275" s="49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-</v>
      </c>
      <c r="AN275" s="258" t="str">
        <f>IF(BS_CONTROLE[[#This Row],[SB]]=0, "-", BS_CONTROLE[[#This Row],[SB]])</f>
        <v>-</v>
      </c>
      <c r="AO275" s="259" t="str">
        <f>IF(BS_CONTROLE[[#This Row],[SUB]]=0, "-", BS_CONTROLE[[#This Row],[SUB]])</f>
        <v>-</v>
      </c>
      <c r="AP275" s="260" t="str">
        <f>IF(BS_CONTROLE[[#This Row],[KM - Inicio]]=0, "-", BS_CONTROLE[[#This Row],[KM - Inicio]])</f>
        <v>-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 t="str">
        <f t="shared" si="25"/>
        <v>*</v>
      </c>
      <c r="AZ275" s="14"/>
      <c r="BA275" s="72"/>
      <c r="BB275" s="10" t="str">
        <f>IFERROR(_xlfn.XLOOKUP(AI275, BS_ATIVIDADE[ATIVIDADE],BS_ATIVIDADE[UNIDADE] ), "*")</f>
        <v>*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>
        <f>IFERROR(_xlfn.XLOOKUP(AO275, BASE_MAPA!$D$2:$D$260, BASE_MAPA!$I$2:$I$260), "ERRO")</f>
        <v>ERRO</v>
      </c>
      <c r="BF275" s="261" t="str">
        <f>IF(BS_CONTROLE[[#This Row],[Responsavel pelo boletim]]=0, "-", BS_CONTROLE[[#This Row],[Responsavel pelo boletim]])</f>
        <v>-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/>
      </c>
      <c r="B276" s="171"/>
      <c r="C276" s="8" t="str">
        <f>IF(BS_CONTROLE[[#This Row],[DATA]]="","",WEEKNUM(BS_CONTROLE[[#This Row],[DATA]]))</f>
        <v/>
      </c>
      <c r="D276" s="52"/>
      <c r="E276" s="29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4" t="s">
        <v>317</v>
      </c>
      <c r="M276" s="204" t="str" cm="1">
        <f t="array" ref="M2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6" s="204" t="str" cm="1">
        <f t="array" ref="N2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6" s="173"/>
      <c r="P276" s="173"/>
      <c r="Q276" s="84"/>
      <c r="R276" s="10" t="str">
        <f>IFERROR(_xlfn.XLOOKUP(F276, BS_ATIVIDADE[ATIVIDADE],BS_ATIVIDADE[UNIDADE] ), "*")</f>
        <v>*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1" t="str">
        <f>IFERROR(_xlfn.XLOOKUP(J276, BASE_MAPA!$D$2:$D$260, BASE_MAPA!$I$2:$I$260), "ERRO")</f>
        <v>ERRO</v>
      </c>
      <c r="V276" s="198"/>
      <c r="W276" s="173"/>
      <c r="X276" s="218"/>
      <c r="Y276" s="158"/>
      <c r="Z276" s="158"/>
      <c r="AA276" s="84"/>
      <c r="AB276" s="71"/>
      <c r="AC276" s="71"/>
      <c r="AD276" s="173"/>
      <c r="AE276" s="84"/>
      <c r="AF276" s="84"/>
      <c r="AG276" s="84"/>
      <c r="AH276" s="49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-</v>
      </c>
      <c r="AN276" s="258" t="str">
        <f>IF(BS_CONTROLE[[#This Row],[SB]]=0, "-", BS_CONTROLE[[#This Row],[SB]])</f>
        <v>-</v>
      </c>
      <c r="AO276" s="259" t="str">
        <f>IF(BS_CONTROLE[[#This Row],[SUB]]=0, "-", BS_CONTROLE[[#This Row],[SUB]])</f>
        <v>-</v>
      </c>
      <c r="AP276" s="260" t="str">
        <f>IF(BS_CONTROLE[[#This Row],[KM - Inicio]]=0, "-", BS_CONTROLE[[#This Row],[KM - Inicio]])</f>
        <v>-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 t="str">
        <f t="shared" si="25"/>
        <v>*</v>
      </c>
      <c r="AZ276" s="14"/>
      <c r="BA276" s="72"/>
      <c r="BB276" s="10" t="str">
        <f>IFERROR(_xlfn.XLOOKUP(AI276, BS_ATIVIDADE[ATIVIDADE],BS_ATIVIDADE[UNIDADE] ), "*")</f>
        <v>*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>
        <f>IFERROR(_xlfn.XLOOKUP(AO276, BASE_MAPA!$D$2:$D$260, BASE_MAPA!$I$2:$I$260), "ERRO")</f>
        <v>ERRO</v>
      </c>
      <c r="BF276" s="261" t="str">
        <f>IF(BS_CONTROLE[[#This Row],[Responsavel pelo boletim]]=0, "-", BS_CONTROLE[[#This Row],[Responsavel pelo boletim]])</f>
        <v>-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Aderente</v>
      </c>
      <c r="BR276" s="19" t="str">
        <f t="shared" si="27"/>
        <v>*</v>
      </c>
      <c r="BS276" s="19" t="str">
        <f t="shared" si="28"/>
        <v>*</v>
      </c>
      <c r="BT276" s="225" t="str">
        <f t="shared" si="23"/>
        <v/>
      </c>
    </row>
    <row r="277" spans="1:72" hidden="1">
      <c r="A277" s="51" t="str">
        <f t="shared" si="24"/>
        <v/>
      </c>
      <c r="B277" s="171"/>
      <c r="C277" s="8" t="str">
        <f>IF(BS_CONTROLE[[#This Row],[DATA]]="","",WEEKNUM(BS_CONTROLE[[#This Row],[DATA]]))</f>
        <v/>
      </c>
      <c r="D277" s="52"/>
      <c r="E277" s="29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4" t="s">
        <v>317</v>
      </c>
      <c r="M277" s="204" t="str" cm="1">
        <f t="array" ref="M2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7" s="204" t="str" cm="1">
        <f t="array" ref="N2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7" s="173"/>
      <c r="P277" s="173"/>
      <c r="Q277" s="84"/>
      <c r="R277" s="10" t="str">
        <f>IFERROR(_xlfn.XLOOKUP(F277, BS_ATIVIDADE[ATIVIDADE],BS_ATIVIDADE[UNIDADE] ), "*")</f>
        <v>*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1" t="str">
        <f>IFERROR(_xlfn.XLOOKUP(J277, BASE_MAPA!$D$2:$D$260, BASE_MAPA!$I$2:$I$260), "ERRO")</f>
        <v>ERRO</v>
      </c>
      <c r="V277" s="198"/>
      <c r="W277" s="173"/>
      <c r="X277" s="218"/>
      <c r="Y277" s="158"/>
      <c r="Z277" s="158"/>
      <c r="AA277" s="84"/>
      <c r="AB277" s="71"/>
      <c r="AC277" s="71"/>
      <c r="AD277" s="173"/>
      <c r="AE277" s="84"/>
      <c r="AF277" s="84"/>
      <c r="AG277" s="84"/>
      <c r="AH277" s="49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-</v>
      </c>
      <c r="AN277" s="258" t="str">
        <f>IF(BS_CONTROLE[[#This Row],[SB]]=0, "-", BS_CONTROLE[[#This Row],[SB]])</f>
        <v>-</v>
      </c>
      <c r="AO277" s="259" t="str">
        <f>IF(BS_CONTROLE[[#This Row],[SUB]]=0, "-", BS_CONTROLE[[#This Row],[SUB]])</f>
        <v>-</v>
      </c>
      <c r="AP277" s="260" t="str">
        <f>IF(BS_CONTROLE[[#This Row],[KM - Inicio]]=0, "-", BS_CONTROLE[[#This Row],[KM - Inicio]])</f>
        <v>-</v>
      </c>
      <c r="AQ277" s="260" t="str">
        <f>IF(BS_CONTROLE[[#This Row],[KM - Fim]]=0, "-", BS_CONTROLE[[#This Row],[KM - Fim]])</f>
        <v>-</v>
      </c>
      <c r="AR277" s="39"/>
      <c r="AS277" s="39"/>
      <c r="AT277" s="39"/>
      <c r="AU277" s="39"/>
      <c r="AV277" s="39"/>
      <c r="AW277" s="39"/>
      <c r="AX277" s="39"/>
      <c r="AY277" s="293" t="str">
        <f t="shared" si="25"/>
        <v>*</v>
      </c>
      <c r="AZ277" s="14"/>
      <c r="BA277" s="72"/>
      <c r="BB277" s="10" t="str">
        <f>IFERROR(_xlfn.XLOOKUP(AI277, BS_ATIVIDADE[ATIVIDADE],BS_ATIVIDADE[UNIDADE] ), "*")</f>
        <v>*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>
        <f>IFERROR(_xlfn.XLOOKUP(AO277, BASE_MAPA!$D$2:$D$260, BASE_MAPA!$I$2:$I$260), "ERRO")</f>
        <v>ERRO</v>
      </c>
      <c r="BF277" s="261" t="str">
        <f>IF(BS_CONTROLE[[#This Row],[Responsavel pelo boletim]]=0, "-", BS_CONTROLE[[#This Row],[Responsavel pelo boletim]])</f>
        <v>-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Aderente</v>
      </c>
      <c r="BR277" s="19" t="str">
        <f t="shared" si="27"/>
        <v>*</v>
      </c>
      <c r="BS277" s="19" t="str">
        <f t="shared" si="28"/>
        <v>*</v>
      </c>
      <c r="BT277" s="225" t="str">
        <f t="shared" si="23"/>
        <v/>
      </c>
    </row>
    <row r="278" spans="1:72" hidden="1">
      <c r="A278" s="51" t="str">
        <f t="shared" si="24"/>
        <v/>
      </c>
      <c r="B278" s="171"/>
      <c r="C278" s="8" t="str">
        <f>IF(BS_CONTROLE[[#This Row],[DATA]]="","",WEEKNUM(BS_CONTROLE[[#This Row],[DATA]]))</f>
        <v/>
      </c>
      <c r="D278" s="52"/>
      <c r="E278" s="29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4" t="s">
        <v>317</v>
      </c>
      <c r="M278" s="204" t="str" cm="1">
        <f t="array" ref="M2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8" s="204" t="str" cm="1">
        <f t="array" ref="N2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8" s="173"/>
      <c r="P278" s="173"/>
      <c r="Q278" s="84"/>
      <c r="R278" s="10" t="str">
        <f>IFERROR(_xlfn.XLOOKUP(F278, BS_ATIVIDADE[ATIVIDADE],BS_ATIVIDADE[UNIDADE] ), "*")</f>
        <v>*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1" t="str">
        <f>IFERROR(_xlfn.XLOOKUP(J278, BASE_MAPA!$D$2:$D$260, BASE_MAPA!$I$2:$I$260), "ERRO")</f>
        <v>ERRO</v>
      </c>
      <c r="V278" s="198"/>
      <c r="W278" s="173"/>
      <c r="X278" s="218"/>
      <c r="Y278" s="158"/>
      <c r="Z278" s="158"/>
      <c r="AA278" s="84"/>
      <c r="AB278" s="71"/>
      <c r="AC278" s="71"/>
      <c r="AD278" s="173"/>
      <c r="AE278" s="84"/>
      <c r="AF278" s="84"/>
      <c r="AG278" s="84"/>
      <c r="AH278" s="49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-</v>
      </c>
      <c r="AN278" s="258" t="str">
        <f>IF(BS_CONTROLE[[#This Row],[SB]]=0, "-", BS_CONTROLE[[#This Row],[SB]])</f>
        <v>-</v>
      </c>
      <c r="AO278" s="259" t="str">
        <f>IF(BS_CONTROLE[[#This Row],[SUB]]=0, "-", BS_CONTROLE[[#This Row],[SUB]])</f>
        <v>-</v>
      </c>
      <c r="AP278" s="260" t="str">
        <f>IF(BS_CONTROLE[[#This Row],[KM - Inicio]]=0, "-", BS_CONTROLE[[#This Row],[KM - Inicio]])</f>
        <v>-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 t="str">
        <f t="shared" si="25"/>
        <v>*</v>
      </c>
      <c r="AZ278" s="14"/>
      <c r="BA278" s="72"/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>
        <f>IFERROR(_xlfn.XLOOKUP(AO278, BASE_MAPA!$D$2:$D$260, BASE_MAPA!$I$2:$I$260), "ERRO")</f>
        <v>ERRO</v>
      </c>
      <c r="BF278" s="261" t="str">
        <f>IF(BS_CONTROLE[[#This Row],[Responsavel pelo boletim]]=0, "-", BS_CONTROLE[[#This Row],[Responsavel pelo boletim]])</f>
        <v>-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Aderente</v>
      </c>
      <c r="BR278" s="19" t="str">
        <f t="shared" si="27"/>
        <v>*</v>
      </c>
      <c r="BS278" s="19" t="str">
        <f t="shared" si="28"/>
        <v>*</v>
      </c>
      <c r="BT278" s="225" t="str">
        <f t="shared" si="23"/>
        <v/>
      </c>
    </row>
    <row r="279" spans="1:72" hidden="1">
      <c r="A279" s="51" t="str">
        <f t="shared" si="24"/>
        <v/>
      </c>
      <c r="B279" s="171"/>
      <c r="C279" s="8" t="str">
        <f>IF(BS_CONTROLE[[#This Row],[DATA]]="","",WEEKNUM(BS_CONTROLE[[#This Row],[DATA]]))</f>
        <v/>
      </c>
      <c r="D279" s="52"/>
      <c r="E279" s="29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4" t="s">
        <v>317</v>
      </c>
      <c r="M279" s="204" t="str" cm="1">
        <f t="array" ref="M2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79" s="204" t="str" cm="1">
        <f t="array" ref="N2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79" s="173"/>
      <c r="P279" s="173"/>
      <c r="Q279" s="84"/>
      <c r="R279" s="10" t="str">
        <f>IFERROR(_xlfn.XLOOKUP(F279, BS_ATIVIDADE[ATIVIDADE],BS_ATIVIDADE[UNIDADE] ), "*")</f>
        <v>*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1" t="str">
        <f>IFERROR(_xlfn.XLOOKUP(J279, BASE_MAPA!$D$2:$D$260, BASE_MAPA!$I$2:$I$260), "ERRO")</f>
        <v>ERRO</v>
      </c>
      <c r="V279" s="198"/>
      <c r="W279" s="173"/>
      <c r="X279" s="218"/>
      <c r="Y279" s="158"/>
      <c r="Z279" s="158"/>
      <c r="AA279" s="84"/>
      <c r="AB279" s="71"/>
      <c r="AC279" s="71"/>
      <c r="AD279" s="173"/>
      <c r="AE279" s="84"/>
      <c r="AF279" s="84"/>
      <c r="AG279" s="84"/>
      <c r="AH279" s="49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58" t="str">
        <f>IF(BS_CONTROLE[[#This Row],[Local - Partida]]=0, "-", BS_CONTROLE[[#This Row],[Local - Partida]])</f>
        <v>-</v>
      </c>
      <c r="AL279" s="258" t="str">
        <f>IF(BS_CONTROLE[[#This Row],[Local - Encerramento]]=0, "-", BS_CONTROLE[[#This Row],[Local - Encerramento]])</f>
        <v>-</v>
      </c>
      <c r="AM279" s="258" t="str">
        <f>IF(BS_CONTROLE[[#This Row],[Entre - Estações]]=0, "-", BS_CONTROLE[[#This Row],[Entre - Estações]])</f>
        <v>-</v>
      </c>
      <c r="AN279" s="258" t="str">
        <f>IF(BS_CONTROLE[[#This Row],[SB]]=0, "-", BS_CONTROLE[[#This Row],[SB]])</f>
        <v>-</v>
      </c>
      <c r="AO279" s="259" t="str">
        <f>IF(BS_CONTROLE[[#This Row],[SUB]]=0, "-", BS_CONTROLE[[#This Row],[SUB]])</f>
        <v>-</v>
      </c>
      <c r="AP279" s="260" t="str">
        <f>IF(BS_CONTROLE[[#This Row],[KM - Inicio]]=0, "-", BS_CONTROLE[[#This Row],[KM - Inicio]])</f>
        <v>-</v>
      </c>
      <c r="AQ279" s="260" t="str">
        <f>IF(BS_CONTROLE[[#This Row],[KM - Fim]]=0, "-", BS_CONTROLE[[#This Row],[KM - Fim]])</f>
        <v>-</v>
      </c>
      <c r="AR279" s="39"/>
      <c r="AS279" s="39"/>
      <c r="AT279" s="39"/>
      <c r="AU279" s="39"/>
      <c r="AV279" s="39"/>
      <c r="AW279" s="39"/>
      <c r="AX279" s="39"/>
      <c r="AY279" s="293" t="str">
        <f t="shared" si="25"/>
        <v>*</v>
      </c>
      <c r="AZ279" s="14"/>
      <c r="BA279" s="72"/>
      <c r="BB279" s="10" t="str">
        <f>IFERROR(_xlfn.XLOOKUP(AI279, BS_ATIVIDADE[ATIVIDADE],BS_ATIVIDADE[UNIDADE] ), "*")</f>
        <v>*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>
        <f>IFERROR(_xlfn.XLOOKUP(AO279, BASE_MAPA!$D$2:$D$260, BASE_MAPA!$I$2:$I$260), "ERRO")</f>
        <v>ERRO</v>
      </c>
      <c r="BF279" s="261" t="str">
        <f>IF(BS_CONTROLE[[#This Row],[Responsavel pelo boletim]]=0, "-", BS_CONTROLE[[#This Row],[Responsavel pelo boletim]])</f>
        <v>-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Aderente</v>
      </c>
      <c r="BR279" s="19" t="str">
        <f t="shared" si="27"/>
        <v>*</v>
      </c>
      <c r="BS279" s="19" t="str">
        <f t="shared" si="28"/>
        <v>*</v>
      </c>
      <c r="BT279" s="225" t="str">
        <f t="shared" si="23"/>
        <v/>
      </c>
    </row>
    <row r="280" spans="1:72" hidden="1">
      <c r="A280" s="51" t="str">
        <f t="shared" si="24"/>
        <v/>
      </c>
      <c r="B280" s="171"/>
      <c r="C280" s="8" t="str">
        <f>IF(BS_CONTROLE[[#This Row],[DATA]]="","",WEEKNUM(BS_CONTROLE[[#This Row],[DATA]]))</f>
        <v/>
      </c>
      <c r="D280" s="52"/>
      <c r="E280" s="29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4" t="s">
        <v>317</v>
      </c>
      <c r="M280" s="204" t="str" cm="1">
        <f t="array" ref="M2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0" s="204" t="str" cm="1">
        <f t="array" ref="N2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0" s="173"/>
      <c r="P280" s="173"/>
      <c r="Q280" s="84"/>
      <c r="R280" s="10" t="str">
        <f>IFERROR(_xlfn.XLOOKUP(F280, BS_ATIVIDADE[ATIVIDADE],BS_ATIVIDADE[UNIDADE] ), "*")</f>
        <v>*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1" t="str">
        <f>IFERROR(_xlfn.XLOOKUP(J280, BASE_MAPA!$D$2:$D$260, BASE_MAPA!$I$2:$I$260), "ERRO")</f>
        <v>ERRO</v>
      </c>
      <c r="V280" s="198"/>
      <c r="W280" s="173"/>
      <c r="X280" s="218"/>
      <c r="Y280" s="158"/>
      <c r="Z280" s="158"/>
      <c r="AA280" s="84"/>
      <c r="AB280" s="71"/>
      <c r="AC280" s="71"/>
      <c r="AD280" s="173"/>
      <c r="AE280" s="84"/>
      <c r="AF280" s="84"/>
      <c r="AG280" s="84"/>
      <c r="AH280" s="49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58" t="str">
        <f>IF(BS_CONTROLE[[#This Row],[Local - Partida]]=0, "-", BS_CONTROLE[[#This Row],[Local - Partida]])</f>
        <v>-</v>
      </c>
      <c r="AL280" s="258" t="str">
        <f>IF(BS_CONTROLE[[#This Row],[Local - Encerramento]]=0, "-", BS_CONTROLE[[#This Row],[Local - Encerramento]])</f>
        <v>-</v>
      </c>
      <c r="AM280" s="258" t="str">
        <f>IF(BS_CONTROLE[[#This Row],[Entre - Estações]]=0, "-", BS_CONTROLE[[#This Row],[Entre - Estações]])</f>
        <v>-</v>
      </c>
      <c r="AN280" s="258" t="str">
        <f>IF(BS_CONTROLE[[#This Row],[SB]]=0, "-", BS_CONTROLE[[#This Row],[SB]])</f>
        <v>-</v>
      </c>
      <c r="AO280" s="259" t="str">
        <f>IF(BS_CONTROLE[[#This Row],[SUB]]=0, "-", BS_CONTROLE[[#This Row],[SUB]])</f>
        <v>-</v>
      </c>
      <c r="AP280" s="260" t="str">
        <f>IF(BS_CONTROLE[[#This Row],[KM - Inicio]]=0, "-", BS_CONTROLE[[#This Row],[KM - Inicio]])</f>
        <v>-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 t="str">
        <f t="shared" si="25"/>
        <v>*</v>
      </c>
      <c r="AZ280" s="14"/>
      <c r="BA280" s="72"/>
      <c r="BB280" s="10" t="str">
        <f>IFERROR(_xlfn.XLOOKUP(AI280, BS_ATIVIDADE[ATIVIDADE],BS_ATIVIDADE[UNIDADE] ), "*")</f>
        <v>*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>
        <f>IFERROR(_xlfn.XLOOKUP(AO280, BASE_MAPA!$D$2:$D$260, BASE_MAPA!$I$2:$I$260), "ERRO")</f>
        <v>ERRO</v>
      </c>
      <c r="BF280" s="261" t="str">
        <f>IF(BS_CONTROLE[[#This Row],[Responsavel pelo boletim]]=0, "-", BS_CONTROLE[[#This Row],[Responsavel pelo boletim]])</f>
        <v>-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Aderente</v>
      </c>
      <c r="BR280" s="19" t="str">
        <f t="shared" si="27"/>
        <v>*</v>
      </c>
      <c r="BS280" s="19" t="str">
        <f t="shared" si="28"/>
        <v>*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1" s="204" t="str" cm="1">
        <f t="array" ref="N2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2" s="204" t="str" cm="1">
        <f t="array" ref="N2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3" s="204" t="str" cm="1">
        <f t="array" ref="N2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4" s="204" t="str" cm="1">
        <f t="array" ref="N2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5" s="204" t="str" cm="1">
        <f t="array" ref="N2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6" s="204" t="str" cm="1">
        <f t="array" ref="N2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7" s="204" t="str" cm="1">
        <f t="array" ref="N2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8" s="204" t="str" cm="1">
        <f t="array" ref="N2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89" s="204" t="str" cm="1">
        <f t="array" ref="N2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45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V254:V255 X251:Y255 V256:Y45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450 Z251:Z253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" name="Range1_14_1_1_1"/>
    <protectedRange sqref="F6:F7 F25 F14 F31:F32 F56:F57 F80:F81 F113 F107:F108 F159:F160 F169 F187:F188 F218 F220 F251 F253" name="Range1_14_1_2_1"/>
    <protectedRange sqref="J7 J27 J20 J25 J14 J75 J97 J103 J113 J144 J148 J151 J156:J157 J169 J178 J183 J206 J212 J215 J241" name="Range1_16_2"/>
    <protectedRange sqref="O7:Q7 P8:P9 O27:Q27 O20:Q20 O25:Q25 O14:Q14 P33:P34 P58:P59 O75:Q75 O97:Q97 O103:Q103 O113:Q113 O144:Q144 O151:Q151 O156:Q157 O169:Q169 O178:Q178 O183:Q183 O206:Q206 O212:Q212 O215:Q215 O241:Q24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" name="Range1_18_1_1"/>
    <protectedRange sqref="W6 W15:W17 W19 W23 W28 W31 W51 W56 W68:W70 W74 W77 W129 W137 W154 W184 W211 W227" name="Range1_18_4"/>
    <protectedRange sqref="AA6:AE7 AA19:AE20 AA31:AE32 AA51:AE51 AA56:AE57 AA77:AE77 AA80:AE81 AA129:AE129 AA107:AE110 AA137:AE137 AA159:AE160 AA154:AE154 AA184:AE184 AA187:AE188 AA211:AE211 AA218:AE220 AA227:AE227 AA251:AE253" name="Range1_19_1"/>
    <protectedRange sqref="AA27:AC27 AA25:AE25 AA75:AC75 AA103:AC103 AA148:AE148 AA151:AC151 AA212:AE212" name="Range1_19_1_4"/>
    <protectedRange sqref="D39:D42 D119:D122 D227:D230" name="Range1_14_1_1_1_1"/>
    <protectedRange sqref="F39:F42 F119:F122 F227:F23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" name="Range1_16_2_3"/>
    <protectedRange sqref="O46:Q46 O125:Q125 O236:Q236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1335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1336</v>
      </c>
      <c r="C4" s="331" t="s">
        <v>1337</v>
      </c>
      <c r="D4" s="331" t="s">
        <v>1338</v>
      </c>
      <c r="E4" s="331" t="s">
        <v>1339</v>
      </c>
      <c r="F4" s="331" t="s">
        <v>8</v>
      </c>
      <c r="G4" s="331" t="s">
        <v>1340</v>
      </c>
    </row>
    <row r="5" spans="2:8">
      <c r="B5" s="334" t="s">
        <v>1147</v>
      </c>
      <c r="C5" s="334">
        <v>314978</v>
      </c>
      <c r="D5" s="334" t="s">
        <v>1341</v>
      </c>
      <c r="E5" s="334" t="s">
        <v>537</v>
      </c>
      <c r="F5" s="334" t="s">
        <v>101</v>
      </c>
      <c r="G5" s="335">
        <v>46143</v>
      </c>
    </row>
    <row r="6" spans="2:8">
      <c r="B6" s="334" t="s">
        <v>1342</v>
      </c>
      <c r="C6" s="334">
        <v>256790</v>
      </c>
      <c r="D6" s="334" t="s">
        <v>1343</v>
      </c>
      <c r="E6" s="334" t="s">
        <v>537</v>
      </c>
      <c r="F6" s="334" t="s">
        <v>1344</v>
      </c>
      <c r="G6" s="335">
        <v>45992</v>
      </c>
    </row>
    <row r="7" spans="2:8">
      <c r="B7" s="334" t="s">
        <v>1345</v>
      </c>
      <c r="C7" s="334">
        <v>265193</v>
      </c>
      <c r="D7" s="334" t="s">
        <v>1346</v>
      </c>
      <c r="E7" s="334" t="s">
        <v>538</v>
      </c>
      <c r="F7" s="334" t="s">
        <v>1347</v>
      </c>
      <c r="G7" s="334" t="s">
        <v>1348</v>
      </c>
    </row>
    <row r="8" spans="2:8">
      <c r="B8" s="334" t="s">
        <v>1349</v>
      </c>
      <c r="C8" s="334">
        <v>293716</v>
      </c>
      <c r="D8" s="334" t="s">
        <v>1350</v>
      </c>
      <c r="E8" s="334" t="s">
        <v>538</v>
      </c>
      <c r="F8" s="334" t="s">
        <v>1347</v>
      </c>
      <c r="G8" s="335">
        <v>46204</v>
      </c>
    </row>
    <row r="9" spans="2:8">
      <c r="B9" s="334" t="s">
        <v>1351</v>
      </c>
      <c r="C9" s="334">
        <v>257258</v>
      </c>
      <c r="D9" s="334" t="s">
        <v>1352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1353</v>
      </c>
      <c r="C10" s="334">
        <v>371147</v>
      </c>
      <c r="D10" s="334" t="s">
        <v>1354</v>
      </c>
      <c r="E10" s="334" t="s">
        <v>539</v>
      </c>
      <c r="F10" s="334" t="s">
        <v>144</v>
      </c>
      <c r="G10" s="334" t="s">
        <v>1348</v>
      </c>
    </row>
    <row r="11" spans="2:8">
      <c r="B11" s="334" t="s">
        <v>1355</v>
      </c>
      <c r="C11" s="334">
        <v>259230</v>
      </c>
      <c r="D11" s="334" t="s">
        <v>1356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1357</v>
      </c>
      <c r="C12" s="334">
        <v>370705</v>
      </c>
      <c r="D12" s="334"/>
      <c r="E12" s="334" t="s">
        <v>539</v>
      </c>
      <c r="F12" s="334" t="s">
        <v>144</v>
      </c>
      <c r="G12" s="334" t="s">
        <v>1348</v>
      </c>
    </row>
    <row r="13" spans="2:8">
      <c r="B13" s="334" t="s">
        <v>1358</v>
      </c>
      <c r="C13" s="334">
        <v>258542</v>
      </c>
      <c r="D13" s="334" t="s">
        <v>1359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1360</v>
      </c>
      <c r="C14" s="334">
        <v>257050</v>
      </c>
      <c r="D14" s="334" t="s">
        <v>1361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1362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1363</v>
      </c>
      <c r="E3" s="326" t="s">
        <v>1364</v>
      </c>
      <c r="F3" s="326" t="s">
        <v>1365</v>
      </c>
      <c r="G3" s="331" t="s">
        <v>1366</v>
      </c>
      <c r="H3" s="326" t="s">
        <v>1367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1368</v>
      </c>
      <c r="H4" s="329"/>
    </row>
    <row r="5" spans="3:8" ht="29.25">
      <c r="C5" s="327" t="s">
        <v>537</v>
      </c>
      <c r="D5" s="327" t="s">
        <v>1369</v>
      </c>
      <c r="E5" s="328">
        <v>46000</v>
      </c>
      <c r="F5" s="327">
        <v>9000</v>
      </c>
      <c r="G5" s="332" t="s">
        <v>1370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1371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1372</v>
      </c>
      <c r="G7" s="333" t="s">
        <v>1373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1374</v>
      </c>
      <c r="H8" s="327"/>
    </row>
    <row r="9" spans="3:8">
      <c r="C9" s="327" t="s">
        <v>464</v>
      </c>
      <c r="D9" s="327" t="s">
        <v>1375</v>
      </c>
      <c r="E9" s="328">
        <v>45993</v>
      </c>
      <c r="F9" s="327">
        <v>12000</v>
      </c>
      <c r="G9" s="332" t="s">
        <v>1376</v>
      </c>
      <c r="H9" s="327"/>
    </row>
    <row r="10" spans="3:8" ht="29.25">
      <c r="C10" s="327" t="s">
        <v>464</v>
      </c>
      <c r="D10" s="327" t="s">
        <v>1377</v>
      </c>
      <c r="E10" s="328">
        <v>45993</v>
      </c>
      <c r="F10" s="327">
        <v>9000</v>
      </c>
      <c r="G10" s="332" t="s">
        <v>1378</v>
      </c>
      <c r="H10" s="327"/>
    </row>
    <row r="11" spans="3:8" ht="29.25">
      <c r="C11" s="327" t="s">
        <v>464</v>
      </c>
      <c r="D11" s="327" t="s">
        <v>1379</v>
      </c>
      <c r="E11" s="328">
        <v>45993</v>
      </c>
      <c r="F11" s="327">
        <v>10000</v>
      </c>
      <c r="G11" s="332" t="s">
        <v>1378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1380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3005" sqref="D3005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1381</v>
      </c>
      <c r="W1" s="396"/>
      <c r="X1" s="396"/>
      <c r="Y1" s="104"/>
    </row>
    <row r="2" spans="1:25" s="101" customFormat="1" ht="11.25" customHeight="1">
      <c r="A2" s="105" t="s">
        <v>1382</v>
      </c>
      <c r="B2" s="105" t="s">
        <v>1383</v>
      </c>
      <c r="C2" s="105" t="s">
        <v>313</v>
      </c>
      <c r="D2" s="106" t="s">
        <v>869</v>
      </c>
      <c r="E2" s="106" t="s">
        <v>870</v>
      </c>
      <c r="F2" s="106" t="s">
        <v>1384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1385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-</v>
      </c>
      <c r="E230" s="110" t="str">
        <f>IF(SP_SUL!T232="","*",SP_SUL!T232)</f>
        <v>-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55</v>
      </c>
      <c r="N230" s="270">
        <f>IF(SP_SUL!K232="","*",SP_SUL!K232)</f>
        <v>75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>
        <f>IF(SP_SUL!B241="","*",SP_SUL!B241)</f>
        <v>46001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*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8.3333333333333329E-2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250+900 via2 (20min)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IF(SP_SUL!Y252="","*",SP_SUL!Y252)</f>
        <v>*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*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*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*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ROGÉRIO (TP-730)</v>
      </c>
      <c r="H253" s="110" t="str">
        <f>IF(SP_SUL!F255="","*",SP_SUL!F255)</f>
        <v>PDM - SUBSTITUIÇÃO - DORMENTE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</v>
      </c>
      <c r="L253" s="339" t="str">
        <f>IF(SP_SUL!N255="","*",SP_SUL!N255)</f>
        <v>198ZYU1</v>
      </c>
      <c r="M253" s="111">
        <f>IF(SP_SUL!J255="","*",SP_SUL!J255)</f>
        <v>49</v>
      </c>
      <c r="N253" s="270">
        <f>IF(SP_SUL!K255="","*",SP_SUL!K255)</f>
        <v>199.8</v>
      </c>
      <c r="O253" s="270" t="str">
        <f>IF(SP_SUL!L255="","*",SP_SUL!L255)</f>
        <v>-</v>
      </c>
      <c r="P253" s="111"/>
      <c r="Q253" s="128">
        <f>IF(SP_SUL!O255="","*",SP_SUL!O255)</f>
        <v>0.41666666666666669</v>
      </c>
      <c r="R253" s="128">
        <f>IF(SP_SUL!P255="","*",SP_SUL!P255)</f>
        <v>6.25E-2</v>
      </c>
      <c r="S253" s="110" t="str">
        <f>IF(SP_SUL!Q255="","*",CONCATENATE(SP_SUL!Q255," ",SP_SUL!R255))</f>
        <v>15 Nº DE DORMENTES</v>
      </c>
      <c r="T253" s="110" t="str">
        <f>IF(SP_SUL!V255="","*",SP_SUL!V255)</f>
        <v>Jonas</v>
      </c>
      <c r="U253" s="110" t="str">
        <f>IF(SP_SUL!W255="","*",SP_SUL!W255)</f>
        <v>Substituição de dormentes</v>
      </c>
      <c r="V253" s="112">
        <f ca="1">_xlfn.XLOOKUP(G253&amp;$V$2,BS_CONTROLE[CHAVE],BS_CONTROLE[Quantidade_11],"-")</f>
        <v>0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*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ROBSON (TF-701)</v>
      </c>
      <c r="H254" s="110" t="str">
        <f>IF(SP_SUL!F256="","*",SP_SUL!F256)</f>
        <v>LIMPEZA DE LASTRO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ZFY</v>
      </c>
      <c r="L254" s="339" t="str">
        <f>IF(SP_SUL!N256="","*",SP_SUL!N256)</f>
        <v>ZFY1982</v>
      </c>
      <c r="M254" s="111">
        <f>IF(SP_SUL!J256="","*",SP_SUL!J256)</f>
        <v>56</v>
      </c>
      <c r="N254" s="270">
        <f>IF(SP_SUL!K256="","*",SP_SUL!K256)</f>
        <v>195.5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*</v>
      </c>
      <c r="T254" s="110" t="str">
        <f>IF(SP_SUL!V256="","*",SP_SUL!V256)</f>
        <v>Jonas</v>
      </c>
      <c r="U254" s="110" t="str">
        <f>IF(SP_SUL!W256="","*",SP_SUL!W256)</f>
        <v>Limpeza de Lastro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IF(SP_SUL!Y257="","*",SP_SUL!Y257)</f>
        <v>*</v>
      </c>
      <c r="B255" s="109" t="str">
        <f>IF(SP_SUL!X257="","*",SP_SUL!X257)</f>
        <v>*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 t="str">
        <f>IF(SP_SUL!B257="","*",SP_SUL!B257)</f>
        <v>*</v>
      </c>
      <c r="G255" s="110" t="str">
        <f>IF(SP_SUL!D257="","*",SP_SUL!D257)</f>
        <v>ROBSON (TF-701)</v>
      </c>
      <c r="H255" s="110" t="str">
        <f>IF(SP_SUL!F257="","*",SP_SUL!F257)</f>
        <v>PDM - SUBSTITUIÇÃO - TRILHO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ZPS-ZAL</v>
      </c>
      <c r="L255" s="339" t="str">
        <f>IF(SP_SUL!N257="","*",SP_SUL!N257)</f>
        <v>ZPS075</v>
      </c>
      <c r="M255" s="111">
        <f>IF(SP_SUL!J257="","*",SP_SUL!J257)</f>
        <v>61</v>
      </c>
      <c r="N255" s="270">
        <f>IF(SP_SUL!K257="","*",SP_SUL!K257)</f>
        <v>73.900000000000006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8.3333333333333329E-2</v>
      </c>
      <c r="S255" s="110" t="str">
        <f>IF(SP_SUL!Q257="","*",CONCATENATE(SP_SUL!Q257," ",SP_SUL!R257))</f>
        <v>312 M</v>
      </c>
      <c r="T255" s="110" t="str">
        <f>IF(SP_SUL!V257="","*",SP_SUL!V257)</f>
        <v>*</v>
      </c>
      <c r="U255" s="110" t="str">
        <f>IF(SP_SUL!W257="","*",SP_SUL!W257)</f>
        <v>*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*</v>
      </c>
      <c r="B256" s="109" t="str">
        <f>IF(SP_SUL!X258="","*",SP_SUL!X258)</f>
        <v>*</v>
      </c>
      <c r="C256" s="109" t="str">
        <f>IF(SP_SUL!Z258="","*",SP_SUL!Z258)</f>
        <v>*</v>
      </c>
      <c r="D256" s="110" t="str">
        <f>IF(SP_SUL!S258="","*",SP_SUL!S258)</f>
        <v>-</v>
      </c>
      <c r="E256" s="110" t="str">
        <f>IF(SP_SUL!T258="","*",SP_SUL!T258)</f>
        <v>-</v>
      </c>
      <c r="F256" s="110" t="str">
        <f>IF(SP_SUL!B258="","*",SP_SUL!B258)</f>
        <v>*</v>
      </c>
      <c r="G256" s="110" t="str">
        <f>IF(SP_SUL!D258="","*",SP_SUL!D258)</f>
        <v>*</v>
      </c>
      <c r="H256" s="110" t="str">
        <f>IF(SP_SUL!F258="","*",SP_SUL!F258)</f>
        <v>*</v>
      </c>
      <c r="I256" s="110" t="str">
        <f>IF(SP_SUL!H258="","*",SP_SUL!H258)</f>
        <v>*</v>
      </c>
      <c r="J256" s="110" t="str">
        <f>IF(SP_SUL!I258="","*",SP_SUL!I258)</f>
        <v>*</v>
      </c>
      <c r="K256" s="110" t="str">
        <f>IF(SP_SUL!M258="","*",SP_SUL!M258)</f>
        <v>-</v>
      </c>
      <c r="L256" s="339" t="str">
        <f>IF(SP_SUL!N258="","*",SP_SUL!N258)</f>
        <v>-</v>
      </c>
      <c r="M256" s="111" t="str">
        <f>IF(SP_SUL!J258="","*",SP_SUL!J258)</f>
        <v>*</v>
      </c>
      <c r="N256" s="270" t="str">
        <f>IF(SP_SUL!K258="","*",SP_SUL!K258)</f>
        <v>*</v>
      </c>
      <c r="O256" s="270" t="str">
        <f>IF(SP_SUL!L258="","*",SP_SUL!L258)</f>
        <v>-</v>
      </c>
      <c r="P256" s="111"/>
      <c r="Q256" s="128" t="str">
        <f>IF(SP_SUL!O258="","*",SP_SUL!O258)</f>
        <v>*</v>
      </c>
      <c r="R256" s="128" t="str">
        <f>IF(SP_SUL!P258="","*",SP_SUL!P258)</f>
        <v>*</v>
      </c>
      <c r="S256" s="110" t="str">
        <f>IF(SP_SUL!Q258="","*",CONCATENATE(SP_SUL!Q258," ",SP_SUL!R258))</f>
        <v>*</v>
      </c>
      <c r="T256" s="110" t="str">
        <f>IF(SP_SUL!V258="","*",SP_SUL!V258)</f>
        <v>*</v>
      </c>
      <c r="U256" s="110" t="str">
        <f>IF(SP_SUL!W258="","*",SP_SUL!W258)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*</v>
      </c>
      <c r="B259" s="109" t="str">
        <f>IF(SP_SUL!X261="","*",SP_SUL!X261)</f>
        <v>*</v>
      </c>
      <c r="C259" s="109" t="str">
        <f>IF(SP_SUL!Z261="","*",SP_SUL!Z261)</f>
        <v>*</v>
      </c>
      <c r="D259" s="110" t="str">
        <f>IF(SP_SUL!S261="","*",SP_SUL!S261)</f>
        <v>-</v>
      </c>
      <c r="E259" s="110" t="str">
        <f>IF(SP_SUL!T261="","*",SP_SUL!T261)</f>
        <v>-</v>
      </c>
      <c r="F259" s="110" t="str">
        <f>IF(SP_SUL!B261="","*",SP_SUL!B261)</f>
        <v>*</v>
      </c>
      <c r="G259" s="110" t="str">
        <f>IF(SP_SUL!D261="","*",SP_SUL!D261)</f>
        <v>*</v>
      </c>
      <c r="H259" s="110" t="str">
        <f>IF(SP_SUL!F261="","*",SP_SUL!F261)</f>
        <v>*</v>
      </c>
      <c r="I259" s="110" t="str">
        <f>IF(SP_SUL!H261="","*",SP_SUL!H261)</f>
        <v>*</v>
      </c>
      <c r="J259" s="110" t="str">
        <f>IF(SP_SUL!I261="","*",SP_SUL!I261)</f>
        <v>*</v>
      </c>
      <c r="K259" s="110" t="str">
        <f>IF(SP_SUL!M261="","*",SP_SUL!M261)</f>
        <v>-</v>
      </c>
      <c r="L259" s="339" t="str">
        <f>IF(SP_SUL!N261="","*",SP_SUL!N261)</f>
        <v>-</v>
      </c>
      <c r="M259" s="111" t="str">
        <f>IF(SP_SUL!J261="","*",SP_SUL!J261)</f>
        <v>*</v>
      </c>
      <c r="N259" s="270" t="str">
        <f>IF(SP_SUL!K261="","*",SP_SUL!K261)</f>
        <v>*</v>
      </c>
      <c r="O259" s="270" t="str">
        <f>IF(SP_SUL!L261="","*",SP_SUL!L261)</f>
        <v>-</v>
      </c>
      <c r="P259" s="111"/>
      <c r="Q259" s="128" t="str">
        <f>IF(SP_SUL!O261="","*",SP_SUL!O261)</f>
        <v>*</v>
      </c>
      <c r="R259" s="128" t="str">
        <f>IF(SP_SUL!P261="","*",SP_SUL!P261)</f>
        <v>*</v>
      </c>
      <c r="S259" s="110" t="str">
        <f>IF(SP_SUL!Q261="","*",CONCATENATE(SP_SUL!Q261," ",SP_SUL!R261))</f>
        <v>*</v>
      </c>
      <c r="T259" s="110" t="str">
        <f>IF(SP_SUL!V261="","*",SP_SUL!V261)</f>
        <v>*</v>
      </c>
      <c r="U259" s="110" t="str">
        <f>IF(SP_SUL!W261="","*",SP_SUL!W261)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*</v>
      </c>
      <c r="B260" s="109" t="str">
        <f>IF(SP_SUL!X262="","*",SP_SUL!X262)</f>
        <v>*</v>
      </c>
      <c r="C260" s="109" t="str">
        <f>IF(SP_SUL!Z262="","*",SP_SUL!Z262)</f>
        <v>*</v>
      </c>
      <c r="D260" s="110" t="str">
        <f>IF(SP_SUL!S262="","*",SP_SUL!S262)</f>
        <v>-</v>
      </c>
      <c r="E260" s="110" t="str">
        <f>IF(SP_SUL!T262="","*",SP_SUL!T262)</f>
        <v>-</v>
      </c>
      <c r="F260" s="110" t="str">
        <f>IF(SP_SUL!B262="","*",SP_SUL!B262)</f>
        <v>*</v>
      </c>
      <c r="G260" s="110" t="str">
        <f>IF(SP_SUL!D262="","*",SP_SUL!D262)</f>
        <v>*</v>
      </c>
      <c r="H260" s="110" t="str">
        <f>IF(SP_SUL!F262="","*",SP_SUL!F262)</f>
        <v>*</v>
      </c>
      <c r="I260" s="110" t="str">
        <f>IF(SP_SUL!H262="","*",SP_SUL!H262)</f>
        <v>*</v>
      </c>
      <c r="J260" s="110" t="str">
        <f>IF(SP_SUL!I262="","*",SP_SUL!I262)</f>
        <v>*</v>
      </c>
      <c r="K260" s="110" t="str">
        <f>IF(SP_SUL!M262="","*",SP_SUL!M262)</f>
        <v>-</v>
      </c>
      <c r="L260" s="339" t="str">
        <f>IF(SP_SUL!N262="","*",SP_SUL!N262)</f>
        <v>-</v>
      </c>
      <c r="M260" s="111" t="str">
        <f>IF(SP_SUL!J262="","*",SP_SUL!J262)</f>
        <v>*</v>
      </c>
      <c r="N260" s="270" t="str">
        <f>IF(SP_SUL!K262="","*",SP_SUL!K262)</f>
        <v>*</v>
      </c>
      <c r="O260" s="270" t="str">
        <f>IF(SP_SUL!L262="","*",SP_SUL!L262)</f>
        <v>-</v>
      </c>
      <c r="P260" s="111"/>
      <c r="Q260" s="128" t="str">
        <f>IF(SP_SUL!O262="","*",SP_SUL!O262)</f>
        <v>*</v>
      </c>
      <c r="R260" s="128" t="str">
        <f>IF(SP_SUL!P262="","*",SP_SUL!P262)</f>
        <v>*</v>
      </c>
      <c r="S260" s="110" t="str">
        <f>IF(SP_SUL!Q262="","*",CONCATENATE(SP_SUL!Q262," ",SP_SUL!R262))</f>
        <v>*</v>
      </c>
      <c r="T260" s="110" t="str">
        <f>IF(SP_SUL!V262="","*",SP_SUL!V262)</f>
        <v>*</v>
      </c>
      <c r="U260" s="110" t="str">
        <f>IF(SP_SUL!W262="","*",SP_SUL!W262)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*</v>
      </c>
      <c r="B261" s="109" t="str">
        <f>IF(SP_SUL!X263="","*",SP_SUL!X263)</f>
        <v>*</v>
      </c>
      <c r="C261" s="109" t="str">
        <f>IF(SP_SUL!Z263="","*",SP_SUL!Z263)</f>
        <v>*</v>
      </c>
      <c r="D261" s="110" t="str">
        <f>IF(SP_SUL!S263="","*",SP_SUL!S263)</f>
        <v>-</v>
      </c>
      <c r="E261" s="110" t="str">
        <f>IF(SP_SUL!T263="","*",SP_SUL!T263)</f>
        <v>-</v>
      </c>
      <c r="F261" s="110" t="str">
        <f>IF(SP_SUL!B263="","*",SP_SUL!B263)</f>
        <v>*</v>
      </c>
      <c r="G261" s="110" t="str">
        <f>IF(SP_SUL!D263="","*",SP_SUL!D263)</f>
        <v>*</v>
      </c>
      <c r="H261" s="110" t="str">
        <f>IF(SP_SUL!F263="","*",SP_SUL!F263)</f>
        <v>*</v>
      </c>
      <c r="I261" s="110" t="str">
        <f>IF(SP_SUL!H263="","*",SP_SUL!H263)</f>
        <v>*</v>
      </c>
      <c r="J261" s="110" t="str">
        <f>IF(SP_SUL!I263="","*",SP_SUL!I263)</f>
        <v>*</v>
      </c>
      <c r="K261" s="110" t="str">
        <f>IF(SP_SUL!M263="","*",SP_SUL!M263)</f>
        <v>-</v>
      </c>
      <c r="L261" s="339" t="str">
        <f>IF(SP_SUL!N263="","*",SP_SUL!N263)</f>
        <v>-</v>
      </c>
      <c r="M261" s="111" t="str">
        <f>IF(SP_SUL!J263="","*",SP_SUL!J263)</f>
        <v>*</v>
      </c>
      <c r="N261" s="270" t="str">
        <f>IF(SP_SUL!K263="","*",SP_SUL!K263)</f>
        <v>*</v>
      </c>
      <c r="O261" s="270" t="str">
        <f>IF(SP_SUL!L263="","*",SP_SUL!L263)</f>
        <v>-</v>
      </c>
      <c r="P261" s="111"/>
      <c r="Q261" s="128" t="str">
        <f>IF(SP_SUL!O263="","*",SP_SUL!O263)</f>
        <v>*</v>
      </c>
      <c r="R261" s="128" t="str">
        <f>IF(SP_SUL!P263="","*",SP_SUL!P263)</f>
        <v>*</v>
      </c>
      <c r="S261" s="110" t="str">
        <f>IF(SP_SUL!Q263="","*",CONCATENATE(SP_SUL!Q263," ",SP_SUL!R263))</f>
        <v>*</v>
      </c>
      <c r="T261" s="110" t="str">
        <f>IF(SP_SUL!V263="","*",SP_SUL!V263)</f>
        <v>*</v>
      </c>
      <c r="U261" s="110" t="str">
        <f>IF(SP_SUL!W263="","*",SP_SUL!W263)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*</v>
      </c>
      <c r="B262" s="109" t="str">
        <f>IF(SP_SUL!X264="","*",SP_SUL!X264)</f>
        <v>*</v>
      </c>
      <c r="C262" s="109" t="str">
        <f>IF(SP_SUL!Z264="","*",SP_SUL!Z264)</f>
        <v>*</v>
      </c>
      <c r="D262" s="110" t="str">
        <f>IF(SP_SUL!S264="","*",SP_SUL!S264)</f>
        <v>-</v>
      </c>
      <c r="E262" s="110" t="str">
        <f>IF(SP_SUL!T264="","*",SP_SUL!T264)</f>
        <v>-</v>
      </c>
      <c r="F262" s="110" t="str">
        <f>IF(SP_SUL!B264="","*",SP_SUL!B264)</f>
        <v>*</v>
      </c>
      <c r="G262" s="110" t="str">
        <f>IF(SP_SUL!D264="","*",SP_SUL!D264)</f>
        <v>*</v>
      </c>
      <c r="H262" s="110" t="str">
        <f>IF(SP_SUL!F264="","*",SP_SUL!F264)</f>
        <v>*</v>
      </c>
      <c r="I262" s="110" t="str">
        <f>IF(SP_SUL!H264="","*",SP_SUL!H264)</f>
        <v>*</v>
      </c>
      <c r="J262" s="110" t="str">
        <f>IF(SP_SUL!I264="","*",SP_SUL!I264)</f>
        <v>*</v>
      </c>
      <c r="K262" s="110" t="str">
        <f>IF(SP_SUL!M264="","*",SP_SUL!M264)</f>
        <v>-</v>
      </c>
      <c r="L262" s="339" t="str">
        <f>IF(SP_SUL!N264="","*",SP_SUL!N264)</f>
        <v>-</v>
      </c>
      <c r="M262" s="111" t="str">
        <f>IF(SP_SUL!J264="","*",SP_SUL!J264)</f>
        <v>*</v>
      </c>
      <c r="N262" s="270" t="str">
        <f>IF(SP_SUL!K264="","*",SP_SUL!K264)</f>
        <v>*</v>
      </c>
      <c r="O262" s="270" t="str">
        <f>IF(SP_SUL!L264="","*",SP_SUL!L264)</f>
        <v>-</v>
      </c>
      <c r="P262" s="111"/>
      <c r="Q262" s="128" t="str">
        <f>IF(SP_SUL!O264="","*",SP_SUL!O264)</f>
        <v>*</v>
      </c>
      <c r="R262" s="128" t="str">
        <f>IF(SP_SUL!P264="","*",SP_SUL!P264)</f>
        <v>*</v>
      </c>
      <c r="S262" s="110" t="str">
        <f>IF(SP_SUL!Q264="","*",CONCATENATE(SP_SUL!Q264," ",SP_SUL!R264))</f>
        <v>*</v>
      </c>
      <c r="T262" s="110" t="str">
        <f>IF(SP_SUL!V264="","*",SP_SUL!V264)</f>
        <v>*</v>
      </c>
      <c r="U262" s="110" t="str">
        <f>IF(SP_SUL!W264="","*",SP_SUL!W264)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*</v>
      </c>
      <c r="B263" s="109" t="str">
        <f>IF(SP_SUL!X265="","*",SP_SUL!X265)</f>
        <v>*</v>
      </c>
      <c r="C263" s="109" t="str">
        <f>IF(SP_SUL!Z265="","*",SP_SUL!Z265)</f>
        <v>*</v>
      </c>
      <c r="D263" s="110" t="str">
        <f>IF(SP_SUL!S265="","*",SP_SUL!S265)</f>
        <v>-</v>
      </c>
      <c r="E263" s="110" t="str">
        <f>IF(SP_SUL!T265="","*",SP_SUL!T265)</f>
        <v>-</v>
      </c>
      <c r="F263" s="110" t="str">
        <f>IF(SP_SUL!B265="","*",SP_SUL!B265)</f>
        <v>*</v>
      </c>
      <c r="G263" s="110" t="str">
        <f>IF(SP_SUL!D265="","*",SP_SUL!D265)</f>
        <v>*</v>
      </c>
      <c r="H263" s="110" t="str">
        <f>IF(SP_SUL!F265="","*",SP_SUL!F265)</f>
        <v>*</v>
      </c>
      <c r="I263" s="110" t="str">
        <f>IF(SP_SUL!H265="","*",SP_SUL!H265)</f>
        <v>*</v>
      </c>
      <c r="J263" s="110" t="str">
        <f>IF(SP_SUL!I265="","*",SP_SUL!I265)</f>
        <v>*</v>
      </c>
      <c r="K263" s="110" t="str">
        <f>IF(SP_SUL!M265="","*",SP_SUL!M265)</f>
        <v>-</v>
      </c>
      <c r="L263" s="339" t="str">
        <f>IF(SP_SUL!N265="","*",SP_SUL!N265)</f>
        <v>-</v>
      </c>
      <c r="M263" s="111" t="str">
        <f>IF(SP_SUL!J265="","*",SP_SUL!J265)</f>
        <v>*</v>
      </c>
      <c r="N263" s="270" t="str">
        <f>IF(SP_SUL!K265="","*",SP_SUL!K265)</f>
        <v>*</v>
      </c>
      <c r="O263" s="270" t="str">
        <f>IF(SP_SUL!L265="","*",SP_SUL!L265)</f>
        <v>-</v>
      </c>
      <c r="P263" s="111"/>
      <c r="Q263" s="128" t="str">
        <f>IF(SP_SUL!O265="","*",SP_SUL!O265)</f>
        <v>*</v>
      </c>
      <c r="R263" s="128" t="str">
        <f>IF(SP_SUL!P265="","*",SP_SUL!P265)</f>
        <v>*</v>
      </c>
      <c r="S263" s="110" t="str">
        <f>IF(SP_SUL!Q265="","*",CONCATENATE(SP_SUL!Q265," ",SP_SUL!R265))</f>
        <v>*</v>
      </c>
      <c r="T263" s="110" t="str">
        <f>IF(SP_SUL!V265="","*",SP_SUL!V265)</f>
        <v>*</v>
      </c>
      <c r="U263" s="110" t="str">
        <f>IF(SP_SUL!W265="","*",SP_SUL!W265)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*</v>
      </c>
      <c r="B264" s="109" t="str">
        <f>IF(SP_SUL!X266="","*",SP_SUL!X266)</f>
        <v>*</v>
      </c>
      <c r="C264" s="109" t="str">
        <f>IF(SP_SUL!Z266="","*",SP_SUL!Z266)</f>
        <v>*</v>
      </c>
      <c r="D264" s="110" t="str">
        <f>IF(SP_SUL!S266="","*",SP_SUL!S266)</f>
        <v>-</v>
      </c>
      <c r="E264" s="110" t="str">
        <f>IF(SP_SUL!T266="","*",SP_SUL!T266)</f>
        <v>-</v>
      </c>
      <c r="F264" s="110" t="str">
        <f>IF(SP_SUL!B266="","*",SP_SUL!B266)</f>
        <v>*</v>
      </c>
      <c r="G264" s="110" t="str">
        <f>IF(SP_SUL!D266="","*",SP_SUL!D266)</f>
        <v>*</v>
      </c>
      <c r="H264" s="110" t="str">
        <f>IF(SP_SUL!F266="","*",SP_SUL!F266)</f>
        <v>*</v>
      </c>
      <c r="I264" s="110" t="str">
        <f>IF(SP_SUL!H266="","*",SP_SUL!H266)</f>
        <v>*</v>
      </c>
      <c r="J264" s="110" t="str">
        <f>IF(SP_SUL!I266="","*",SP_SUL!I266)</f>
        <v>*</v>
      </c>
      <c r="K264" s="110" t="str">
        <f>IF(SP_SUL!M266="","*",SP_SUL!M266)</f>
        <v>-</v>
      </c>
      <c r="L264" s="339" t="str">
        <f>IF(SP_SUL!N266="","*",SP_SUL!N266)</f>
        <v>-</v>
      </c>
      <c r="M264" s="111" t="str">
        <f>IF(SP_SUL!J266="","*",SP_SUL!J266)</f>
        <v>*</v>
      </c>
      <c r="N264" s="270" t="str">
        <f>IF(SP_SUL!K266="","*",SP_SUL!K266)</f>
        <v>*</v>
      </c>
      <c r="O264" s="270" t="str">
        <f>IF(SP_SUL!L266="","*",SP_SUL!L266)</f>
        <v>-</v>
      </c>
      <c r="P264" s="111"/>
      <c r="Q264" s="128" t="str">
        <f>IF(SP_SUL!O266="","*",SP_SUL!O266)</f>
        <v>*</v>
      </c>
      <c r="R264" s="128" t="str">
        <f>IF(SP_SUL!P266="","*",SP_SUL!P266)</f>
        <v>*</v>
      </c>
      <c r="S264" s="110" t="str">
        <f>IF(SP_SUL!Q266="","*",CONCATENATE(SP_SUL!Q266," ",SP_SUL!R266))</f>
        <v>*</v>
      </c>
      <c r="T264" s="110" t="str">
        <f>IF(SP_SUL!V266="","*",SP_SUL!V266)</f>
        <v>*</v>
      </c>
      <c r="U264" s="110" t="str">
        <f>IF(SP_SUL!W266="","*",SP_SUL!W266)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*</v>
      </c>
      <c r="B266" s="109" t="str">
        <f>IF(SP_SUL!X268="","*",SP_SUL!X268)</f>
        <v>*</v>
      </c>
      <c r="C266" s="109" t="str">
        <f>IF(SP_SUL!Z268="","*",SP_SUL!Z268)</f>
        <v>*</v>
      </c>
      <c r="D266" s="110" t="str">
        <f>IF(SP_SUL!S268="","*",SP_SUL!S268)</f>
        <v>-</v>
      </c>
      <c r="E266" s="110" t="str">
        <f>IF(SP_SUL!T268="","*",SP_SUL!T268)</f>
        <v>-</v>
      </c>
      <c r="F266" s="110" t="str">
        <f>IF(SP_SUL!B268="","*",SP_SUL!B268)</f>
        <v>*</v>
      </c>
      <c r="G266" s="110" t="str">
        <f>IF(SP_SUL!D268="","*",SP_SUL!D268)</f>
        <v>*</v>
      </c>
      <c r="H266" s="110" t="str">
        <f>IF(SP_SUL!F268="","*",SP_SUL!F268)</f>
        <v>*</v>
      </c>
      <c r="I266" s="110" t="str">
        <f>IF(SP_SUL!H268="","*",SP_SUL!H268)</f>
        <v>*</v>
      </c>
      <c r="J266" s="110" t="str">
        <f>IF(SP_SUL!I268="","*",SP_SUL!I268)</f>
        <v>*</v>
      </c>
      <c r="K266" s="110" t="str">
        <f>IF(SP_SUL!M268="","*",SP_SUL!M268)</f>
        <v>-</v>
      </c>
      <c r="L266" s="339" t="str">
        <f>IF(SP_SUL!N268="","*",SP_SUL!N268)</f>
        <v>-</v>
      </c>
      <c r="M266" s="111" t="str">
        <f>IF(SP_SUL!J268="","*",SP_SUL!J268)</f>
        <v>*</v>
      </c>
      <c r="N266" s="270" t="str">
        <f>IF(SP_SUL!K268="","*",SP_SUL!K268)</f>
        <v>*</v>
      </c>
      <c r="O266" s="270" t="str">
        <f>IF(SP_SUL!L268="","*",SP_SUL!L268)</f>
        <v>-</v>
      </c>
      <c r="P266" s="111"/>
      <c r="Q266" s="128" t="str">
        <f>IF(SP_SUL!O268="","*",SP_SUL!O268)</f>
        <v>*</v>
      </c>
      <c r="R266" s="128" t="str">
        <f>IF(SP_SUL!P268="","*",SP_SUL!P268)</f>
        <v>*</v>
      </c>
      <c r="S266" s="110" t="str">
        <f>IF(SP_SUL!Q268="","*",CONCATENATE(SP_SUL!Q268," ",SP_SUL!R268))</f>
        <v>*</v>
      </c>
      <c r="T266" s="110" t="str">
        <f>IF(SP_SUL!V268="","*",SP_SUL!V268)</f>
        <v>*</v>
      </c>
      <c r="U266" s="110" t="str">
        <f>IF(SP_SUL!W268="","*",SP_SUL!W268)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*</v>
      </c>
      <c r="C267" s="109" t="str">
        <f>IF(SP_SUL!Z269="","*",SP_SUL!Z269)</f>
        <v>*</v>
      </c>
      <c r="D267" s="110" t="str">
        <f>IF(SP_SUL!S269="","*",SP_SUL!S269)</f>
        <v>-</v>
      </c>
      <c r="E267" s="110" t="str">
        <f>IF(SP_SUL!T269="","*",SP_SUL!T269)</f>
        <v>-</v>
      </c>
      <c r="F267" s="110" t="str">
        <f>IF(SP_SUL!B269="","*",SP_SUL!B269)</f>
        <v>*</v>
      </c>
      <c r="G267" s="110" t="str">
        <f>IF(SP_SUL!D269="","*",SP_SUL!D269)</f>
        <v>*</v>
      </c>
      <c r="H267" s="110" t="str">
        <f>IF(SP_SUL!F269="","*",SP_SUL!F269)</f>
        <v>*</v>
      </c>
      <c r="I267" s="110" t="str">
        <f>IF(SP_SUL!H269="","*",SP_SUL!H269)</f>
        <v>*</v>
      </c>
      <c r="J267" s="110" t="str">
        <f>IF(SP_SUL!I269="","*",SP_SUL!I269)</f>
        <v>*</v>
      </c>
      <c r="K267" s="110" t="str">
        <f>IF(SP_SUL!M269="","*",SP_SUL!M269)</f>
        <v>-</v>
      </c>
      <c r="L267" s="339" t="str">
        <f>IF(SP_SUL!N269="","*",SP_SUL!N269)</f>
        <v>-</v>
      </c>
      <c r="M267" s="111" t="str">
        <f>IF(SP_SUL!J269="","*",SP_SUL!J269)</f>
        <v>*</v>
      </c>
      <c r="N267" s="270" t="str">
        <f>IF(SP_SUL!K269="","*",SP_SUL!K269)</f>
        <v>*</v>
      </c>
      <c r="O267" s="270" t="str">
        <f>IF(SP_SUL!L269="","*",SP_SUL!L269)</f>
        <v>-</v>
      </c>
      <c r="P267" s="111"/>
      <c r="Q267" s="128" t="str">
        <f>IF(SP_SUL!O269="","*",SP_SUL!O269)</f>
        <v>*</v>
      </c>
      <c r="R267" s="128" t="str">
        <f>IF(SP_SUL!P269="","*",SP_SUL!P269)</f>
        <v>*</v>
      </c>
      <c r="S267" s="110" t="str">
        <f>IF(SP_SUL!Q269="","*",CONCATENATE(SP_SUL!Q269," ",SP_SUL!R269))</f>
        <v>*</v>
      </c>
      <c r="T267" s="110" t="str">
        <f>IF(SP_SUL!V269="","*",SP_SUL!V269)</f>
        <v>*</v>
      </c>
      <c r="U267" s="110" t="str">
        <f>IF(SP_SUL!W269="","*",SP_SUL!W269)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*</v>
      </c>
      <c r="B269" s="109" t="str">
        <f>IF(SP_SUL!X271="","*",SP_SUL!X271)</f>
        <v>*</v>
      </c>
      <c r="C269" s="109" t="str">
        <f>IF(SP_SUL!Z271="","*",SP_SUL!Z271)</f>
        <v>*</v>
      </c>
      <c r="D269" s="110" t="str">
        <f>IF(SP_SUL!S271="","*",SP_SUL!S271)</f>
        <v>-</v>
      </c>
      <c r="E269" s="110" t="str">
        <f>IF(SP_SUL!T271="","*",SP_SUL!T271)</f>
        <v>-</v>
      </c>
      <c r="F269" s="110" t="str">
        <f>IF(SP_SUL!B271="","*",SP_SUL!B271)</f>
        <v>*</v>
      </c>
      <c r="G269" s="110" t="str">
        <f>IF(SP_SUL!D271="","*",SP_SUL!D271)</f>
        <v>*</v>
      </c>
      <c r="H269" s="110" t="str">
        <f>IF(SP_SUL!F271="","*",SP_SUL!F271)</f>
        <v>*</v>
      </c>
      <c r="I269" s="110" t="str">
        <f>IF(SP_SUL!H271="","*",SP_SUL!H271)</f>
        <v>*</v>
      </c>
      <c r="J269" s="110" t="str">
        <f>IF(SP_SUL!I271="","*",SP_SUL!I271)</f>
        <v>*</v>
      </c>
      <c r="K269" s="110" t="str">
        <f>IF(SP_SUL!M271="","*",SP_SUL!M271)</f>
        <v>-</v>
      </c>
      <c r="L269" s="339" t="str">
        <f>IF(SP_SUL!N271="","*",SP_SUL!N271)</f>
        <v>-</v>
      </c>
      <c r="M269" s="111" t="str">
        <f>IF(SP_SUL!J271="","*",SP_SUL!J271)</f>
        <v>*</v>
      </c>
      <c r="N269" s="270" t="str">
        <f>IF(SP_SUL!K271="","*",SP_SUL!K271)</f>
        <v>*</v>
      </c>
      <c r="O269" s="270" t="str">
        <f>IF(SP_SUL!L271="","*",SP_SUL!L271)</f>
        <v>-</v>
      </c>
      <c r="P269" s="111"/>
      <c r="Q269" s="128" t="str">
        <f>IF(SP_SUL!O271="","*",SP_SUL!O271)</f>
        <v>*</v>
      </c>
      <c r="R269" s="128" t="str">
        <f>IF(SP_SUL!P271="","*",SP_SUL!P271)</f>
        <v>*</v>
      </c>
      <c r="S269" s="110" t="str">
        <f>IF(SP_SUL!Q271="","*",CONCATENATE(SP_SUL!Q271," ",SP_SUL!R271))</f>
        <v>*</v>
      </c>
      <c r="T269" s="110" t="str">
        <f>IF(SP_SUL!V271="","*",SP_SUL!V271)</f>
        <v>*</v>
      </c>
      <c r="U269" s="110" t="str">
        <f>IF(SP_SUL!W271="","*",SP_SUL!W271)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*</v>
      </c>
      <c r="B270" s="109" t="str">
        <f>IF(SP_SUL!X272="","*",SP_SUL!X272)</f>
        <v>*</v>
      </c>
      <c r="C270" s="109" t="str">
        <f>IF(SP_SUL!Z272="","*",SP_SUL!Z272)</f>
        <v>*</v>
      </c>
      <c r="D270" s="110" t="str">
        <f>IF(SP_SUL!S272="","*",SP_SUL!S272)</f>
        <v>-</v>
      </c>
      <c r="E270" s="110" t="str">
        <f>IF(SP_SUL!T272="","*",SP_SUL!T272)</f>
        <v>-</v>
      </c>
      <c r="F270" s="110" t="str">
        <f>IF(SP_SUL!B272="","*",SP_SUL!B272)</f>
        <v>*</v>
      </c>
      <c r="G270" s="110" t="str">
        <f>IF(SP_SUL!D272="","*",SP_SUL!D272)</f>
        <v>*</v>
      </c>
      <c r="H270" s="110" t="str">
        <f>IF(SP_SUL!F272="","*",SP_SUL!F272)</f>
        <v>*</v>
      </c>
      <c r="I270" s="110" t="str">
        <f>IF(SP_SUL!H272="","*",SP_SUL!H272)</f>
        <v>*</v>
      </c>
      <c r="J270" s="110" t="str">
        <f>IF(SP_SUL!I272="","*",SP_SUL!I272)</f>
        <v>*</v>
      </c>
      <c r="K270" s="110" t="str">
        <f>IF(SP_SUL!M272="","*",SP_SUL!M272)</f>
        <v>-</v>
      </c>
      <c r="L270" s="339" t="str">
        <f>IF(SP_SUL!N272="","*",SP_SUL!N272)</f>
        <v>-</v>
      </c>
      <c r="M270" s="111" t="str">
        <f>IF(SP_SUL!J272="","*",SP_SUL!J272)</f>
        <v>*</v>
      </c>
      <c r="N270" s="270" t="str">
        <f>IF(SP_SUL!K272="","*",SP_SUL!K272)</f>
        <v>*</v>
      </c>
      <c r="O270" s="270" t="str">
        <f>IF(SP_SUL!L272="","*",SP_SUL!L272)</f>
        <v>-</v>
      </c>
      <c r="P270" s="111"/>
      <c r="Q270" s="128" t="str">
        <f>IF(SP_SUL!O272="","*",SP_SUL!O272)</f>
        <v>*</v>
      </c>
      <c r="R270" s="128" t="str">
        <f>IF(SP_SUL!P272="","*",SP_SUL!P272)</f>
        <v>*</v>
      </c>
      <c r="S270" s="110" t="str">
        <f>IF(SP_SUL!Q272="","*",CONCATENATE(SP_SUL!Q272," ",SP_SUL!R272))</f>
        <v>*</v>
      </c>
      <c r="T270" s="110" t="str">
        <f>IF(SP_SUL!V272="","*",SP_SUL!V272)</f>
        <v>*</v>
      </c>
      <c r="U270" s="110" t="str">
        <f>IF(SP_SUL!W272="","*",SP_SUL!W272)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IF(SP_SUL!Y273="","*",SP_SUL!Y273)</f>
        <v>*</v>
      </c>
      <c r="B271" s="109" t="str">
        <f>IF(SP_SUL!X273="","*",SP_SUL!X273)</f>
        <v>*</v>
      </c>
      <c r="C271" s="109" t="str">
        <f>IF(SP_SUL!Z273="","*",SP_SUL!Z273)</f>
        <v>*</v>
      </c>
      <c r="D271" s="110" t="str">
        <f>IF(SP_SUL!S273="","*",SP_SUL!S273)</f>
        <v>-</v>
      </c>
      <c r="E271" s="110" t="str">
        <f>IF(SP_SUL!T273="","*",SP_SUL!T273)</f>
        <v>-</v>
      </c>
      <c r="F271" s="110" t="str">
        <f>IF(SP_SUL!B273="","*",SP_SUL!B273)</f>
        <v>*</v>
      </c>
      <c r="G271" s="110" t="str">
        <f>IF(SP_SUL!D273="","*",SP_SUL!D273)</f>
        <v>*</v>
      </c>
      <c r="H271" s="110" t="str">
        <f>IF(SP_SUL!F273="","*",SP_SUL!F273)</f>
        <v>*</v>
      </c>
      <c r="I271" s="110" t="str">
        <f>IF(SP_SUL!H273="","*",SP_SUL!H273)</f>
        <v>*</v>
      </c>
      <c r="J271" s="110" t="str">
        <f>IF(SP_SUL!I273="","*",SP_SUL!I273)</f>
        <v>*</v>
      </c>
      <c r="K271" s="110" t="str">
        <f>IF(SP_SUL!M273="","*",SP_SUL!M273)</f>
        <v>-</v>
      </c>
      <c r="L271" s="339" t="str">
        <f>IF(SP_SUL!N273="","*",SP_SUL!N273)</f>
        <v>-</v>
      </c>
      <c r="M271" s="111" t="str">
        <f>IF(SP_SUL!J273="","*",SP_SUL!J273)</f>
        <v>*</v>
      </c>
      <c r="N271" s="270" t="str">
        <f>IF(SP_SUL!K273="","*",SP_SUL!K273)</f>
        <v>*</v>
      </c>
      <c r="O271" s="270" t="str">
        <f>IF(SP_SUL!L273="","*",SP_SUL!L273)</f>
        <v>-</v>
      </c>
      <c r="P271" s="111"/>
      <c r="Q271" s="128" t="str">
        <f>IF(SP_SUL!O273="","*",SP_SUL!O273)</f>
        <v>*</v>
      </c>
      <c r="R271" s="128" t="str">
        <f>IF(SP_SUL!P273="","*",SP_SUL!P273)</f>
        <v>*</v>
      </c>
      <c r="S271" s="110" t="str">
        <f>IF(SP_SUL!Q273="","*",CONCATENATE(SP_SUL!Q273," ",SP_SUL!R273))</f>
        <v>*</v>
      </c>
      <c r="T271" s="110" t="str">
        <f>IF(SP_SUL!V273="","*",SP_SUL!V273)</f>
        <v>*</v>
      </c>
      <c r="U271" s="110" t="str">
        <f>IF(SP_SUL!W273="","*",SP_SUL!W273)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*</v>
      </c>
      <c r="C272" s="109" t="str">
        <f>IF(SP_SUL!Z274="","*",SP_SUL!Z274)</f>
        <v>*</v>
      </c>
      <c r="D272" s="110" t="str">
        <f>IF(SP_SUL!S274="","*",SP_SUL!S274)</f>
        <v>-</v>
      </c>
      <c r="E272" s="110" t="str">
        <f>IF(SP_SUL!T274="","*",SP_SUL!T274)</f>
        <v>-</v>
      </c>
      <c r="F272" s="110" t="str">
        <f>IF(SP_SUL!B274="","*",SP_SUL!B274)</f>
        <v>*</v>
      </c>
      <c r="G272" s="110" t="str">
        <f>IF(SP_SUL!D274="","*",SP_SUL!D274)</f>
        <v>*</v>
      </c>
      <c r="H272" s="110" t="str">
        <f>IF(SP_SUL!F274="","*",SP_SUL!F274)</f>
        <v>*</v>
      </c>
      <c r="I272" s="110" t="str">
        <f>IF(SP_SUL!H274="","*",SP_SUL!H274)</f>
        <v>*</v>
      </c>
      <c r="J272" s="110" t="str">
        <f>IF(SP_SUL!I274="","*",SP_SUL!I274)</f>
        <v>*</v>
      </c>
      <c r="K272" s="110" t="str">
        <f>IF(SP_SUL!M274="","*",SP_SUL!M274)</f>
        <v>-</v>
      </c>
      <c r="L272" s="339" t="str">
        <f>IF(SP_SUL!N274="","*",SP_SUL!N274)</f>
        <v>-</v>
      </c>
      <c r="M272" s="111" t="str">
        <f>IF(SP_SUL!J274="","*",SP_SUL!J274)</f>
        <v>*</v>
      </c>
      <c r="N272" s="270" t="str">
        <f>IF(SP_SUL!K274="","*",SP_SUL!K274)</f>
        <v>*</v>
      </c>
      <c r="O272" s="270" t="str">
        <f>IF(SP_SUL!L274="","*",SP_SUL!L274)</f>
        <v>-</v>
      </c>
      <c r="P272" s="111"/>
      <c r="Q272" s="128" t="str">
        <f>IF(SP_SUL!O274="","*",SP_SUL!O274)</f>
        <v>*</v>
      </c>
      <c r="R272" s="128" t="str">
        <f>IF(SP_SUL!P274="","*",SP_SUL!P274)</f>
        <v>*</v>
      </c>
      <c r="S272" s="110" t="str">
        <f>IF(SP_SUL!Q274="","*",CONCATENATE(SP_SUL!Q274," ",SP_SUL!R274))</f>
        <v>*</v>
      </c>
      <c r="T272" s="110" t="str">
        <f>IF(SP_SUL!V274="","*",SP_SUL!V274)</f>
        <v>*</v>
      </c>
      <c r="U272" s="110" t="str">
        <f>IF(SP_SUL!W274="","*",SP_SUL!W274)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*</v>
      </c>
      <c r="C273" s="109" t="str">
        <f>IF(SP_SUL!Z275="","*",SP_SUL!Z275)</f>
        <v>*</v>
      </c>
      <c r="D273" s="110" t="str">
        <f>IF(SP_SUL!S275="","*",SP_SUL!S275)</f>
        <v>-</v>
      </c>
      <c r="E273" s="110" t="str">
        <f>IF(SP_SUL!T275="","*",SP_SUL!T275)</f>
        <v>-</v>
      </c>
      <c r="F273" s="110" t="str">
        <f>IF(SP_SUL!B275="","*",SP_SUL!B275)</f>
        <v>*</v>
      </c>
      <c r="G273" s="110" t="str">
        <f>IF(SP_SUL!D275="","*",SP_SUL!D275)</f>
        <v>*</v>
      </c>
      <c r="H273" s="110" t="str">
        <f>IF(SP_SUL!F275="","*",SP_SUL!F275)</f>
        <v>*</v>
      </c>
      <c r="I273" s="110" t="str">
        <f>IF(SP_SUL!H275="","*",SP_SUL!H275)</f>
        <v>*</v>
      </c>
      <c r="J273" s="110" t="str">
        <f>IF(SP_SUL!I275="","*",SP_SUL!I275)</f>
        <v>*</v>
      </c>
      <c r="K273" s="110" t="str">
        <f>IF(SP_SUL!M275="","*",SP_SUL!M275)</f>
        <v>-</v>
      </c>
      <c r="L273" s="339" t="str">
        <f>IF(SP_SUL!N275="","*",SP_SUL!N275)</f>
        <v>-</v>
      </c>
      <c r="M273" s="111" t="str">
        <f>IF(SP_SUL!J275="","*",SP_SUL!J275)</f>
        <v>*</v>
      </c>
      <c r="N273" s="270" t="str">
        <f>IF(SP_SUL!K275="","*",SP_SUL!K275)</f>
        <v>*</v>
      </c>
      <c r="O273" s="270" t="str">
        <f>IF(SP_SUL!L275="","*",SP_SUL!L275)</f>
        <v>-</v>
      </c>
      <c r="P273" s="111"/>
      <c r="Q273" s="128" t="str">
        <f>IF(SP_SUL!O275="","*",SP_SUL!O275)</f>
        <v>*</v>
      </c>
      <c r="R273" s="128" t="str">
        <f>IF(SP_SUL!P275="","*",SP_SUL!P275)</f>
        <v>*</v>
      </c>
      <c r="S273" s="110" t="str">
        <f>IF(SP_SUL!Q275="","*",CONCATENATE(SP_SUL!Q275," ",SP_SUL!R275))</f>
        <v>*</v>
      </c>
      <c r="T273" s="110" t="str">
        <f>IF(SP_SUL!V275="","*",SP_SUL!V275)</f>
        <v>*</v>
      </c>
      <c r="U273" s="110" t="str">
        <f>IF(SP_SUL!W275="","*",SP_SUL!W275)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*</v>
      </c>
      <c r="B274" s="109" t="str">
        <f>IF(SP_SUL!X276="","*",SP_SUL!X276)</f>
        <v>*</v>
      </c>
      <c r="C274" s="109" t="str">
        <f>IF(SP_SUL!Z276="","*",SP_SUL!Z276)</f>
        <v>*</v>
      </c>
      <c r="D274" s="110" t="str">
        <f>IF(SP_SUL!S276="","*",SP_SUL!S276)</f>
        <v>-</v>
      </c>
      <c r="E274" s="110" t="str">
        <f>IF(SP_SUL!T276="","*",SP_SUL!T276)</f>
        <v>-</v>
      </c>
      <c r="F274" s="110" t="str">
        <f>IF(SP_SUL!B276="","*",SP_SUL!B276)</f>
        <v>*</v>
      </c>
      <c r="G274" s="110" t="str">
        <f>IF(SP_SUL!D276="","*",SP_SUL!D276)</f>
        <v>*</v>
      </c>
      <c r="H274" s="110" t="str">
        <f>IF(SP_SUL!F276="","*",SP_SUL!F276)</f>
        <v>*</v>
      </c>
      <c r="I274" s="110" t="str">
        <f>IF(SP_SUL!H276="","*",SP_SUL!H276)</f>
        <v>*</v>
      </c>
      <c r="J274" s="110" t="str">
        <f>IF(SP_SUL!I276="","*",SP_SUL!I276)</f>
        <v>*</v>
      </c>
      <c r="K274" s="110" t="str">
        <f>IF(SP_SUL!M276="","*",SP_SUL!M276)</f>
        <v>-</v>
      </c>
      <c r="L274" s="339" t="str">
        <f>IF(SP_SUL!N276="","*",SP_SUL!N276)</f>
        <v>-</v>
      </c>
      <c r="M274" s="111" t="str">
        <f>IF(SP_SUL!J276="","*",SP_SUL!J276)</f>
        <v>*</v>
      </c>
      <c r="N274" s="270" t="str">
        <f>IF(SP_SUL!K276="","*",SP_SUL!K276)</f>
        <v>*</v>
      </c>
      <c r="O274" s="270" t="str">
        <f>IF(SP_SUL!L276="","*",SP_SUL!L276)</f>
        <v>-</v>
      </c>
      <c r="P274" s="111"/>
      <c r="Q274" s="128" t="str">
        <f>IF(SP_SUL!O276="","*",SP_SUL!O276)</f>
        <v>*</v>
      </c>
      <c r="R274" s="128" t="str">
        <f>IF(SP_SUL!P276="","*",SP_SUL!P276)</f>
        <v>*</v>
      </c>
      <c r="S274" s="110" t="str">
        <f>IF(SP_SUL!Q276="","*",CONCATENATE(SP_SUL!Q276," ",SP_SUL!R276))</f>
        <v>*</v>
      </c>
      <c r="T274" s="110" t="str">
        <f>IF(SP_SUL!V276="","*",SP_SUL!V276)</f>
        <v>*</v>
      </c>
      <c r="U274" s="110" t="str">
        <f>IF(SP_SUL!W276="","*",SP_SUL!W276)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*</v>
      </c>
      <c r="B275" s="109" t="str">
        <f>IF(SP_SUL!X277="","*",SP_SUL!X277)</f>
        <v>*</v>
      </c>
      <c r="C275" s="109" t="str">
        <f>IF(SP_SUL!Z277="","*",SP_SUL!Z277)</f>
        <v>*</v>
      </c>
      <c r="D275" s="110" t="str">
        <f>IF(SP_SUL!S277="","*",SP_SUL!S277)</f>
        <v>-</v>
      </c>
      <c r="E275" s="110" t="str">
        <f>IF(SP_SUL!T277="","*",SP_SUL!T277)</f>
        <v>-</v>
      </c>
      <c r="F275" s="110" t="str">
        <f>IF(SP_SUL!B277="","*",SP_SUL!B277)</f>
        <v>*</v>
      </c>
      <c r="G275" s="110" t="str">
        <f>IF(SP_SUL!D277="","*",SP_SUL!D277)</f>
        <v>*</v>
      </c>
      <c r="H275" s="110" t="str">
        <f>IF(SP_SUL!F277="","*",SP_SUL!F277)</f>
        <v>*</v>
      </c>
      <c r="I275" s="110" t="str">
        <f>IF(SP_SUL!H277="","*",SP_SUL!H277)</f>
        <v>*</v>
      </c>
      <c r="J275" s="110" t="str">
        <f>IF(SP_SUL!I277="","*",SP_SUL!I277)</f>
        <v>*</v>
      </c>
      <c r="K275" s="110" t="str">
        <f>IF(SP_SUL!M277="","*",SP_SUL!M277)</f>
        <v>-</v>
      </c>
      <c r="L275" s="339" t="str">
        <f>IF(SP_SUL!N277="","*",SP_SUL!N277)</f>
        <v>-</v>
      </c>
      <c r="M275" s="111" t="str">
        <f>IF(SP_SUL!J277="","*",SP_SUL!J277)</f>
        <v>*</v>
      </c>
      <c r="N275" s="270" t="str">
        <f>IF(SP_SUL!K277="","*",SP_SUL!K277)</f>
        <v>*</v>
      </c>
      <c r="O275" s="270" t="str">
        <f>IF(SP_SUL!L277="","*",SP_SUL!L277)</f>
        <v>-</v>
      </c>
      <c r="P275" s="111"/>
      <c r="Q275" s="128" t="str">
        <f>IF(SP_SUL!O277="","*",SP_SUL!O277)</f>
        <v>*</v>
      </c>
      <c r="R275" s="128" t="str">
        <f>IF(SP_SUL!P277="","*",SP_SUL!P277)</f>
        <v>*</v>
      </c>
      <c r="S275" s="110" t="str">
        <f>IF(SP_SUL!Q277="","*",CONCATENATE(SP_SUL!Q277," ",SP_SUL!R277))</f>
        <v>*</v>
      </c>
      <c r="T275" s="110" t="str">
        <f>IF(SP_SUL!V277="","*",SP_SUL!V277)</f>
        <v>*</v>
      </c>
      <c r="U275" s="110" t="str">
        <f>IF(SP_SUL!W277="","*",SP_SUL!W277)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*</v>
      </c>
      <c r="B276" s="109" t="str">
        <f>IF(SP_SUL!X278="","*",SP_SUL!X278)</f>
        <v>*</v>
      </c>
      <c r="C276" s="109" t="str">
        <f>IF(SP_SUL!Z278="","*",SP_SUL!Z278)</f>
        <v>*</v>
      </c>
      <c r="D276" s="110" t="str">
        <f>IF(SP_SUL!S278="","*",SP_SUL!S278)</f>
        <v>-</v>
      </c>
      <c r="E276" s="110" t="str">
        <f>IF(SP_SUL!T278="","*",SP_SUL!T278)</f>
        <v>-</v>
      </c>
      <c r="F276" s="110" t="str">
        <f>IF(SP_SUL!B278="","*",SP_SUL!B278)</f>
        <v>*</v>
      </c>
      <c r="G276" s="110" t="str">
        <f>IF(SP_SUL!D278="","*",SP_SUL!D278)</f>
        <v>*</v>
      </c>
      <c r="H276" s="110" t="str">
        <f>IF(SP_SUL!F278="","*",SP_SUL!F278)</f>
        <v>*</v>
      </c>
      <c r="I276" s="110" t="str">
        <f>IF(SP_SUL!H278="","*",SP_SUL!H278)</f>
        <v>*</v>
      </c>
      <c r="J276" s="110" t="str">
        <f>IF(SP_SUL!I278="","*",SP_SUL!I278)</f>
        <v>*</v>
      </c>
      <c r="K276" s="110" t="str">
        <f>IF(SP_SUL!M278="","*",SP_SUL!M278)</f>
        <v>-</v>
      </c>
      <c r="L276" s="339" t="str">
        <f>IF(SP_SUL!N278="","*",SP_SUL!N278)</f>
        <v>-</v>
      </c>
      <c r="M276" s="111" t="str">
        <f>IF(SP_SUL!J278="","*",SP_SUL!J278)</f>
        <v>*</v>
      </c>
      <c r="N276" s="270" t="str">
        <f>IF(SP_SUL!K278="","*",SP_SUL!K278)</f>
        <v>*</v>
      </c>
      <c r="O276" s="270" t="str">
        <f>IF(SP_SUL!L278="","*",SP_SUL!L278)</f>
        <v>-</v>
      </c>
      <c r="P276" s="111"/>
      <c r="Q276" s="128" t="str">
        <f>IF(SP_SUL!O278="","*",SP_SUL!O278)</f>
        <v>*</v>
      </c>
      <c r="R276" s="128" t="str">
        <f>IF(SP_SUL!P278="","*",SP_SUL!P278)</f>
        <v>*</v>
      </c>
      <c r="S276" s="110" t="str">
        <f>IF(SP_SUL!Q278="","*",CONCATENATE(SP_SUL!Q278," ",SP_SUL!R278))</f>
        <v>*</v>
      </c>
      <c r="T276" s="110" t="str">
        <f>IF(SP_SUL!V278="","*",SP_SUL!V278)</f>
        <v>*</v>
      </c>
      <c r="U276" s="110" t="str">
        <f>IF(SP_SUL!W278="","*",SP_SUL!W278)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*</v>
      </c>
      <c r="B277" s="109" t="str">
        <f>IF(SP_SUL!X279="","*",SP_SUL!X279)</f>
        <v>*</v>
      </c>
      <c r="C277" s="109" t="str">
        <f>IF(SP_SUL!Z279="","*",SP_SUL!Z279)</f>
        <v>*</v>
      </c>
      <c r="D277" s="110" t="str">
        <f>IF(SP_SUL!S279="","*",SP_SUL!S279)</f>
        <v>-</v>
      </c>
      <c r="E277" s="110" t="str">
        <f>IF(SP_SUL!T279="","*",SP_SUL!T279)</f>
        <v>-</v>
      </c>
      <c r="F277" s="110" t="str">
        <f>IF(SP_SUL!B279="","*",SP_SUL!B279)</f>
        <v>*</v>
      </c>
      <c r="G277" s="110" t="str">
        <f>IF(SP_SUL!D279="","*",SP_SUL!D279)</f>
        <v>*</v>
      </c>
      <c r="H277" s="110" t="str">
        <f>IF(SP_SUL!F279="","*",SP_SUL!F279)</f>
        <v>*</v>
      </c>
      <c r="I277" s="110" t="str">
        <f>IF(SP_SUL!H279="","*",SP_SUL!H279)</f>
        <v>*</v>
      </c>
      <c r="J277" s="110" t="str">
        <f>IF(SP_SUL!I279="","*",SP_SUL!I279)</f>
        <v>*</v>
      </c>
      <c r="K277" s="110" t="str">
        <f>IF(SP_SUL!M279="","*",SP_SUL!M279)</f>
        <v>-</v>
      </c>
      <c r="L277" s="339" t="str">
        <f>IF(SP_SUL!N279="","*",SP_SUL!N279)</f>
        <v>-</v>
      </c>
      <c r="M277" s="111" t="str">
        <f>IF(SP_SUL!J279="","*",SP_SUL!J279)</f>
        <v>*</v>
      </c>
      <c r="N277" s="270" t="str">
        <f>IF(SP_SUL!K279="","*",SP_SUL!K279)</f>
        <v>*</v>
      </c>
      <c r="O277" s="270" t="str">
        <f>IF(SP_SUL!L279="","*",SP_SUL!L279)</f>
        <v>-</v>
      </c>
      <c r="P277" s="111"/>
      <c r="Q277" s="128" t="str">
        <f>IF(SP_SUL!O279="","*",SP_SUL!O279)</f>
        <v>*</v>
      </c>
      <c r="R277" s="128" t="str">
        <f>IF(SP_SUL!P279="","*",SP_SUL!P279)</f>
        <v>*</v>
      </c>
      <c r="S277" s="110" t="str">
        <f>IF(SP_SUL!Q279="","*",CONCATENATE(SP_SUL!Q279," ",SP_SUL!R279))</f>
        <v>*</v>
      </c>
      <c r="T277" s="110" t="str">
        <f>IF(SP_SUL!V279="","*",SP_SUL!V279)</f>
        <v>*</v>
      </c>
      <c r="U277" s="110" t="str">
        <f>IF(SP_SUL!W279="","*",SP_SUL!W279)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IF(SP_SUL!Y280="","*",SP_SUL!Y280)</f>
        <v>*</v>
      </c>
      <c r="B278" s="109" t="str">
        <f>IF(SP_SUL!X280="","*",SP_SUL!X280)</f>
        <v>*</v>
      </c>
      <c r="C278" s="109" t="str">
        <f>IF(SP_SUL!Z280="","*",SP_SUL!Z280)</f>
        <v>*</v>
      </c>
      <c r="D278" s="110" t="str">
        <f>IF(SP_SUL!S280="","*",SP_SUL!S280)</f>
        <v>-</v>
      </c>
      <c r="E278" s="110" t="str">
        <f>IF(SP_SUL!T280="","*",SP_SUL!T280)</f>
        <v>-</v>
      </c>
      <c r="F278" s="110" t="str">
        <f>IF(SP_SUL!B280="","*",SP_SUL!B280)</f>
        <v>*</v>
      </c>
      <c r="G278" s="110" t="str">
        <f>IF(SP_SUL!D280="","*",SP_SUL!D280)</f>
        <v>*</v>
      </c>
      <c r="H278" s="110" t="str">
        <f>IF(SP_SUL!F280="","*",SP_SUL!F280)</f>
        <v>*</v>
      </c>
      <c r="I278" s="110" t="str">
        <f>IF(SP_SUL!H280="","*",SP_SUL!H280)</f>
        <v>*</v>
      </c>
      <c r="J278" s="110" t="str">
        <f>IF(SP_SUL!I280="","*",SP_SUL!I280)</f>
        <v>*</v>
      </c>
      <c r="K278" s="110" t="str">
        <f>IF(SP_SUL!M280="","*",SP_SUL!M280)</f>
        <v>-</v>
      </c>
      <c r="L278" s="339" t="str">
        <f>IF(SP_SUL!N280="","*",SP_SUL!N280)</f>
        <v>-</v>
      </c>
      <c r="M278" s="111" t="str">
        <f>IF(SP_SUL!J280="","*",SP_SUL!J280)</f>
        <v>*</v>
      </c>
      <c r="N278" s="270" t="str">
        <f>IF(SP_SUL!K280="","*",SP_SUL!K280)</f>
        <v>*</v>
      </c>
      <c r="O278" s="270" t="str">
        <f>IF(SP_SUL!L280="","*",SP_SUL!L280)</f>
        <v>-</v>
      </c>
      <c r="P278" s="111"/>
      <c r="Q278" s="128" t="str">
        <f>IF(SP_SUL!O280="","*",SP_SUL!O280)</f>
        <v>*</v>
      </c>
      <c r="R278" s="128" t="str">
        <f>IF(SP_SUL!P280="","*",SP_SUL!P280)</f>
        <v>*</v>
      </c>
      <c r="S278" s="110" t="str">
        <f>IF(SP_SUL!Q280="","*",CONCATENATE(SP_SUL!Q280," ",SP_SUL!R280))</f>
        <v>*</v>
      </c>
      <c r="T278" s="110" t="str">
        <f>IF(SP_SUL!V280="","*",SP_SUL!V280)</f>
        <v>*</v>
      </c>
      <c r="U278" s="110" t="str">
        <f>IF(SP_SUL!W280="","*",SP_SUL!W280)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1386</v>
      </c>
    </row>
  </sheetData>
  <autoFilter ref="A2:Y3000" xr:uid="{D1126E52-FA3F-4EAC-A720-DDE9797BEFF6}">
    <filterColumn colId="5">
      <filters>
        <dateGroupItem year="2025" month="12" day="9" dateTimeGrouping="day"/>
      </filters>
    </filterColumn>
    <filterColumn colId="6">
      <filters>
        <filter val="V85"/>
        <filter val="V89"/>
        <filter val="V97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1387</v>
      </c>
      <c r="D5" s="398"/>
      <c r="E5" s="398"/>
      <c r="F5" s="398"/>
      <c r="G5" s="398"/>
      <c r="H5" s="398"/>
      <c r="I5" s="398"/>
      <c r="J5" s="399"/>
      <c r="K5" s="400" t="s">
        <v>1388</v>
      </c>
      <c r="L5" s="401"/>
      <c r="M5" s="401"/>
      <c r="N5" s="401"/>
      <c r="O5" s="402" t="s">
        <v>1389</v>
      </c>
      <c r="P5" s="403"/>
      <c r="Q5" s="404"/>
    </row>
    <row r="6" spans="1:17" s="94" customFormat="1" ht="15.75" customHeight="1">
      <c r="A6" s="88" t="s">
        <v>1384</v>
      </c>
      <c r="B6" s="95" t="s">
        <v>1383</v>
      </c>
      <c r="C6" s="96" t="s">
        <v>869</v>
      </c>
      <c r="D6" s="97" t="s">
        <v>870</v>
      </c>
      <c r="E6" s="96" t="s">
        <v>1390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1391</v>
      </c>
      <c r="M6" s="139" t="s">
        <v>335</v>
      </c>
      <c r="N6" s="140" t="s">
        <v>864</v>
      </c>
      <c r="O6" s="246" t="s">
        <v>907</v>
      </c>
      <c r="P6" s="157"/>
      <c r="Q6" s="193" t="s">
        <v>1392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1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1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1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1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-</v>
      </c>
      <c r="D232" s="100" t="str">
        <f>IF(SP_SUL!T232="","*",SP_SUL!T232)</f>
        <v>-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75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75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>
        <f>IF(SP_SUL!B241="","*",SP_SUL!B241)</f>
        <v>46001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8.3333333333333329E-2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ROGÉRIO (TP-730)</v>
      </c>
      <c r="F250" s="100" t="str">
        <f>IF(SP_SUL!H255="","*",SP_SUL!H255)</f>
        <v>-</v>
      </c>
      <c r="G250" s="100" t="str">
        <f>IF(SP_SUL!M255="","*",SP_SUL!M255)</f>
        <v>ZYU</v>
      </c>
      <c r="H250" s="154">
        <f>IF(SP_SUL!K255="","*",SP_SUL!K255)</f>
        <v>199.8</v>
      </c>
      <c r="I250" s="132">
        <f>IF(SP_SUL!O255="","*",SP_SUL!O255)</f>
        <v>0.41666666666666669</v>
      </c>
      <c r="J250" s="132">
        <f>IF(SP_SUL!P255="","*",SP_SUL!P255)</f>
        <v>6.25E-2</v>
      </c>
      <c r="K250" s="141" t="str">
        <f>IF(SP_SUL!AK255="","*",SP_SUL!AK255)</f>
        <v>-</v>
      </c>
      <c r="L250" s="141" t="str">
        <f>IF(SP_SUL!AM255="","*",SP_SUL!AM255)</f>
        <v>ZYU</v>
      </c>
      <c r="M250" s="141">
        <f>IF(SP_SUL!AP255="","*",SP_SUL!AP255)</f>
        <v>199.8</v>
      </c>
      <c r="N250" s="141" t="str">
        <f>IF(SP_SUL!AM255="","*",SP_SUL!AM255)</f>
        <v>ZYU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ROBSON (TF-701)</v>
      </c>
      <c r="F251" s="100" t="str">
        <f>IF(SP_SUL!H256="","*",SP_SUL!H256)</f>
        <v>-</v>
      </c>
      <c r="G251" s="100" t="str">
        <f>IF(SP_SUL!M256="","*",SP_SUL!M256)</f>
        <v>ZFY</v>
      </c>
      <c r="H251" s="154">
        <f>IF(SP_SUL!K256="","*",SP_SUL!K256)</f>
        <v>195.5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ZFY</v>
      </c>
      <c r="M251" s="141">
        <f>IF(SP_SUL!AP256="","*",SP_SUL!AP256)</f>
        <v>195.5</v>
      </c>
      <c r="N251" s="141" t="str">
        <f>IF(SP_SUL!AM256="","*",SP_SUL!AM256)</f>
        <v>ZFY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 t="str">
        <f>IF(SP_SUL!B257="","*",SP_SUL!B257)</f>
        <v>*</v>
      </c>
      <c r="B252" s="99" t="str">
        <f>IF(SP_SUL!X257="","*",SP_SUL!X257)</f>
        <v>*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ZPS-ZAL</v>
      </c>
      <c r="H252" s="154">
        <f>IF(SP_SUL!K257="","*",SP_SUL!K257)</f>
        <v>73.900000000000006</v>
      </c>
      <c r="I252" s="132">
        <f>IF(SP_SUL!O257="","*",SP_SUL!O257)</f>
        <v>0.41666666666666669</v>
      </c>
      <c r="J252" s="132">
        <f>IF(SP_SUL!P257="","*",SP_SUL!P257)</f>
        <v>8.3333333333333329E-2</v>
      </c>
      <c r="K252" s="141" t="str">
        <f>IF(SP_SUL!AK257="","*",SP_SUL!AK257)</f>
        <v>-</v>
      </c>
      <c r="L252" s="141" t="str">
        <f>IF(SP_SUL!AM257="","*",SP_SUL!AM257)</f>
        <v>ZPS-ZAL</v>
      </c>
      <c r="M252" s="141">
        <f>IF(SP_SUL!AP257="","*",SP_SUL!AP257)</f>
        <v>73.900000000000006</v>
      </c>
      <c r="N252" s="141" t="str">
        <f>IF(SP_SUL!AM257="","*",SP_SUL!AM257)</f>
        <v>ZPS-ZAL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 t="str">
        <f>IF(SP_SUL!B258="","*",SP_SUL!B258)</f>
        <v>*</v>
      </c>
      <c r="B253" s="99" t="str">
        <f>IF(SP_SUL!X258="","*",SP_SUL!X258)</f>
        <v>*</v>
      </c>
      <c r="C253" s="100" t="str">
        <f>IF(SP_SUL!S258="","*",SP_SUL!S258)</f>
        <v>-</v>
      </c>
      <c r="D253" s="100" t="str">
        <f>IF(SP_SUL!T258="","*",SP_SUL!T258)</f>
        <v>-</v>
      </c>
      <c r="E253" s="100" t="str">
        <f>IF(SP_SUL!D258="","*",SP_SUL!D258)</f>
        <v>*</v>
      </c>
      <c r="F253" s="100" t="str">
        <f>IF(SP_SUL!H258="","*",SP_SUL!H258)</f>
        <v>*</v>
      </c>
      <c r="G253" s="100" t="str">
        <f>IF(SP_SUL!M258="","*",SP_SUL!M258)</f>
        <v>-</v>
      </c>
      <c r="H253" s="154" t="str">
        <f>IF(SP_SUL!K258="","*",SP_SUL!K258)</f>
        <v>*</v>
      </c>
      <c r="I253" s="132" t="str">
        <f>IF(SP_SUL!O258="","*",SP_SUL!O258)</f>
        <v>*</v>
      </c>
      <c r="J253" s="132" t="str">
        <f>IF(SP_SUL!P258="","*",SP_SUL!P258)</f>
        <v>*</v>
      </c>
      <c r="K253" s="141" t="str">
        <f>IF(SP_SUL!AK258="","*",SP_SUL!AK258)</f>
        <v>-</v>
      </c>
      <c r="L253" s="141" t="str">
        <f>IF(SP_SUL!AM258="","*",SP_SUL!AM258)</f>
        <v>-</v>
      </c>
      <c r="M253" s="141" t="str">
        <f>IF(SP_SUL!AP258="","*",SP_SUL!AP258)</f>
        <v>-</v>
      </c>
      <c r="N253" s="141" t="str">
        <f>IF(SP_SUL!AM258="","*",SP_SUL!AM258)</f>
        <v>-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 t="str">
        <f>IF(SP_SUL!B261="","*",SP_SUL!B261)</f>
        <v>*</v>
      </c>
      <c r="B256" s="99" t="str">
        <f>IF(SP_SUL!X261="","*",SP_SUL!X261)</f>
        <v>*</v>
      </c>
      <c r="C256" s="100" t="str">
        <f>IF(SP_SUL!S261="","*",SP_SUL!S261)</f>
        <v>-</v>
      </c>
      <c r="D256" s="100" t="str">
        <f>IF(SP_SUL!T261="","*",SP_SUL!T261)</f>
        <v>-</v>
      </c>
      <c r="E256" s="100" t="str">
        <f>IF(SP_SUL!D261="","*",SP_SUL!D261)</f>
        <v>*</v>
      </c>
      <c r="F256" s="100" t="str">
        <f>IF(SP_SUL!H261="","*",SP_SUL!H261)</f>
        <v>*</v>
      </c>
      <c r="G256" s="100" t="str">
        <f>IF(SP_SUL!M261="","*",SP_SUL!M261)</f>
        <v>-</v>
      </c>
      <c r="H256" s="154" t="str">
        <f>IF(SP_SUL!K261="","*",SP_SUL!K261)</f>
        <v>*</v>
      </c>
      <c r="I256" s="132" t="str">
        <f>IF(SP_SUL!O261="","*",SP_SUL!O261)</f>
        <v>*</v>
      </c>
      <c r="J256" s="132" t="str">
        <f>IF(SP_SUL!P261="","*",SP_SUL!P261)</f>
        <v>*</v>
      </c>
      <c r="K256" s="141" t="str">
        <f>IF(SP_SUL!AK261="","*",SP_SUL!AK261)</f>
        <v>-</v>
      </c>
      <c r="L256" s="141" t="str">
        <f>IF(SP_SUL!AM261="","*",SP_SUL!AM261)</f>
        <v>-</v>
      </c>
      <c r="M256" s="141" t="str">
        <f>IF(SP_SUL!AP261="","*",SP_SUL!AP261)</f>
        <v>-</v>
      </c>
      <c r="N256" s="141" t="str">
        <f>IF(SP_SUL!AM261="","*",SP_SUL!AM261)</f>
        <v>-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 t="str">
        <f>IF(SP_SUL!B262="","*",SP_SUL!B262)</f>
        <v>*</v>
      </c>
      <c r="B257" s="99" t="str">
        <f>IF(SP_SUL!X262="","*",SP_SUL!X262)</f>
        <v>*</v>
      </c>
      <c r="C257" s="100" t="str">
        <f>IF(SP_SUL!S262="","*",SP_SUL!S262)</f>
        <v>-</v>
      </c>
      <c r="D257" s="100" t="str">
        <f>IF(SP_SUL!T262="","*",SP_SUL!T262)</f>
        <v>-</v>
      </c>
      <c r="E257" s="100" t="str">
        <f>IF(SP_SUL!D262="","*",SP_SUL!D262)</f>
        <v>*</v>
      </c>
      <c r="F257" s="100" t="str">
        <f>IF(SP_SUL!H262="","*",SP_SUL!H262)</f>
        <v>*</v>
      </c>
      <c r="G257" s="100" t="str">
        <f>IF(SP_SUL!M262="","*",SP_SUL!M262)</f>
        <v>-</v>
      </c>
      <c r="H257" s="154" t="str">
        <f>IF(SP_SUL!K262="","*",SP_SUL!K262)</f>
        <v>*</v>
      </c>
      <c r="I257" s="132" t="str">
        <f>IF(SP_SUL!O262="","*",SP_SUL!O262)</f>
        <v>*</v>
      </c>
      <c r="J257" s="132" t="str">
        <f>IF(SP_SUL!P262="","*",SP_SUL!P262)</f>
        <v>*</v>
      </c>
      <c r="K257" s="141" t="str">
        <f>IF(SP_SUL!AK262="","*",SP_SUL!AK262)</f>
        <v>-</v>
      </c>
      <c r="L257" s="141" t="str">
        <f>IF(SP_SUL!AM262="","*",SP_SUL!AM262)</f>
        <v>-</v>
      </c>
      <c r="M257" s="141" t="str">
        <f>IF(SP_SUL!AP262="","*",SP_SUL!AP262)</f>
        <v>-</v>
      </c>
      <c r="N257" s="141" t="str">
        <f>IF(SP_SUL!AM262="","*",SP_SUL!AM262)</f>
        <v>-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 t="str">
        <f>IF(SP_SUL!B263="","*",SP_SUL!B263)</f>
        <v>*</v>
      </c>
      <c r="B258" s="99" t="str">
        <f>IF(SP_SUL!X263="","*",SP_SUL!X263)</f>
        <v>*</v>
      </c>
      <c r="C258" s="100" t="str">
        <f>IF(SP_SUL!S263="","*",SP_SUL!S263)</f>
        <v>-</v>
      </c>
      <c r="D258" s="100" t="str">
        <f>IF(SP_SUL!T263="","*",SP_SUL!T263)</f>
        <v>-</v>
      </c>
      <c r="E258" s="100" t="str">
        <f>IF(SP_SUL!D263="","*",SP_SUL!D263)</f>
        <v>*</v>
      </c>
      <c r="F258" s="100" t="str">
        <f>IF(SP_SUL!H263="","*",SP_SUL!H263)</f>
        <v>*</v>
      </c>
      <c r="G258" s="100" t="str">
        <f>IF(SP_SUL!M263="","*",SP_SUL!M263)</f>
        <v>-</v>
      </c>
      <c r="H258" s="154" t="str">
        <f>IF(SP_SUL!K263="","*",SP_SUL!K263)</f>
        <v>*</v>
      </c>
      <c r="I258" s="132" t="str">
        <f>IF(SP_SUL!O263="","*",SP_SUL!O263)</f>
        <v>*</v>
      </c>
      <c r="J258" s="132" t="str">
        <f>IF(SP_SUL!P263="","*",SP_SUL!P263)</f>
        <v>*</v>
      </c>
      <c r="K258" s="141" t="str">
        <f>IF(SP_SUL!AK263="","*",SP_SUL!AK263)</f>
        <v>-</v>
      </c>
      <c r="L258" s="141" t="str">
        <f>IF(SP_SUL!AM263="","*",SP_SUL!AM263)</f>
        <v>-</v>
      </c>
      <c r="M258" s="141" t="str">
        <f>IF(SP_SUL!AP263="","*",SP_SUL!AP263)</f>
        <v>-</v>
      </c>
      <c r="N258" s="141" t="str">
        <f>IF(SP_SUL!AM263="","*",SP_SUL!AM263)</f>
        <v>-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 t="str">
        <f>IF(SP_SUL!B264="","*",SP_SUL!B264)</f>
        <v>*</v>
      </c>
      <c r="B259" s="99" t="str">
        <f>IF(SP_SUL!X264="","*",SP_SUL!X264)</f>
        <v>*</v>
      </c>
      <c r="C259" s="100" t="str">
        <f>IF(SP_SUL!S264="","*",SP_SUL!S264)</f>
        <v>-</v>
      </c>
      <c r="D259" s="100" t="str">
        <f>IF(SP_SUL!T264="","*",SP_SUL!T264)</f>
        <v>-</v>
      </c>
      <c r="E259" s="100" t="str">
        <f>IF(SP_SUL!D264="","*",SP_SUL!D264)</f>
        <v>*</v>
      </c>
      <c r="F259" s="100" t="str">
        <f>IF(SP_SUL!H264="","*",SP_SUL!H264)</f>
        <v>*</v>
      </c>
      <c r="G259" s="100" t="str">
        <f>IF(SP_SUL!M264="","*",SP_SUL!M264)</f>
        <v>-</v>
      </c>
      <c r="H259" s="154" t="str">
        <f>IF(SP_SUL!K264="","*",SP_SUL!K264)</f>
        <v>*</v>
      </c>
      <c r="I259" s="132" t="str">
        <f>IF(SP_SUL!O264="","*",SP_SUL!O264)</f>
        <v>*</v>
      </c>
      <c r="J259" s="132" t="str">
        <f>IF(SP_SUL!P264="","*",SP_SUL!P264)</f>
        <v>*</v>
      </c>
      <c r="K259" s="141" t="str">
        <f>IF(SP_SUL!AK264="","*",SP_SUL!AK264)</f>
        <v>-</v>
      </c>
      <c r="L259" s="141" t="str">
        <f>IF(SP_SUL!AM264="","*",SP_SUL!AM264)</f>
        <v>-</v>
      </c>
      <c r="M259" s="141" t="str">
        <f>IF(SP_SUL!AP264="","*",SP_SUL!AP264)</f>
        <v>-</v>
      </c>
      <c r="N259" s="141" t="str">
        <f>IF(SP_SUL!AM264="","*",SP_SUL!AM264)</f>
        <v>-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 t="str">
        <f>IF(SP_SUL!B265="","*",SP_SUL!B265)</f>
        <v>*</v>
      </c>
      <c r="B260" s="99" t="str">
        <f>IF(SP_SUL!X265="","*",SP_SUL!X265)</f>
        <v>*</v>
      </c>
      <c r="C260" s="100" t="str">
        <f>IF(SP_SUL!S265="","*",SP_SUL!S265)</f>
        <v>-</v>
      </c>
      <c r="D260" s="100" t="str">
        <f>IF(SP_SUL!T265="","*",SP_SUL!T265)</f>
        <v>-</v>
      </c>
      <c r="E260" s="100" t="str">
        <f>IF(SP_SUL!D265="","*",SP_SUL!D265)</f>
        <v>*</v>
      </c>
      <c r="F260" s="100" t="str">
        <f>IF(SP_SUL!H265="","*",SP_SUL!H265)</f>
        <v>*</v>
      </c>
      <c r="G260" s="100" t="str">
        <f>IF(SP_SUL!M265="","*",SP_SUL!M265)</f>
        <v>-</v>
      </c>
      <c r="H260" s="154" t="str">
        <f>IF(SP_SUL!K265="","*",SP_SUL!K265)</f>
        <v>*</v>
      </c>
      <c r="I260" s="132" t="str">
        <f>IF(SP_SUL!O265="","*",SP_SUL!O265)</f>
        <v>*</v>
      </c>
      <c r="J260" s="132" t="str">
        <f>IF(SP_SUL!P265="","*",SP_SUL!P265)</f>
        <v>*</v>
      </c>
      <c r="K260" s="141" t="str">
        <f>IF(SP_SUL!AK265="","*",SP_SUL!AK265)</f>
        <v>-</v>
      </c>
      <c r="L260" s="141" t="str">
        <f>IF(SP_SUL!AM265="","*",SP_SUL!AM265)</f>
        <v>-</v>
      </c>
      <c r="M260" s="141" t="str">
        <f>IF(SP_SUL!AP265="","*",SP_SUL!AP265)</f>
        <v>-</v>
      </c>
      <c r="N260" s="141" t="str">
        <f>IF(SP_SUL!AM265="","*",SP_SUL!AM265)</f>
        <v>-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 t="str">
        <f>IF(SP_SUL!B266="","*",SP_SUL!B266)</f>
        <v>*</v>
      </c>
      <c r="B261" s="99" t="str">
        <f>IF(SP_SUL!X266="","*",SP_SUL!X266)</f>
        <v>*</v>
      </c>
      <c r="C261" s="100" t="str">
        <f>IF(SP_SUL!S266="","*",SP_SUL!S266)</f>
        <v>-</v>
      </c>
      <c r="D261" s="100" t="str">
        <f>IF(SP_SUL!T266="","*",SP_SUL!T266)</f>
        <v>-</v>
      </c>
      <c r="E261" s="100" t="str">
        <f>IF(SP_SUL!D266="","*",SP_SUL!D266)</f>
        <v>*</v>
      </c>
      <c r="F261" s="100" t="str">
        <f>IF(SP_SUL!H266="","*",SP_SUL!H266)</f>
        <v>*</v>
      </c>
      <c r="G261" s="100" t="str">
        <f>IF(SP_SUL!M266="","*",SP_SUL!M266)</f>
        <v>-</v>
      </c>
      <c r="H261" s="154" t="str">
        <f>IF(SP_SUL!K266="","*",SP_SUL!K266)</f>
        <v>*</v>
      </c>
      <c r="I261" s="132" t="str">
        <f>IF(SP_SUL!O266="","*",SP_SUL!O266)</f>
        <v>*</v>
      </c>
      <c r="J261" s="132" t="str">
        <f>IF(SP_SUL!P266="","*",SP_SUL!P266)</f>
        <v>*</v>
      </c>
      <c r="K261" s="141" t="str">
        <f>IF(SP_SUL!AK266="","*",SP_SUL!AK266)</f>
        <v>-</v>
      </c>
      <c r="L261" s="141" t="str">
        <f>IF(SP_SUL!AM266="","*",SP_SUL!AM266)</f>
        <v>-</v>
      </c>
      <c r="M261" s="141" t="str">
        <f>IF(SP_SUL!AP266="","*",SP_SUL!AP266)</f>
        <v>-</v>
      </c>
      <c r="N261" s="141" t="str">
        <f>IF(SP_SUL!AM266="","*",SP_SUL!AM266)</f>
        <v>-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 t="str">
        <f>IF(SP_SUL!B268="","*",SP_SUL!B268)</f>
        <v>*</v>
      </c>
      <c r="B263" s="99" t="str">
        <f>IF(SP_SUL!X268="","*",SP_SUL!X268)</f>
        <v>*</v>
      </c>
      <c r="C263" s="100" t="str">
        <f>IF(SP_SUL!S268="","*",SP_SUL!S268)</f>
        <v>-</v>
      </c>
      <c r="D263" s="100" t="str">
        <f>IF(SP_SUL!T268="","*",SP_SUL!T268)</f>
        <v>-</v>
      </c>
      <c r="E263" s="100" t="str">
        <f>IF(SP_SUL!D268="","*",SP_SUL!D268)</f>
        <v>*</v>
      </c>
      <c r="F263" s="100" t="str">
        <f>IF(SP_SUL!H268="","*",SP_SUL!H268)</f>
        <v>*</v>
      </c>
      <c r="G263" s="100" t="str">
        <f>IF(SP_SUL!M268="","*",SP_SUL!M268)</f>
        <v>-</v>
      </c>
      <c r="H263" s="154" t="str">
        <f>IF(SP_SUL!K268="","*",SP_SUL!K268)</f>
        <v>*</v>
      </c>
      <c r="I263" s="132" t="str">
        <f>IF(SP_SUL!O268="","*",SP_SUL!O268)</f>
        <v>*</v>
      </c>
      <c r="J263" s="132" t="str">
        <f>IF(SP_SUL!P268="","*",SP_SUL!P268)</f>
        <v>*</v>
      </c>
      <c r="K263" s="141" t="str">
        <f>IF(SP_SUL!AK268="","*",SP_SUL!AK268)</f>
        <v>-</v>
      </c>
      <c r="L263" s="141" t="str">
        <f>IF(SP_SUL!AM268="","*",SP_SUL!AM268)</f>
        <v>-</v>
      </c>
      <c r="M263" s="141" t="str">
        <f>IF(SP_SUL!AP268="","*",SP_SUL!AP268)</f>
        <v>-</v>
      </c>
      <c r="N263" s="141" t="str">
        <f>IF(SP_SUL!AM268="","*",SP_SUL!AM268)</f>
        <v>-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*</v>
      </c>
      <c r="C264" s="100" t="str">
        <f>IF(SP_SUL!S269="","*",SP_SUL!S269)</f>
        <v>-</v>
      </c>
      <c r="D264" s="100" t="str">
        <f>IF(SP_SUL!T269="","*",SP_SUL!T269)</f>
        <v>-</v>
      </c>
      <c r="E264" s="100" t="str">
        <f>IF(SP_SUL!D269="","*",SP_SUL!D269)</f>
        <v>*</v>
      </c>
      <c r="F264" s="100" t="str">
        <f>IF(SP_SUL!H269="","*",SP_SUL!H269)</f>
        <v>*</v>
      </c>
      <c r="G264" s="100" t="str">
        <f>IF(SP_SUL!M269="","*",SP_SUL!M269)</f>
        <v>-</v>
      </c>
      <c r="H264" s="154" t="str">
        <f>IF(SP_SUL!K269="","*",SP_SUL!K269)</f>
        <v>*</v>
      </c>
      <c r="I264" s="132" t="str">
        <f>IF(SP_SUL!O269="","*",SP_SUL!O269)</f>
        <v>*</v>
      </c>
      <c r="J264" s="132" t="str">
        <f>IF(SP_SUL!P269="","*",SP_SUL!P269)</f>
        <v>*</v>
      </c>
      <c r="K264" s="141" t="str">
        <f>IF(SP_SUL!AK269="","*",SP_SUL!AK269)</f>
        <v>-</v>
      </c>
      <c r="L264" s="141" t="str">
        <f>IF(SP_SUL!AM269="","*",SP_SUL!AM269)</f>
        <v>-</v>
      </c>
      <c r="M264" s="141" t="str">
        <f>IF(SP_SUL!AP269="","*",SP_SUL!AP269)</f>
        <v>-</v>
      </c>
      <c r="N264" s="141" t="str">
        <f>IF(SP_SUL!AM269="","*",SP_SUL!AM269)</f>
        <v>-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 t="str">
        <f>IF(SP_SUL!B271="","*",SP_SUL!B271)</f>
        <v>*</v>
      </c>
      <c r="B266" s="99" t="str">
        <f>IF(SP_SUL!X271="","*",SP_SUL!X271)</f>
        <v>*</v>
      </c>
      <c r="C266" s="100" t="str">
        <f>IF(SP_SUL!S271="","*",SP_SUL!S271)</f>
        <v>-</v>
      </c>
      <c r="D266" s="100" t="str">
        <f>IF(SP_SUL!T271="","*",SP_SUL!T271)</f>
        <v>-</v>
      </c>
      <c r="E266" s="100" t="str">
        <f>IF(SP_SUL!D271="","*",SP_SUL!D271)</f>
        <v>*</v>
      </c>
      <c r="F266" s="100" t="str">
        <f>IF(SP_SUL!H271="","*",SP_SUL!H271)</f>
        <v>*</v>
      </c>
      <c r="G266" s="100" t="str">
        <f>IF(SP_SUL!M271="","*",SP_SUL!M271)</f>
        <v>-</v>
      </c>
      <c r="H266" s="154" t="str">
        <f>IF(SP_SUL!K271="","*",SP_SUL!K271)</f>
        <v>*</v>
      </c>
      <c r="I266" s="132" t="str">
        <f>IF(SP_SUL!O271="","*",SP_SUL!O271)</f>
        <v>*</v>
      </c>
      <c r="J266" s="132" t="str">
        <f>IF(SP_SUL!P271="","*",SP_SUL!P271)</f>
        <v>*</v>
      </c>
      <c r="K266" s="141" t="str">
        <f>IF(SP_SUL!AK271="","*",SP_SUL!AK271)</f>
        <v>-</v>
      </c>
      <c r="L266" s="141" t="str">
        <f>IF(SP_SUL!AM271="","*",SP_SUL!AM271)</f>
        <v>-</v>
      </c>
      <c r="M266" s="141" t="str">
        <f>IF(SP_SUL!AP271="","*",SP_SUL!AP271)</f>
        <v>-</v>
      </c>
      <c r="N266" s="141" t="str">
        <f>IF(SP_SUL!AM271="","*",SP_SUL!AM271)</f>
        <v>-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 t="str">
        <f>IF(SP_SUL!B272="","*",SP_SUL!B272)</f>
        <v>*</v>
      </c>
      <c r="B267" s="99" t="str">
        <f>IF(SP_SUL!X272="","*",SP_SUL!X272)</f>
        <v>*</v>
      </c>
      <c r="C267" s="100" t="str">
        <f>IF(SP_SUL!S272="","*",SP_SUL!S272)</f>
        <v>-</v>
      </c>
      <c r="D267" s="100" t="str">
        <f>IF(SP_SUL!T272="","*",SP_SUL!T272)</f>
        <v>-</v>
      </c>
      <c r="E267" s="100" t="str">
        <f>IF(SP_SUL!D272="","*",SP_SUL!D272)</f>
        <v>*</v>
      </c>
      <c r="F267" s="100" t="str">
        <f>IF(SP_SUL!H272="","*",SP_SUL!H272)</f>
        <v>*</v>
      </c>
      <c r="G267" s="100" t="str">
        <f>IF(SP_SUL!M272="","*",SP_SUL!M272)</f>
        <v>-</v>
      </c>
      <c r="H267" s="154" t="str">
        <f>IF(SP_SUL!K272="","*",SP_SUL!K272)</f>
        <v>*</v>
      </c>
      <c r="I267" s="132" t="str">
        <f>IF(SP_SUL!O272="","*",SP_SUL!O272)</f>
        <v>*</v>
      </c>
      <c r="J267" s="132" t="str">
        <f>IF(SP_SUL!P272="","*",SP_SUL!P272)</f>
        <v>*</v>
      </c>
      <c r="K267" s="141" t="str">
        <f>IF(SP_SUL!AK272="","*",SP_SUL!AK272)</f>
        <v>-</v>
      </c>
      <c r="L267" s="141" t="str">
        <f>IF(SP_SUL!AM272="","*",SP_SUL!AM272)</f>
        <v>-</v>
      </c>
      <c r="M267" s="141" t="str">
        <f>IF(SP_SUL!AP272="","*",SP_SUL!AP272)</f>
        <v>-</v>
      </c>
      <c r="N267" s="141" t="str">
        <f>IF(SP_SUL!AM272="","*",SP_SUL!AM272)</f>
        <v>-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 t="str">
        <f>IF(SP_SUL!B273="","*",SP_SUL!B273)</f>
        <v>*</v>
      </c>
      <c r="B268" s="99" t="str">
        <f>IF(SP_SUL!X273="","*",SP_SUL!X273)</f>
        <v>*</v>
      </c>
      <c r="C268" s="100" t="str">
        <f>IF(SP_SUL!S273="","*",SP_SUL!S273)</f>
        <v>-</v>
      </c>
      <c r="D268" s="100" t="str">
        <f>IF(SP_SUL!T273="","*",SP_SUL!T273)</f>
        <v>-</v>
      </c>
      <c r="E268" s="100" t="str">
        <f>IF(SP_SUL!D273="","*",SP_SUL!D273)</f>
        <v>*</v>
      </c>
      <c r="F268" s="100" t="str">
        <f>IF(SP_SUL!H273="","*",SP_SUL!H273)</f>
        <v>*</v>
      </c>
      <c r="G268" s="100" t="str">
        <f>IF(SP_SUL!M273="","*",SP_SUL!M273)</f>
        <v>-</v>
      </c>
      <c r="H268" s="154" t="str">
        <f>IF(SP_SUL!K273="","*",SP_SUL!K273)</f>
        <v>*</v>
      </c>
      <c r="I268" s="132" t="str">
        <f>IF(SP_SUL!O273="","*",SP_SUL!O273)</f>
        <v>*</v>
      </c>
      <c r="J268" s="132" t="str">
        <f>IF(SP_SUL!P273="","*",SP_SUL!P273)</f>
        <v>*</v>
      </c>
      <c r="K268" s="141" t="str">
        <f>IF(SP_SUL!AK273="","*",SP_SUL!AK273)</f>
        <v>-</v>
      </c>
      <c r="L268" s="141" t="str">
        <f>IF(SP_SUL!AM273="","*",SP_SUL!AM273)</f>
        <v>-</v>
      </c>
      <c r="M268" s="141" t="str">
        <f>IF(SP_SUL!AP273="","*",SP_SUL!AP273)</f>
        <v>-</v>
      </c>
      <c r="N268" s="141" t="str">
        <f>IF(SP_SUL!AM273="","*",SP_SUL!AM273)</f>
        <v>-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*</v>
      </c>
      <c r="C269" s="100" t="str">
        <f>IF(SP_SUL!S274="","*",SP_SUL!S274)</f>
        <v>-</v>
      </c>
      <c r="D269" s="100" t="str">
        <f>IF(SP_SUL!T274="","*",SP_SUL!T274)</f>
        <v>-</v>
      </c>
      <c r="E269" s="100" t="str">
        <f>IF(SP_SUL!D274="","*",SP_SUL!D274)</f>
        <v>*</v>
      </c>
      <c r="F269" s="100" t="str">
        <f>IF(SP_SUL!H274="","*",SP_SUL!H274)</f>
        <v>*</v>
      </c>
      <c r="G269" s="100" t="str">
        <f>IF(SP_SUL!M274="","*",SP_SUL!M274)</f>
        <v>-</v>
      </c>
      <c r="H269" s="154" t="str">
        <f>IF(SP_SUL!K274="","*",SP_SUL!K274)</f>
        <v>*</v>
      </c>
      <c r="I269" s="132" t="str">
        <f>IF(SP_SUL!O274="","*",SP_SUL!O274)</f>
        <v>*</v>
      </c>
      <c r="J269" s="132" t="str">
        <f>IF(SP_SUL!P274="","*",SP_SUL!P274)</f>
        <v>*</v>
      </c>
      <c r="K269" s="141" t="str">
        <f>IF(SP_SUL!AK274="","*",SP_SUL!AK274)</f>
        <v>-</v>
      </c>
      <c r="L269" s="141" t="str">
        <f>IF(SP_SUL!AM274="","*",SP_SUL!AM274)</f>
        <v>-</v>
      </c>
      <c r="M269" s="141" t="str">
        <f>IF(SP_SUL!AP274="","*",SP_SUL!AP274)</f>
        <v>-</v>
      </c>
      <c r="N269" s="141" t="str">
        <f>IF(SP_SUL!AM274="","*",SP_SUL!AM274)</f>
        <v>-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*</v>
      </c>
      <c r="C270" s="100" t="str">
        <f>IF(SP_SUL!S275="","*",SP_SUL!S275)</f>
        <v>-</v>
      </c>
      <c r="D270" s="100" t="str">
        <f>IF(SP_SUL!T275="","*",SP_SUL!T275)</f>
        <v>-</v>
      </c>
      <c r="E270" s="100" t="str">
        <f>IF(SP_SUL!D275="","*",SP_SUL!D275)</f>
        <v>*</v>
      </c>
      <c r="F270" s="100" t="str">
        <f>IF(SP_SUL!H275="","*",SP_SUL!H275)</f>
        <v>*</v>
      </c>
      <c r="G270" s="100" t="str">
        <f>IF(SP_SUL!M275="","*",SP_SUL!M275)</f>
        <v>-</v>
      </c>
      <c r="H270" s="154" t="str">
        <f>IF(SP_SUL!K275="","*",SP_SUL!K275)</f>
        <v>*</v>
      </c>
      <c r="I270" s="132" t="str">
        <f>IF(SP_SUL!O275="","*",SP_SUL!O275)</f>
        <v>*</v>
      </c>
      <c r="J270" s="132" t="str">
        <f>IF(SP_SUL!P275="","*",SP_SUL!P275)</f>
        <v>*</v>
      </c>
      <c r="K270" s="141" t="str">
        <f>IF(SP_SUL!AK275="","*",SP_SUL!AK275)</f>
        <v>-</v>
      </c>
      <c r="L270" s="141" t="str">
        <f>IF(SP_SUL!AM275="","*",SP_SUL!AM275)</f>
        <v>-</v>
      </c>
      <c r="M270" s="141" t="str">
        <f>IF(SP_SUL!AP275="","*",SP_SUL!AP275)</f>
        <v>-</v>
      </c>
      <c r="N270" s="141" t="str">
        <f>IF(SP_SUL!AM275="","*",SP_SUL!AM275)</f>
        <v>-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 t="str">
        <f>IF(SP_SUL!B276="","*",SP_SUL!B276)</f>
        <v>*</v>
      </c>
      <c r="B271" s="99" t="str">
        <f>IF(SP_SUL!X276="","*",SP_SUL!X276)</f>
        <v>*</v>
      </c>
      <c r="C271" s="100" t="str">
        <f>IF(SP_SUL!S276="","*",SP_SUL!S276)</f>
        <v>-</v>
      </c>
      <c r="D271" s="100" t="str">
        <f>IF(SP_SUL!T276="","*",SP_SUL!T276)</f>
        <v>-</v>
      </c>
      <c r="E271" s="100" t="str">
        <f>IF(SP_SUL!D276="","*",SP_SUL!D276)</f>
        <v>*</v>
      </c>
      <c r="F271" s="100" t="str">
        <f>IF(SP_SUL!H276="","*",SP_SUL!H276)</f>
        <v>*</v>
      </c>
      <c r="G271" s="100" t="str">
        <f>IF(SP_SUL!M276="","*",SP_SUL!M276)</f>
        <v>-</v>
      </c>
      <c r="H271" s="154" t="str">
        <f>IF(SP_SUL!K276="","*",SP_SUL!K276)</f>
        <v>*</v>
      </c>
      <c r="I271" s="132" t="str">
        <f>IF(SP_SUL!O276="","*",SP_SUL!O276)</f>
        <v>*</v>
      </c>
      <c r="J271" s="132" t="str">
        <f>IF(SP_SUL!P276="","*",SP_SUL!P276)</f>
        <v>*</v>
      </c>
      <c r="K271" s="141" t="str">
        <f>IF(SP_SUL!AK276="","*",SP_SUL!AK276)</f>
        <v>-</v>
      </c>
      <c r="L271" s="141" t="str">
        <f>IF(SP_SUL!AM276="","*",SP_SUL!AM276)</f>
        <v>-</v>
      </c>
      <c r="M271" s="141" t="str">
        <f>IF(SP_SUL!AP276="","*",SP_SUL!AP276)</f>
        <v>-</v>
      </c>
      <c r="N271" s="141" t="str">
        <f>IF(SP_SUL!AM276="","*",SP_SUL!AM276)</f>
        <v>-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 t="str">
        <f>IF(SP_SUL!B277="","*",SP_SUL!B277)</f>
        <v>*</v>
      </c>
      <c r="B272" s="99" t="str">
        <f>IF(SP_SUL!X277="","*",SP_SUL!X277)</f>
        <v>*</v>
      </c>
      <c r="C272" s="100" t="str">
        <f>IF(SP_SUL!S277="","*",SP_SUL!S277)</f>
        <v>-</v>
      </c>
      <c r="D272" s="100" t="str">
        <f>IF(SP_SUL!T277="","*",SP_SUL!T277)</f>
        <v>-</v>
      </c>
      <c r="E272" s="100" t="str">
        <f>IF(SP_SUL!D277="","*",SP_SUL!D277)</f>
        <v>*</v>
      </c>
      <c r="F272" s="100" t="str">
        <f>IF(SP_SUL!H277="","*",SP_SUL!H277)</f>
        <v>*</v>
      </c>
      <c r="G272" s="100" t="str">
        <f>IF(SP_SUL!M277="","*",SP_SUL!M277)</f>
        <v>-</v>
      </c>
      <c r="H272" s="154" t="str">
        <f>IF(SP_SUL!K277="","*",SP_SUL!K277)</f>
        <v>*</v>
      </c>
      <c r="I272" s="132" t="str">
        <f>IF(SP_SUL!O277="","*",SP_SUL!O277)</f>
        <v>*</v>
      </c>
      <c r="J272" s="132" t="str">
        <f>IF(SP_SUL!P277="","*",SP_SUL!P277)</f>
        <v>*</v>
      </c>
      <c r="K272" s="141" t="str">
        <f>IF(SP_SUL!AK277="","*",SP_SUL!AK277)</f>
        <v>-</v>
      </c>
      <c r="L272" s="141" t="str">
        <f>IF(SP_SUL!AM277="","*",SP_SUL!AM277)</f>
        <v>-</v>
      </c>
      <c r="M272" s="141" t="str">
        <f>IF(SP_SUL!AP277="","*",SP_SUL!AP277)</f>
        <v>-</v>
      </c>
      <c r="N272" s="141" t="str">
        <f>IF(SP_SUL!AM277="","*",SP_SUL!AM277)</f>
        <v>-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 t="str">
        <f>IF(SP_SUL!B278="","*",SP_SUL!B278)</f>
        <v>*</v>
      </c>
      <c r="B273" s="99" t="str">
        <f>IF(SP_SUL!X278="","*",SP_SUL!X278)</f>
        <v>*</v>
      </c>
      <c r="C273" s="100" t="str">
        <f>IF(SP_SUL!S278="","*",SP_SUL!S278)</f>
        <v>-</v>
      </c>
      <c r="D273" s="100" t="str">
        <f>IF(SP_SUL!T278="","*",SP_SUL!T278)</f>
        <v>-</v>
      </c>
      <c r="E273" s="100" t="str">
        <f>IF(SP_SUL!D278="","*",SP_SUL!D278)</f>
        <v>*</v>
      </c>
      <c r="F273" s="100" t="str">
        <f>IF(SP_SUL!H278="","*",SP_SUL!H278)</f>
        <v>*</v>
      </c>
      <c r="G273" s="100" t="str">
        <f>IF(SP_SUL!M278="","*",SP_SUL!M278)</f>
        <v>-</v>
      </c>
      <c r="H273" s="154" t="str">
        <f>IF(SP_SUL!K278="","*",SP_SUL!K278)</f>
        <v>*</v>
      </c>
      <c r="I273" s="132" t="str">
        <f>IF(SP_SUL!O278="","*",SP_SUL!O278)</f>
        <v>*</v>
      </c>
      <c r="J273" s="132" t="str">
        <f>IF(SP_SUL!P278="","*",SP_SUL!P278)</f>
        <v>*</v>
      </c>
      <c r="K273" s="141" t="str">
        <f>IF(SP_SUL!AK278="","*",SP_SUL!AK278)</f>
        <v>-</v>
      </c>
      <c r="L273" s="141" t="str">
        <f>IF(SP_SUL!AM278="","*",SP_SUL!AM278)</f>
        <v>-</v>
      </c>
      <c r="M273" s="141" t="str">
        <f>IF(SP_SUL!AP278="","*",SP_SUL!AP278)</f>
        <v>-</v>
      </c>
      <c r="N273" s="141" t="str">
        <f>IF(SP_SUL!AM278="","*",SP_SUL!AM278)</f>
        <v>-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 t="str">
        <f>IF(SP_SUL!B279="","*",SP_SUL!B279)</f>
        <v>*</v>
      </c>
      <c r="B274" s="99" t="str">
        <f>IF(SP_SUL!X279="","*",SP_SUL!X279)</f>
        <v>*</v>
      </c>
      <c r="C274" s="100" t="str">
        <f>IF(SP_SUL!S279="","*",SP_SUL!S279)</f>
        <v>-</v>
      </c>
      <c r="D274" s="100" t="str">
        <f>IF(SP_SUL!T279="","*",SP_SUL!T279)</f>
        <v>-</v>
      </c>
      <c r="E274" s="100" t="str">
        <f>IF(SP_SUL!D279="","*",SP_SUL!D279)</f>
        <v>*</v>
      </c>
      <c r="F274" s="100" t="str">
        <f>IF(SP_SUL!H279="","*",SP_SUL!H279)</f>
        <v>*</v>
      </c>
      <c r="G274" s="100" t="str">
        <f>IF(SP_SUL!M279="","*",SP_SUL!M279)</f>
        <v>-</v>
      </c>
      <c r="H274" s="154" t="str">
        <f>IF(SP_SUL!K279="","*",SP_SUL!K279)</f>
        <v>*</v>
      </c>
      <c r="I274" s="132" t="str">
        <f>IF(SP_SUL!O279="","*",SP_SUL!O279)</f>
        <v>*</v>
      </c>
      <c r="J274" s="132" t="str">
        <f>IF(SP_SUL!P279="","*",SP_SUL!P279)</f>
        <v>*</v>
      </c>
      <c r="K274" s="141" t="str">
        <f>IF(SP_SUL!AK279="","*",SP_SUL!AK279)</f>
        <v>-</v>
      </c>
      <c r="L274" s="141" t="str">
        <f>IF(SP_SUL!AM279="","*",SP_SUL!AM279)</f>
        <v>-</v>
      </c>
      <c r="M274" s="141" t="str">
        <f>IF(SP_SUL!AP279="","*",SP_SUL!AP279)</f>
        <v>-</v>
      </c>
      <c r="N274" s="141" t="str">
        <f>IF(SP_SUL!AM279="","*",SP_SUL!AM279)</f>
        <v>-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 t="str">
        <f>IF(SP_SUL!B280="","*",SP_SUL!B280)</f>
        <v>*</v>
      </c>
      <c r="B275" s="99" t="str">
        <f>IF(SP_SUL!X280="","*",SP_SUL!X280)</f>
        <v>*</v>
      </c>
      <c r="C275" s="100" t="str">
        <f>IF(SP_SUL!S280="","*",SP_SUL!S280)</f>
        <v>-</v>
      </c>
      <c r="D275" s="100" t="str">
        <f>IF(SP_SUL!T280="","*",SP_SUL!T280)</f>
        <v>-</v>
      </c>
      <c r="E275" s="100" t="str">
        <f>IF(SP_SUL!D280="","*",SP_SUL!D280)</f>
        <v>*</v>
      </c>
      <c r="F275" s="100" t="str">
        <f>IF(SP_SUL!H280="","*",SP_SUL!H280)</f>
        <v>*</v>
      </c>
      <c r="G275" s="100" t="str">
        <f>IF(SP_SUL!M280="","*",SP_SUL!M280)</f>
        <v>-</v>
      </c>
      <c r="H275" s="154" t="str">
        <f>IF(SP_SUL!K280="","*",SP_SUL!K280)</f>
        <v>*</v>
      </c>
      <c r="I275" s="132" t="str">
        <f>IF(SP_SUL!O280="","*",SP_SUL!O280)</f>
        <v>*</v>
      </c>
      <c r="J275" s="132" t="str">
        <f>IF(SP_SUL!P280="","*",SP_SUL!P280)</f>
        <v>*</v>
      </c>
      <c r="K275" s="141" t="str">
        <f>IF(SP_SUL!AK280="","*",SP_SUL!AK280)</f>
        <v>-</v>
      </c>
      <c r="L275" s="141" t="str">
        <f>IF(SP_SUL!AM280="","*",SP_SUL!AM280)</f>
        <v>-</v>
      </c>
      <c r="M275" s="141" t="str">
        <f>IF(SP_SUL!AP280="","*",SP_SUL!AP280)</f>
        <v>-</v>
      </c>
      <c r="N275" s="141" t="str">
        <f>IF(SP_SUL!AM280="","*",SP_SUL!AM280)</f>
        <v>-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1393</v>
      </c>
      <c r="C2" s="96" t="s">
        <v>854</v>
      </c>
      <c r="D2" s="96" t="s">
        <v>856</v>
      </c>
      <c r="E2" s="96" t="s">
        <v>1394</v>
      </c>
      <c r="F2" s="96" t="s">
        <v>1395</v>
      </c>
      <c r="G2" s="96" t="s">
        <v>1396</v>
      </c>
      <c r="H2" s="96" t="s">
        <v>1397</v>
      </c>
      <c r="I2" s="96" t="s">
        <v>1398</v>
      </c>
      <c r="J2" s="96" t="s">
        <v>1399</v>
      </c>
      <c r="K2" s="131" t="s">
        <v>1400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>
        <f>IF(SP_SUL!B241="","*",SP_SUL!B241)</f>
        <v>46001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 hidden="1">
      <c r="B230" s="120" t="str">
        <f>IF(SP_SUL!Y251="","*",SP_SUL!Y251)</f>
        <v>*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*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*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*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*</v>
      </c>
      <c r="C234" s="121">
        <f>IF(SP_SUL!B255="","*",SP_SUL!B255)</f>
        <v>46002</v>
      </c>
      <c r="D234" s="121" t="str">
        <f>IF(SP_SUL!D255="","*",SP_SUL!D255)</f>
        <v>ROGÉRIO (TP-730)</v>
      </c>
      <c r="E234" s="121" t="str">
        <f>IF(SP_SUL!H255="","*",SP_SUL!H255)</f>
        <v>-</v>
      </c>
      <c r="F234" s="137" t="str">
        <f>IF(SP_SUL!M255="","*",SP_SUL!M255)</f>
        <v>ZYU</v>
      </c>
      <c r="G234" s="121" t="str">
        <f>IF(SP_SUL!I255="","*",SP_SUL!I255)</f>
        <v>-</v>
      </c>
      <c r="H234" s="121" t="str">
        <f>IF(SP_SUL!AB255="","*",SP_SUL!AB255)</f>
        <v>-</v>
      </c>
      <c r="I234" s="121" t="str">
        <f>IF(SP_SUL!AC255="","*",SP_SUL!AC255)</f>
        <v>-</v>
      </c>
      <c r="J234" s="122" t="str">
        <f>IF(SP_SUL!AA255="","*",SP_SUL!AA255)</f>
        <v>-</v>
      </c>
      <c r="K234" s="134" t="str">
        <f>IF(SP_SUL!AD255="","*",SP_SUL!AD255)</f>
        <v>-</v>
      </c>
    </row>
    <row r="235" spans="2:11" s="123" customFormat="1" hidden="1">
      <c r="B235" s="120" t="str">
        <f>IF(SP_SUL!Y256="","*",SP_SUL!Y256)</f>
        <v>*</v>
      </c>
      <c r="C235" s="121">
        <f>IF(SP_SUL!B256="","*",SP_SUL!B256)</f>
        <v>46002</v>
      </c>
      <c r="D235" s="121" t="str">
        <f>IF(SP_SUL!D256="","*",SP_SUL!D256)</f>
        <v>ROBSON (TF-701)</v>
      </c>
      <c r="E235" s="121" t="str">
        <f>IF(SP_SUL!H256="","*",SP_SUL!H256)</f>
        <v>-</v>
      </c>
      <c r="F235" s="137" t="str">
        <f>IF(SP_SUL!M256="","*",SP_SUL!M256)</f>
        <v>ZFY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*</v>
      </c>
      <c r="C236" s="121" t="str">
        <f>IF(SP_SUL!B257="","*",SP_SUL!B257)</f>
        <v>*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ZPS-ZAL</v>
      </c>
      <c r="G236" s="121" t="str">
        <f>IF(SP_SUL!I257="","*",SP_SUL!I257)</f>
        <v>-</v>
      </c>
      <c r="H236" s="121" t="str">
        <f>IF(SP_SUL!AB257="","*",SP_SUL!AB257)</f>
        <v>*</v>
      </c>
      <c r="I236" s="121" t="str">
        <f>IF(SP_SUL!AC257="","*",SP_SUL!AC257)</f>
        <v>*</v>
      </c>
      <c r="J236" s="122" t="str">
        <f>IF(SP_SUL!AA257="","*",SP_SUL!AA257)</f>
        <v>*</v>
      </c>
      <c r="K236" s="134" t="str">
        <f>IF(SP_SUL!AD257="","*",SP_SUL!AD257)</f>
        <v>*</v>
      </c>
    </row>
    <row r="237" spans="2:11" s="123" customFormat="1" hidden="1">
      <c r="B237" s="120" t="str">
        <f>IF(SP_SUL!Y258="","*",SP_SUL!Y258)</f>
        <v>*</v>
      </c>
      <c r="C237" s="121" t="str">
        <f>IF(SP_SUL!B258="","*",SP_SUL!B258)</f>
        <v>*</v>
      </c>
      <c r="D237" s="121" t="str">
        <f>IF(SP_SUL!D258="","*",SP_SUL!D258)</f>
        <v>*</v>
      </c>
      <c r="E237" s="121" t="str">
        <f>IF(SP_SUL!H258="","*",SP_SUL!H258)</f>
        <v>*</v>
      </c>
      <c r="F237" s="137" t="str">
        <f>IF(SP_SUL!M258="","*",SP_SUL!M258)</f>
        <v>-</v>
      </c>
      <c r="G237" s="121" t="str">
        <f>IF(SP_SUL!I258="","*",SP_SUL!I258)</f>
        <v>*</v>
      </c>
      <c r="H237" s="121" t="str">
        <f>IF(SP_SUL!AB258="","*",SP_SUL!AB258)</f>
        <v>*</v>
      </c>
      <c r="I237" s="121" t="str">
        <f>IF(SP_SUL!AC258="","*",SP_SUL!AC258)</f>
        <v>*</v>
      </c>
      <c r="J237" s="122" t="str">
        <f>IF(SP_SUL!AA258="","*",SP_SUL!AA258)</f>
        <v>*</v>
      </c>
      <c r="K237" s="134" t="str">
        <f>IF(SP_SUL!AD258="","*",SP_SUL!AD258)</f>
        <v>*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*</v>
      </c>
      <c r="C240" s="121" t="str">
        <f>IF(SP_SUL!B261="","*",SP_SUL!B261)</f>
        <v>*</v>
      </c>
      <c r="D240" s="121" t="str">
        <f>IF(SP_SUL!D261="","*",SP_SUL!D261)</f>
        <v>*</v>
      </c>
      <c r="E240" s="121" t="str">
        <f>IF(SP_SUL!H261="","*",SP_SUL!H261)</f>
        <v>*</v>
      </c>
      <c r="F240" s="137" t="str">
        <f>IF(SP_SUL!M261="","*",SP_SUL!M261)</f>
        <v>-</v>
      </c>
      <c r="G240" s="121" t="str">
        <f>IF(SP_SUL!I261="","*",SP_SUL!I261)</f>
        <v>*</v>
      </c>
      <c r="H240" s="121" t="str">
        <f>IF(SP_SUL!AB261="","*",SP_SUL!AB261)</f>
        <v>*</v>
      </c>
      <c r="I240" s="121" t="str">
        <f>IF(SP_SUL!AC261="","*",SP_SUL!AC261)</f>
        <v>*</v>
      </c>
      <c r="J240" s="122" t="str">
        <f>IF(SP_SUL!AA261="","*",SP_SUL!AA261)</f>
        <v>*</v>
      </c>
      <c r="K240" s="134" t="str">
        <f>IF(SP_SUL!AD261="","*",SP_SUL!AD261)</f>
        <v>*</v>
      </c>
    </row>
    <row r="241" spans="2:11" s="123" customFormat="1" hidden="1">
      <c r="B241" s="120" t="str">
        <f>IF(SP_SUL!Y262="","*",SP_SUL!Y262)</f>
        <v>*</v>
      </c>
      <c r="C241" s="121" t="str">
        <f>IF(SP_SUL!B262="","*",SP_SUL!B262)</f>
        <v>*</v>
      </c>
      <c r="D241" s="121" t="str">
        <f>IF(SP_SUL!D262="","*",SP_SUL!D262)</f>
        <v>*</v>
      </c>
      <c r="E241" s="121" t="str">
        <f>IF(SP_SUL!H262="","*",SP_SUL!H262)</f>
        <v>*</v>
      </c>
      <c r="F241" s="137" t="str">
        <f>IF(SP_SUL!M262="","*",SP_SUL!M262)</f>
        <v>-</v>
      </c>
      <c r="G241" s="121" t="str">
        <f>IF(SP_SUL!I262="","*",SP_SUL!I262)</f>
        <v>*</v>
      </c>
      <c r="H241" s="121" t="str">
        <f>IF(SP_SUL!AB262="","*",SP_SUL!AB262)</f>
        <v>*</v>
      </c>
      <c r="I241" s="121" t="str">
        <f>IF(SP_SUL!AC262="","*",SP_SUL!AC262)</f>
        <v>*</v>
      </c>
      <c r="J241" s="122" t="str">
        <f>IF(SP_SUL!AA262="","*",SP_SUL!AA262)</f>
        <v>*</v>
      </c>
      <c r="K241" s="134" t="str">
        <f>IF(SP_SUL!AD262="","*",SP_SUL!AD262)</f>
        <v>*</v>
      </c>
    </row>
    <row r="242" spans="2:11" s="123" customFormat="1" hidden="1">
      <c r="B242" s="120" t="str">
        <f>IF(SP_SUL!Y263="","*",SP_SUL!Y263)</f>
        <v>*</v>
      </c>
      <c r="C242" s="121" t="str">
        <f>IF(SP_SUL!B263="","*",SP_SUL!B263)</f>
        <v>*</v>
      </c>
      <c r="D242" s="121" t="str">
        <f>IF(SP_SUL!D263="","*",SP_SUL!D263)</f>
        <v>*</v>
      </c>
      <c r="E242" s="121" t="str">
        <f>IF(SP_SUL!H263="","*",SP_SUL!H263)</f>
        <v>*</v>
      </c>
      <c r="F242" s="137" t="str">
        <f>IF(SP_SUL!M263="","*",SP_SUL!M263)</f>
        <v>-</v>
      </c>
      <c r="G242" s="121" t="str">
        <f>IF(SP_SUL!I263="","*",SP_SUL!I263)</f>
        <v>*</v>
      </c>
      <c r="H242" s="121" t="str">
        <f>IF(SP_SUL!AB263="","*",SP_SUL!AB263)</f>
        <v>*</v>
      </c>
      <c r="I242" s="121" t="str">
        <f>IF(SP_SUL!AC263="","*",SP_SUL!AC263)</f>
        <v>*</v>
      </c>
      <c r="J242" s="122" t="str">
        <f>IF(SP_SUL!AA263="","*",SP_SUL!AA263)</f>
        <v>*</v>
      </c>
      <c r="K242" s="134" t="str">
        <f>IF(SP_SUL!AD263="","*",SP_SUL!AD263)</f>
        <v>*</v>
      </c>
    </row>
    <row r="243" spans="2:11" s="123" customFormat="1" hidden="1">
      <c r="B243" s="120" t="str">
        <f>IF(SP_SUL!Y264="","*",SP_SUL!Y264)</f>
        <v>*</v>
      </c>
      <c r="C243" s="121" t="str">
        <f>IF(SP_SUL!B264="","*",SP_SUL!B264)</f>
        <v>*</v>
      </c>
      <c r="D243" s="121" t="str">
        <f>IF(SP_SUL!D264="","*",SP_SUL!D264)</f>
        <v>*</v>
      </c>
      <c r="E243" s="121" t="str">
        <f>IF(SP_SUL!H264="","*",SP_SUL!H264)</f>
        <v>*</v>
      </c>
      <c r="F243" s="137" t="str">
        <f>IF(SP_SUL!M264="","*",SP_SUL!M264)</f>
        <v>-</v>
      </c>
      <c r="G243" s="121" t="str">
        <f>IF(SP_SUL!I264="","*",SP_SUL!I264)</f>
        <v>*</v>
      </c>
      <c r="H243" s="121" t="str">
        <f>IF(SP_SUL!AB264="","*",SP_SUL!AB264)</f>
        <v>*</v>
      </c>
      <c r="I243" s="121" t="str">
        <f>IF(SP_SUL!AC264="","*",SP_SUL!AC264)</f>
        <v>*</v>
      </c>
      <c r="J243" s="122" t="str">
        <f>IF(SP_SUL!AA264="","*",SP_SUL!AA264)</f>
        <v>*</v>
      </c>
      <c r="K243" s="134" t="str">
        <f>IF(SP_SUL!AD264="","*",SP_SUL!AD264)</f>
        <v>*</v>
      </c>
    </row>
    <row r="244" spans="2:11" s="123" customFormat="1" hidden="1">
      <c r="B244" s="120" t="str">
        <f>IF(SP_SUL!Y265="","*",SP_SUL!Y265)</f>
        <v>*</v>
      </c>
      <c r="C244" s="121" t="str">
        <f>IF(SP_SUL!B265="","*",SP_SUL!B265)</f>
        <v>*</v>
      </c>
      <c r="D244" s="121" t="str">
        <f>IF(SP_SUL!D265="","*",SP_SUL!D265)</f>
        <v>*</v>
      </c>
      <c r="E244" s="121" t="str">
        <f>IF(SP_SUL!H265="","*",SP_SUL!H265)</f>
        <v>*</v>
      </c>
      <c r="F244" s="137" t="str">
        <f>IF(SP_SUL!M265="","*",SP_SUL!M265)</f>
        <v>-</v>
      </c>
      <c r="G244" s="121" t="str">
        <f>IF(SP_SUL!I265="","*",SP_SUL!I265)</f>
        <v>*</v>
      </c>
      <c r="H244" s="121" t="str">
        <f>IF(SP_SUL!AB265="","*",SP_SUL!AB265)</f>
        <v>*</v>
      </c>
      <c r="I244" s="121" t="str">
        <f>IF(SP_SUL!AC265="","*",SP_SUL!AC265)</f>
        <v>*</v>
      </c>
      <c r="J244" s="122" t="str">
        <f>IF(SP_SUL!AA265="","*",SP_SUL!AA265)</f>
        <v>*</v>
      </c>
      <c r="K244" s="134" t="str">
        <f>IF(SP_SUL!AD265="","*",SP_SUL!AD265)</f>
        <v>*</v>
      </c>
    </row>
    <row r="245" spans="2:11" s="123" customFormat="1" hidden="1">
      <c r="B245" s="120" t="str">
        <f>IF(SP_SUL!Y266="","*",SP_SUL!Y266)</f>
        <v>*</v>
      </c>
      <c r="C245" s="121" t="str">
        <f>IF(SP_SUL!B266="","*",SP_SUL!B266)</f>
        <v>*</v>
      </c>
      <c r="D245" s="121" t="str">
        <f>IF(SP_SUL!D266="","*",SP_SUL!D266)</f>
        <v>*</v>
      </c>
      <c r="E245" s="121" t="str">
        <f>IF(SP_SUL!H266="","*",SP_SUL!H266)</f>
        <v>*</v>
      </c>
      <c r="F245" s="137" t="str">
        <f>IF(SP_SUL!M266="","*",SP_SUL!M266)</f>
        <v>-</v>
      </c>
      <c r="G245" s="121" t="str">
        <f>IF(SP_SUL!I266="","*",SP_SUL!I266)</f>
        <v>*</v>
      </c>
      <c r="H245" s="121" t="str">
        <f>IF(SP_SUL!AB266="","*",SP_SUL!AB266)</f>
        <v>*</v>
      </c>
      <c r="I245" s="121" t="str">
        <f>IF(SP_SUL!AC266="","*",SP_SUL!AC266)</f>
        <v>*</v>
      </c>
      <c r="J245" s="122" t="str">
        <f>IF(SP_SUL!AA266="","*",SP_SUL!AA266)</f>
        <v>*</v>
      </c>
      <c r="K245" s="134" t="str">
        <f>IF(SP_SUL!AD266="","*",SP_SUL!AD266)</f>
        <v>*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*</v>
      </c>
      <c r="C247" s="121" t="str">
        <f>IF(SP_SUL!B268="","*",SP_SUL!B268)</f>
        <v>*</v>
      </c>
      <c r="D247" s="121" t="str">
        <f>IF(SP_SUL!D268="","*",SP_SUL!D268)</f>
        <v>*</v>
      </c>
      <c r="E247" s="121" t="str">
        <f>IF(SP_SUL!H268="","*",SP_SUL!H268)</f>
        <v>*</v>
      </c>
      <c r="F247" s="137" t="str">
        <f>IF(SP_SUL!M268="","*",SP_SUL!M268)</f>
        <v>-</v>
      </c>
      <c r="G247" s="121" t="str">
        <f>IF(SP_SUL!I268="","*",SP_SUL!I268)</f>
        <v>*</v>
      </c>
      <c r="H247" s="121" t="str">
        <f>IF(SP_SUL!AB268="","*",SP_SUL!AB268)</f>
        <v>*</v>
      </c>
      <c r="I247" s="121" t="str">
        <f>IF(SP_SUL!AC268="","*",SP_SUL!AC268)</f>
        <v>*</v>
      </c>
      <c r="J247" s="122" t="str">
        <f>IF(SP_SUL!AA268="","*",SP_SUL!AA268)</f>
        <v>*</v>
      </c>
      <c r="K247" s="134" t="str">
        <f>IF(SP_SUL!AD268="","*",SP_SUL!AD268)</f>
        <v>*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*</v>
      </c>
      <c r="E248" s="121" t="str">
        <f>IF(SP_SUL!H269="","*",SP_SUL!H269)</f>
        <v>*</v>
      </c>
      <c r="F248" s="137" t="str">
        <f>IF(SP_SUL!M269="","*",SP_SUL!M269)</f>
        <v>-</v>
      </c>
      <c r="G248" s="121" t="str">
        <f>IF(SP_SUL!I269="","*",SP_SUL!I269)</f>
        <v>*</v>
      </c>
      <c r="H248" s="121" t="str">
        <f>IF(SP_SUL!AB269="","*",SP_SUL!AB269)</f>
        <v>*</v>
      </c>
      <c r="I248" s="121" t="str">
        <f>IF(SP_SUL!AC269="","*",SP_SUL!AC269)</f>
        <v>*</v>
      </c>
      <c r="J248" s="122" t="str">
        <f>IF(SP_SUL!AA269="","*",SP_SUL!AA269)</f>
        <v>*</v>
      </c>
      <c r="K248" s="134" t="str">
        <f>IF(SP_SUL!AD269="","*",SP_SUL!AD269)</f>
        <v>*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*</v>
      </c>
      <c r="C250" s="121" t="str">
        <f>IF(SP_SUL!B271="","*",SP_SUL!B271)</f>
        <v>*</v>
      </c>
      <c r="D250" s="121" t="str">
        <f>IF(SP_SUL!D271="","*",SP_SUL!D271)</f>
        <v>*</v>
      </c>
      <c r="E250" s="121" t="str">
        <f>IF(SP_SUL!H271="","*",SP_SUL!H271)</f>
        <v>*</v>
      </c>
      <c r="F250" s="137" t="str">
        <f>IF(SP_SUL!M271="","*",SP_SUL!M271)</f>
        <v>-</v>
      </c>
      <c r="G250" s="121" t="str">
        <f>IF(SP_SUL!I271="","*",SP_SUL!I271)</f>
        <v>*</v>
      </c>
      <c r="H250" s="121" t="str">
        <f>IF(SP_SUL!AB271="","*",SP_SUL!AB271)</f>
        <v>*</v>
      </c>
      <c r="I250" s="121" t="str">
        <f>IF(SP_SUL!AC271="","*",SP_SUL!AC271)</f>
        <v>*</v>
      </c>
      <c r="J250" s="122" t="str">
        <f>IF(SP_SUL!AA271="","*",SP_SUL!AA271)</f>
        <v>*</v>
      </c>
      <c r="K250" s="134" t="str">
        <f>IF(SP_SUL!AD271="","*",SP_SUL!AD271)</f>
        <v>*</v>
      </c>
    </row>
    <row r="251" spans="2:11" s="123" customFormat="1" hidden="1">
      <c r="B251" s="120" t="str">
        <f>IF(SP_SUL!Y272="","*",SP_SUL!Y272)</f>
        <v>*</v>
      </c>
      <c r="C251" s="121" t="str">
        <f>IF(SP_SUL!B272="","*",SP_SUL!B272)</f>
        <v>*</v>
      </c>
      <c r="D251" s="121" t="str">
        <f>IF(SP_SUL!D272="","*",SP_SUL!D272)</f>
        <v>*</v>
      </c>
      <c r="E251" s="121" t="str">
        <f>IF(SP_SUL!H272="","*",SP_SUL!H272)</f>
        <v>*</v>
      </c>
      <c r="F251" s="137" t="str">
        <f>IF(SP_SUL!M272="","*",SP_SUL!M272)</f>
        <v>-</v>
      </c>
      <c r="G251" s="121" t="str">
        <f>IF(SP_SUL!I272="","*",SP_SUL!I272)</f>
        <v>*</v>
      </c>
      <c r="H251" s="121" t="str">
        <f>IF(SP_SUL!AB272="","*",SP_SUL!AB272)</f>
        <v>*</v>
      </c>
      <c r="I251" s="121" t="str">
        <f>IF(SP_SUL!AC272="","*",SP_SUL!AC272)</f>
        <v>*</v>
      </c>
      <c r="J251" s="122" t="str">
        <f>IF(SP_SUL!AA272="","*",SP_SUL!AA272)</f>
        <v>*</v>
      </c>
      <c r="K251" s="134" t="str">
        <f>IF(SP_SUL!AD272="","*",SP_SUL!AD272)</f>
        <v>*</v>
      </c>
    </row>
    <row r="252" spans="2:11" s="123" customFormat="1" hidden="1">
      <c r="B252" s="120" t="str">
        <f>IF(SP_SUL!Y273="","*",SP_SUL!Y273)</f>
        <v>*</v>
      </c>
      <c r="C252" s="121" t="str">
        <f>IF(SP_SUL!B273="","*",SP_SUL!B273)</f>
        <v>*</v>
      </c>
      <c r="D252" s="121" t="str">
        <f>IF(SP_SUL!D273="","*",SP_SUL!D273)</f>
        <v>*</v>
      </c>
      <c r="E252" s="121" t="str">
        <f>IF(SP_SUL!H273="","*",SP_SUL!H273)</f>
        <v>*</v>
      </c>
      <c r="F252" s="137" t="str">
        <f>IF(SP_SUL!M273="","*",SP_SUL!M273)</f>
        <v>-</v>
      </c>
      <c r="G252" s="121" t="str">
        <f>IF(SP_SUL!I273="","*",SP_SUL!I273)</f>
        <v>*</v>
      </c>
      <c r="H252" s="121" t="str">
        <f>IF(SP_SUL!AB273="","*",SP_SUL!AB273)</f>
        <v>*</v>
      </c>
      <c r="I252" s="121" t="str">
        <f>IF(SP_SUL!AC273="","*",SP_SUL!AC273)</f>
        <v>*</v>
      </c>
      <c r="J252" s="122" t="str">
        <f>IF(SP_SUL!AA273="","*",SP_SUL!AA273)</f>
        <v>*</v>
      </c>
      <c r="K252" s="134" t="str">
        <f>IF(SP_SUL!AD273="","*",SP_SUL!AD273)</f>
        <v>*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*</v>
      </c>
      <c r="E253" s="121" t="str">
        <f>IF(SP_SUL!H274="","*",SP_SUL!H274)</f>
        <v>*</v>
      </c>
      <c r="F253" s="137" t="str">
        <f>IF(SP_SUL!M274="","*",SP_SUL!M274)</f>
        <v>-</v>
      </c>
      <c r="G253" s="121" t="str">
        <f>IF(SP_SUL!I274="","*",SP_SUL!I274)</f>
        <v>*</v>
      </c>
      <c r="H253" s="121" t="str">
        <f>IF(SP_SUL!AB274="","*",SP_SUL!AB274)</f>
        <v>*</v>
      </c>
      <c r="I253" s="121" t="str">
        <f>IF(SP_SUL!AC274="","*",SP_SUL!AC274)</f>
        <v>*</v>
      </c>
      <c r="J253" s="122" t="str">
        <f>IF(SP_SUL!AA274="","*",SP_SUL!AA274)</f>
        <v>*</v>
      </c>
      <c r="K253" s="134" t="str">
        <f>IF(SP_SUL!AD274="","*",SP_SUL!AD274)</f>
        <v>*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*</v>
      </c>
      <c r="E254" s="121" t="str">
        <f>IF(SP_SUL!H275="","*",SP_SUL!H275)</f>
        <v>*</v>
      </c>
      <c r="F254" s="137" t="str">
        <f>IF(SP_SUL!M275="","*",SP_SUL!M275)</f>
        <v>-</v>
      </c>
      <c r="G254" s="121" t="str">
        <f>IF(SP_SUL!I275="","*",SP_SUL!I275)</f>
        <v>*</v>
      </c>
      <c r="H254" s="121" t="str">
        <f>IF(SP_SUL!AB275="","*",SP_SUL!AB275)</f>
        <v>*</v>
      </c>
      <c r="I254" s="121" t="str">
        <f>IF(SP_SUL!AC275="","*",SP_SUL!AC275)</f>
        <v>*</v>
      </c>
      <c r="J254" s="122" t="str">
        <f>IF(SP_SUL!AA275="","*",SP_SUL!AA275)</f>
        <v>*</v>
      </c>
      <c r="K254" s="134" t="str">
        <f>IF(SP_SUL!AD275="","*",SP_SUL!AD275)</f>
        <v>*</v>
      </c>
    </row>
    <row r="255" spans="2:11" s="123" customFormat="1" hidden="1">
      <c r="B255" s="120" t="str">
        <f>IF(SP_SUL!Y276="","*",SP_SUL!Y276)</f>
        <v>*</v>
      </c>
      <c r="C255" s="121" t="str">
        <f>IF(SP_SUL!B276="","*",SP_SUL!B276)</f>
        <v>*</v>
      </c>
      <c r="D255" s="121" t="str">
        <f>IF(SP_SUL!D276="","*",SP_SUL!D276)</f>
        <v>*</v>
      </c>
      <c r="E255" s="121" t="str">
        <f>IF(SP_SUL!H276="","*",SP_SUL!H276)</f>
        <v>*</v>
      </c>
      <c r="F255" s="137" t="str">
        <f>IF(SP_SUL!M276="","*",SP_SUL!M276)</f>
        <v>-</v>
      </c>
      <c r="G255" s="121" t="str">
        <f>IF(SP_SUL!I276="","*",SP_SUL!I276)</f>
        <v>*</v>
      </c>
      <c r="H255" s="121" t="str">
        <f>IF(SP_SUL!AB276="","*",SP_SUL!AB276)</f>
        <v>*</v>
      </c>
      <c r="I255" s="121" t="str">
        <f>IF(SP_SUL!AC276="","*",SP_SUL!AC276)</f>
        <v>*</v>
      </c>
      <c r="J255" s="122" t="str">
        <f>IF(SP_SUL!AA276="","*",SP_SUL!AA276)</f>
        <v>*</v>
      </c>
      <c r="K255" s="134" t="str">
        <f>IF(SP_SUL!AD276="","*",SP_SUL!AD276)</f>
        <v>*</v>
      </c>
    </row>
    <row r="256" spans="2:11" s="123" customFormat="1" hidden="1">
      <c r="B256" s="120" t="str">
        <f>IF(SP_SUL!Y277="","*",SP_SUL!Y277)</f>
        <v>*</v>
      </c>
      <c r="C256" s="121" t="str">
        <f>IF(SP_SUL!B277="","*",SP_SUL!B277)</f>
        <v>*</v>
      </c>
      <c r="D256" s="121" t="str">
        <f>IF(SP_SUL!D277="","*",SP_SUL!D277)</f>
        <v>*</v>
      </c>
      <c r="E256" s="121" t="str">
        <f>IF(SP_SUL!H277="","*",SP_SUL!H277)</f>
        <v>*</v>
      </c>
      <c r="F256" s="137" t="str">
        <f>IF(SP_SUL!M277="","*",SP_SUL!M277)</f>
        <v>-</v>
      </c>
      <c r="G256" s="121" t="str">
        <f>IF(SP_SUL!I277="","*",SP_SUL!I277)</f>
        <v>*</v>
      </c>
      <c r="H256" s="121" t="str">
        <f>IF(SP_SUL!AB277="","*",SP_SUL!AB277)</f>
        <v>*</v>
      </c>
      <c r="I256" s="121" t="str">
        <f>IF(SP_SUL!AC277="","*",SP_SUL!AC277)</f>
        <v>*</v>
      </c>
      <c r="J256" s="122" t="str">
        <f>IF(SP_SUL!AA277="","*",SP_SUL!AA277)</f>
        <v>*</v>
      </c>
      <c r="K256" s="134" t="str">
        <f>IF(SP_SUL!AD277="","*",SP_SUL!AD277)</f>
        <v>*</v>
      </c>
    </row>
    <row r="257" spans="2:11" s="123" customFormat="1" hidden="1">
      <c r="B257" s="120" t="str">
        <f>IF(SP_SUL!Y278="","*",SP_SUL!Y278)</f>
        <v>*</v>
      </c>
      <c r="C257" s="121" t="str">
        <f>IF(SP_SUL!B278="","*",SP_SUL!B278)</f>
        <v>*</v>
      </c>
      <c r="D257" s="121" t="str">
        <f>IF(SP_SUL!D278="","*",SP_SUL!D278)</f>
        <v>*</v>
      </c>
      <c r="E257" s="121" t="str">
        <f>IF(SP_SUL!H278="","*",SP_SUL!H278)</f>
        <v>*</v>
      </c>
      <c r="F257" s="137" t="str">
        <f>IF(SP_SUL!M278="","*",SP_SUL!M278)</f>
        <v>-</v>
      </c>
      <c r="G257" s="121" t="str">
        <f>IF(SP_SUL!I278="","*",SP_SUL!I278)</f>
        <v>*</v>
      </c>
      <c r="H257" s="121" t="str">
        <f>IF(SP_SUL!AB278="","*",SP_SUL!AB278)</f>
        <v>*</v>
      </c>
      <c r="I257" s="121" t="str">
        <f>IF(SP_SUL!AC278="","*",SP_SUL!AC278)</f>
        <v>*</v>
      </c>
      <c r="J257" s="122" t="str">
        <f>IF(SP_SUL!AA278="","*",SP_SUL!AA278)</f>
        <v>*</v>
      </c>
      <c r="K257" s="134" t="str">
        <f>IF(SP_SUL!AD278="","*",SP_SUL!AD278)</f>
        <v>*</v>
      </c>
    </row>
    <row r="258" spans="2:11" s="123" customFormat="1" hidden="1">
      <c r="B258" s="120" t="str">
        <f>IF(SP_SUL!Y279="","*",SP_SUL!Y279)</f>
        <v>*</v>
      </c>
      <c r="C258" s="121" t="str">
        <f>IF(SP_SUL!B279="","*",SP_SUL!B279)</f>
        <v>*</v>
      </c>
      <c r="D258" s="121" t="str">
        <f>IF(SP_SUL!D279="","*",SP_SUL!D279)</f>
        <v>*</v>
      </c>
      <c r="E258" s="121" t="str">
        <f>IF(SP_SUL!H279="","*",SP_SUL!H279)</f>
        <v>*</v>
      </c>
      <c r="F258" s="137" t="str">
        <f>IF(SP_SUL!M279="","*",SP_SUL!M279)</f>
        <v>-</v>
      </c>
      <c r="G258" s="121" t="str">
        <f>IF(SP_SUL!I279="","*",SP_SUL!I279)</f>
        <v>*</v>
      </c>
      <c r="H258" s="121" t="str">
        <f>IF(SP_SUL!AB279="","*",SP_SUL!AB279)</f>
        <v>*</v>
      </c>
      <c r="I258" s="121" t="str">
        <f>IF(SP_SUL!AC279="","*",SP_SUL!AC279)</f>
        <v>*</v>
      </c>
      <c r="J258" s="122" t="str">
        <f>IF(SP_SUL!AA279="","*",SP_SUL!AA279)</f>
        <v>*</v>
      </c>
      <c r="K258" s="134" t="str">
        <f>IF(SP_SUL!AD279="","*",SP_SUL!AD279)</f>
        <v>*</v>
      </c>
    </row>
    <row r="259" spans="2:11" s="123" customFormat="1" hidden="1">
      <c r="B259" s="120" t="str">
        <f>IF(SP_SUL!Y280="","*",SP_SUL!Y280)</f>
        <v>*</v>
      </c>
      <c r="C259" s="121" t="str">
        <f>IF(SP_SUL!B280="","*",SP_SUL!B280)</f>
        <v>*</v>
      </c>
      <c r="D259" s="121" t="str">
        <f>IF(SP_SUL!D280="","*",SP_SUL!D280)</f>
        <v>*</v>
      </c>
      <c r="E259" s="121" t="str">
        <f>IF(SP_SUL!H280="","*",SP_SUL!H280)</f>
        <v>*</v>
      </c>
      <c r="F259" s="137" t="str">
        <f>IF(SP_SUL!M280="","*",SP_SUL!M280)</f>
        <v>-</v>
      </c>
      <c r="G259" s="121" t="str">
        <f>IF(SP_SUL!I280="","*",SP_SUL!I280)</f>
        <v>*</v>
      </c>
      <c r="H259" s="121" t="str">
        <f>IF(SP_SUL!AB280="","*",SP_SUL!AB280)</f>
        <v>*</v>
      </c>
      <c r="I259" s="121" t="str">
        <f>IF(SP_SUL!AC280="","*",SP_SUL!AC280)</f>
        <v>*</v>
      </c>
      <c r="J259" s="122" t="str">
        <f>IF(SP_SUL!AA280="","*",SP_SUL!AA280)</f>
        <v>*</v>
      </c>
      <c r="K259" s="134" t="str">
        <f>IF(SP_SUL!AD280="","*",SP_SUL!AD280)</f>
        <v>*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0" dateTimeGrouping="day"/>
      </filters>
    </filterColumn>
    <filterColumn colId="6">
      <filters>
        <filter val="ESCALA"/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AFC42F8-2827-41CF-A724-07E1362B632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2025-12-10T16:46:50Z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