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961" documentId="8_{B6337239-1A00-434D-AAD0-422EA1FEB5AE}" xr6:coauthVersionLast="47" xr6:coauthVersionMax="47" xr10:uidLastSave="{5F9B6F3B-6C62-461A-8DD5-258D71A446B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<sst xmlns="http://schemas.openxmlformats.org/spreadsheetml/2006/main" count="5208" uniqueCount="1498">
  <si>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</si>
  <si>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</si>
  <si>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</si>
  <si>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</si>
  <si>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</si>
  <si>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</si>
  <si>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</si>
  <si>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</si>
  <si>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</si>
  <si>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</si>
  <si>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</si>
  <si>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</si>
  <si>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</si>
  <si>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</si>
  <si>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</si>
  <si>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</si>
  <si>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</si>
  <si>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</si>
  <si>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</si>
  <si>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</si>
  <si>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</si>
  <si>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</si>
  <si>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</si>
  <si>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</si>
  <si>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</si>
  <si>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</si>
  <si>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</si>
  <si>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</si>
  <si>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</si>
  <si>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</si>
  <si>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</si>
  <si>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</si>
  <si>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</si>
  <si>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</si>
  <si>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</si>
  <si>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</si>
  <si>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</si>
  <si>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</si>
  <si>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</si>
  <si>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</si>
  <si>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</si>
  <si>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</si>
  <si>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</si>
  <si>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</si>
  <si>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</si>
  <si>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</si>
  <si>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</si>
  <si>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</si>
  <si>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</si>
  <si>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</si>
  <si>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</si>
  <si>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</si>
  <si>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</si>
  <si>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</si>
  <si>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</si>
  <si>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</si>
  <si>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</si>
  <si>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</si>
  <si>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</si>
  <si>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</si>
  <si>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</si>
  <si>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</si>
  <si>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</si>
  <si>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</si>
  <si>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</si>
  <si>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</si>
  <si>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</si>
  <si>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</si>
  <si>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</si>
  <si>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</si>
  <si>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</si>
  <si>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</si>
  <si>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</si>
  <si>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</si>
  <si>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</si>
  <si>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</si>
  <si>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</si>
  <si>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</si>
  <si>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</si>
  <si>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</si>
  <si>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</si>
  <si>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</si>
  <si>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</si>
  <si>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</si>
  <si>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</si>
  <si>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</si>
  <si>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</si>
  <si>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</si>
  <si>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</si>
  <si>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</si>
  <si>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</si>
  <si>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</si>
  <si>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</si>
  <si>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</si>
  <si>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</si>
  <si>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</si>
  <si>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</si>
  <si>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</si>
  <si>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</si>
  <si>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</si>
  <si>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</si>
  <si>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</si>
  <si>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</si>
  <si>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</si>
  <si>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</si>
  <si>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</si>
  <si>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</si>
  <si>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</si>
  <si>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</si>
  <si>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</si>
  <si>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</si>
  <si>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</si>
  <si>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</si>
  <si>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</si>
  <si>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</si>
  <si>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</si>
  <si>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</si>
  <si>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</si>
  <si>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</si>
  <si>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</si>
  <si>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</si>
  <si>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</si>
  <si>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</si>
  <si>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</si>
  <si>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</si>
  <si>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</si>
  <si>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</si>
  <si>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</si>
  <si>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</si>
  <si>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</si>
  <si>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</si>
  <si>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</si>
  <si>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</si>
  <si>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</si>
  <si>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</si>
  <si>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</si>
  <si>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</si>
  <si>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</si>
  <si>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</si>
  <si>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</si>
  <si>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</si>
  <si>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</si>
  <si>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</si>
  <si>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</si>
  <si>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</si>
  <si>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</si>
  <si>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</si>
  <si>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</si>
  <si>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</si>
  <si>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</si>
  <si>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</si>
  <si>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</si>
  <si>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</si>
  <si>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</si>
  <si>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</si>
  <si>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</si>
  <si>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</si>
  <si>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</si>
  <si>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</si>
  <si>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</si>
  <si>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</si>
  <si>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</si>
  <si>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</si>
  <si>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</si>
  <si>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</si>
  <si>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</si>
  <si>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</si>
  <si>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</si>
  <si>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</si>
  <si>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</si>
  <si>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</si>
  <si>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</si>
  <si>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</si>
  <si>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</si>
  <si>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</si>
  <si>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</si>
  <si>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</si>
  <si>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</si>
  <si>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</si>
  <si>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</si>
  <si>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</si>
  <si>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</si>
  <si>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</si>
  <si>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</si>
  <si>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</si>
  <si>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</si>
  <si>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</si>
  <si>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</si>
  <si>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</si>
  <si>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</si>
  <si>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</si>
  <si>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</si>
  <si>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</si>
  <si>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</si>
  <si>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</si>
  <si>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</si>
  <si>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</si>
  <si>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</si>
  <si>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</si>
  <si>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</si>
  <si>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</si>
  <si>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</si>
  <si>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</si>
  <si>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</si>
  <si>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</si>
  <si>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</si>
  <si>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</si>
  <si>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</si>
  <si>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</si>
  <si>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</si>
  <si>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</si>
  <si>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</si>
  <si>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</si>
  <si>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</si>
  <si>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</si>
  <si>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</si>
  <si>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</si>
  <si>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</si>
  <si>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</si>
  <si>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</si>
  <si>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</si>
  <si>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</si>
  <si>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</si>
  <si>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</si>
  <si>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</si>
  <si>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</si>
  <si>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</si>
  <si>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</si>
  <si>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</si>
  <si>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</si>
  <si>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</si>
  <si>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</si>
  <si>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</si>
  <si>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</si>
  <si>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</si>
  <si>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</si>
  <si>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</si>
  <si>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</si>
  <si>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</si>
  <si>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</si>
  <si>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</si>
  <si>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</si>
  <si>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</si>
  <si>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</si>
  <si>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</si>
  <si>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</si>
  <si>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</si>
  <si>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</si>
  <si>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</si>
  <si>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</si>
  <si>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</si>
  <si>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</si>
  <si>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</si>
  <si>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</si>
  <si>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</si>
  <si>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</si>
  <si>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</si>
  <si>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</si>
  <si>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</si>
  <si>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</si>
  <si>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</si>
  <si>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</si>
  <si>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</si>
  <si>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</si>
  <si>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</si>
  <si>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</si>
  <si>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</si>
  <si>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</si>
  <si>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</si>
  <si>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</si>
  <si>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</si>
  <si>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</si>
  <si>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</si>
  <si>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</si>
  <si>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</si>
  <si>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</si>
  <si>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</si>
  <si>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</si>
  <si>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</si>
  <si>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</si>
  <si>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</si>
  <si>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</si>
  <si>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</si>
  <si>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</si>
  <si>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</si>
  <si>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</si>
  <si>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</si>
  <si>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</si>
  <si>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</si>
  <si>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</si>
  <si>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</si>
  <si>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</si>
  <si>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</si>
  <si>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</si>
  <si>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</si>
  <si>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</si>
  <si>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</si>
  <si>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</si>
  <si>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</si>
  <si>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</si>
  <si>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</si>
  <si>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</si>
  <si>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</si>
  <si>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</si>
  <si>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</si>
  <si>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</si>
  <si>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</si>
  <si>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</si>
  <si>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</si>
  <si>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</si>
  <si>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</si>
  <si>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</si>
  <si>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</si>
  <si>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</si>
  <si>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</si>
  <si>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</si>
  <si>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</si>
  <si>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</si>
  <si>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</si>
  <si>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</si>
  <si>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</si>
  <si>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</si>
  <si>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</si>
  <si>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</si>
  <si>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</si>
  <si>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</si>
  <si>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</si>
  <si>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</si>
  <si>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</si>
  <si>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</si>
  <si>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</si>
  <si>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</si>
  <si>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</si>
  <si>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</si>
  <si>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</si>
  <si>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</si>
  <si>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</si>
  <si>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</si>
  <si>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</si>
  <si>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</si>
  <si>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</si>
  <si>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</si>
  <si>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</si>
  <si>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</si>
  <si>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</si>
  <si>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</si>
  <si>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</si>
  <si>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</si>
  <si>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</si>
  <si>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</si>
  <si>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</si>
  <si>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</si>
  <si>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</si>
  <si>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</si>
  <si>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</si>
  <si>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</si>
  <si>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</si>
  <si>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</si>
  <si>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</si>
  <si>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</si>
  <si>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</si>
  <si>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</si>
  <si>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</si>
  <si>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</si>
  <si>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</si>
  <si>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</si>
  <si>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</si>
  <si>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</si>
  <si>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</si>
  <si>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</si>
  <si>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</si>
  <si>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</si>
  <si>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</si>
  <si>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</si>
  <si>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</si>
  <si>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</si>
  <si>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</si>
  <si>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</si>
  <si>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</si>
  <si>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</si>
  <si>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</si>
  <si>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</si>
  <si>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</si>
  <si>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</si>
  <si>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</si>
  <si>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</si>
  <si>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</si>
  <si>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</si>
  <si>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</si>
  <si>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</si>
  <si>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</si>
  <si>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</si>
  <si>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</si>
  <si>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</si>
  <si>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</si>
  <si>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</si>
  <si>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</si>
  <si>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</si>
  <si>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</si>
  <si>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</si>
  <si>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</si>
  <si>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</si>
  <si>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</si>
  <si>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</si>
  <si>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</si>
  <si>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</si>
  <si>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</si>
  <si>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</si>
  <si>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</si>
  <si>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</si>
  <si>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</si>
  <si>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</si>
  <si>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</si>
  <si>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</si>
  <si>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</si>
  <si>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</si>
  <si>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</si>
  <si>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</si>
  <si>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</si>
  <si>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</si>
  <si>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</si>
  <si>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</si>
  <si>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</si>
  <si>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</si>
  <si>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</si>
  <si>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</si>
  <si>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</si>
  <si>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</si>
  <si>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</si>
  <si>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</si>
  <si>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</si>
  <si>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</si>
  <si>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</si>
  <si>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</si>
  <si>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</si>
  <si>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</si>
  <si>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</si>
  <si>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</si>
  <si>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</si>
  <si>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</si>
  <si>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</si>
  <si>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</si>
  <si>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</si>
  <si>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</si>
  <si>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</si>
  <si>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</si>
  <si>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</si>
  <si>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</si>
  <si>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</si>
  <si>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</si>
  <si>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</si>
  <si>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</si>
  <si>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</si>
  <si>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</si>
  <si>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</si>
  <si>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</si>
  <si>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</si>
  <si>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</si>
  <si>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</si>
  <si>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</si>
  <si>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</si>
  <si>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</si>
  <si>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</si>
  <si>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</si>
  <si>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</si>
  <si>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</si>
  <si>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</si>
  <si>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</si>
  <si>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</si>
  <si>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</si>
  <si>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</si>
  <si>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</si>
  <si>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</si>
  <si>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</si>
  <si>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</si>
  <si>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</si>
  <si>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</si>
  <si>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</si>
  <si>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</si>
  <si>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</si>
  <si>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</si>
  <si>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</si>
  <si>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</si>
  <si>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</si>
  <si>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</si>
  <si>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</si>
  <si>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</si>
  <si>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</si>
  <si>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</si>
  <si>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</si>
  <si>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</si>
  <si>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</si>
  <si>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</si>
  <si>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</si>
  <si>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</si>
  <si>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</si>
  <si>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</si>
  <si>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</si>
  <si>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</si>
  <si>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</si>
  <si>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</si>
  <si>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</si>
  <si>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</si>
  <si>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</si>
  <si>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</si>
  <si>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</si>
  <si>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</si>
  <si>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</si>
  <si>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</si>
  <si>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</si>
  <si>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</si>
  <si>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</si>
  <si>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</si>
  <si>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</si>
  <si>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</si>
  <si>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</si>
  <si>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</si>
  <si>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</si>
  <si>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</si>
  <si>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</si>
  <si>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</si>
  <si>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</si>
  <si>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</si>
  <si>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</si>
  <si>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</si>
  <si>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</si>
  <si>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</si>
  <si>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</si>
  <si>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</si>
  <si>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</si>
  <si>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</si>
  <si>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</si>
  <si>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</si>
  <si>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</si>
  <si>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</si>
  <si>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</si>
  <si>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</si>
  <si>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</si>
  <si>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</si>
  <si>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</si>
  <si>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</si>
  <si>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</si>
  <si>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</si>
  <si>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</si>
  <si>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</si>
  <si>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</si>
  <si>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</si>
  <si>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</si>
  <si>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</si>
  <si>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</si>
  <si>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</si>
  <si>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</si>
  <si>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</si>
  <si>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</si>
  <si>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</si>
  <si>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</si>
  <si>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</si>
  <si>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</si>
  <si>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</si>
  <si>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</si>
  <si>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</si>
  <si>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</si>
  <si>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</si>
  <si>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</si>
  <si>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</si>
  <si>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</si>
  <si>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</si>
  <si>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</si>
  <si>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</si>
  <si>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</si>
  <si>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</si>
  <si>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</si>
  <si>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</si>
  <si>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</si>
  <si>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</si>
  <si>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</si>
  <si>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</si>
  <si>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</si>
  <si>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</si>
  <si>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</si>
  <si>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</si>
  <si>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</si>
  <si>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</si>
  <si>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</si>
  <si>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</si>
  <si>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</si>
  <si>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</si>
  <si>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</si>
  <si>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</si>
  <si>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</si>
  <si>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</si>
  <si>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</si>
  <si>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</si>
  <si>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</si>
  <si>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</si>
  <si>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</si>
  <si>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</si>
  <si>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</si>
  <si>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</si>
  <si>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</si>
  <si>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</si>
  <si>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</si>
  <si>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</si>
  <si>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</si>
  <si>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</si>
  <si>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</si>
  <si>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</si>
  <si>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</si>
  <si>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</si>
  <si>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</si>
  <si>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</si>
  <si>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</si>
  <si>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</si>
  <si>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</si>
  <si>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</si>
  <si>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</si>
  <si>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</si>
  <si>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</si>
  <si>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</si>
  <si>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</si>
  <si>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</si>
  <si>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</si>
  <si>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</si>
  <si>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</si>
  <si>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</si>
  <si>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</si>
  <si>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</si>
  <si>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</si>
  <si>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</si>
  <si>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</si>
  <si>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</si>
  <si>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</si>
  <si>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</si>
  <si>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</si>
  <si>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</si>
  <si>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</si>
  <si>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</si>
  <si>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</si>
  <si>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</si>
  <si>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</si>
  <si>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</si>
  <si>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</si>
  <si>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</si>
  <si>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</si>
  <si>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</si>
  <si>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</si>
  <si>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</si>
  <si>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</si>
  <si>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</si>
  <si>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</si>
  <si>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</si>
  <si>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</si>
  <si>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</si>
  <si>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</si>
  <si>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</si>
  <si>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</si>
  <si>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</si>
  <si>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</si>
  <si>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</si>
  <si>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</si>
  <si>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</si>
  <si>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</si>
  <si>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</si>
  <si>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</si>
  <si>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</si>
  <si>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</si>
  <si>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</si>
  <si>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</si>
  <si>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</si>
  <si>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</si>
  <si>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</si>
  <si>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</si>
  <si>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</si>
  <si>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</si>
  <si>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</si>
  <si>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</si>
  <si>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</si>
  <si>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</si>
  <si>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</si>
  <si>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</si>
  <si>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</si>
  <si>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</si>
  <si>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</si>
  <si>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</si>
  <si>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</si>
  <si>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</si>
  <si>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</si>
  <si>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</si>
  <si>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</si>
  <si>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</si>
  <si>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</si>
  <si>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</si>
  <si>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</si>
  <si>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</si>
  <si>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</si>
  <si>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</si>
  <si>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</si>
  <si>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</si>
  <si>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</si>
  <si>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</si>
  <si>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</si>
  <si>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</si>
  <si>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</si>
  <si>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</si>
  <si>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</si>
  <si>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</si>
  <si>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</si>
  <si>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</si>
  <si>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</si>
  <si>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</si>
  <si>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</si>
  <si>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</si>
  <si>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</si>
  <si>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</si>
  <si>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</si>
  <si>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</si>
  <si>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</si>
  <si>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</si>
  <si>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</si>
  <si>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</si>
  <si>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</si>
  <si>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</si>
  <si>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</si>
  <si>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</si>
  <si>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</si>
  <si>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</si>
  <si>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</si>
  <si>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</si>
  <si>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</si>
  <si>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</si>
  <si>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</si>
  <si>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</si>
  <si>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</si>
  <si>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</si>
  <si>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</si>
  <si>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</si>
  <si>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</si>
  <si>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</si>
  <si>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</si>
  <si>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</si>
  <si>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</si>
  <si>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</si>
  <si>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</si>
  <si>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</si>
  <si>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</si>
  <si>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</si>
  <si>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</si>
  <si>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</si>
  <si>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</si>
  <si>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</si>
  <si>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</si>
  <si>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</si>
  <si>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</si>
  <si>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</si>
  <si>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</si>
  <si>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</si>
  <si>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</si>
  <si>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</si>
  <si>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</si>
  <si>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</si>
  <si>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</si>
  <si>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</si>
  <si>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</si>
  <si>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</si>
  <si>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</si>
  <si>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</si>
  <si>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</si>
  <si>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</si>
  <si>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</si>
  <si>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</si>
  <si>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</si>
  <si>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</si>
  <si>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</si>
  <si>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</si>
  <si>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</si>
  <si>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</si>
  <si>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</si>
  <si>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</si>
  <si>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</si>
  <si>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</si>
  <si>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</si>
  <si>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</si>
  <si>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</si>
  <si>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</si>
  <si>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</si>
  <si>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</si>
  <si>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</si>
  <si>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</si>
  <si>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</si>
  <si>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</si>
  <si>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</si>
  <si>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</si>
  <si>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</si>
  <si>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</si>
  <si>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</si>
  <si>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</si>
  <si>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</si>
  <si>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</si>
  <si>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</si>
  <si>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</si>
  <si>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</si>
  <si>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</si>
  <si>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</si>
  <si>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</si>
  <si>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</si>
  <si>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</si>
  <si>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</si>
  <si>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</si>
  <si>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</si>
  <si>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</si>
  <si>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</si>
  <si>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</si>
  <si>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</si>
  <si>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</si>
  <si>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</si>
  <si>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</si>
  <si>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</si>
  <si>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</si>
  <si>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</si>
  <si>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</si>
  <si>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</si>
  <si>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</si>
  <si>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</si>
  <si>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</si>
  <si>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</si>
  <si>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</si>
  <si>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</si>
  <si>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</si>
  <si>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</si>
  <si>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</si>
  <si>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</si>
  <si>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</si>
  <si>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</si>
  <si>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</si>
  <si>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</si>
  <si>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</si>
  <si>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</si>
  <si>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</si>
  <si>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</si>
  <si>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</si>
  <si>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</si>
  <si>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</si>
  <si>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</si>
  <si>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</si>
  <si>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</si>
  <si>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</si>
  <si>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</si>
  <si>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</si>
  <si>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</si>
  <si>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</si>
  <si>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</si>
  <si>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</si>
  <si>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</si>
  <si>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</si>
  <si>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</si>
  <si>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</si>
  <si>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</si>
  <si>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</si>
  <si>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</si>
  <si>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</si>
  <si>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</si>
  <si>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</si>
  <si>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</si>
  <si>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</si>
  <si>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</si>
  <si>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</si>
  <si>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</si>
  <si>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</si>
  <si>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</si>
  <si>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</si>
  <si>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</si>
  <si>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</si>
  <si>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</si>
  <si>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</si>
  <si>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</si>
  <si>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</si>
  <si>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</si>
  <si>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</si>
  <si>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</si>
  <si>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</si>
  <si>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</si>
  <si>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</si>
  <si>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</si>
  <si>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</si>
  <si>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</si>
  <si>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</si>
  <si>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</si>
  <si>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</si>
  <si>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</si>
  <si>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</si>
  <si>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</si>
  <si>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</si>
  <si>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</si>
  <si>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</si>
  <si>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</si>
  <si>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</si>
  <si>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</si>
  <si>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</si>
  <si>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</si>
  <si>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</si>
  <si>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</si>
  <si>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</si>
  <si>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</si>
  <si>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</si>
  <si>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</si>
  <si>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</si>
  <si>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</si>
  <si>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</si>
  <si>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</si>
  <si>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</si>
  <si>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</si>
  <si>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</si>
  <si>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</si>
  <si>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</si>
  <si>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</si>
  <si>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</si>
  <si>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</si>
  <si>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</si>
  <si>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</si>
  <si>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</si>
  <si>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</si>
  <si>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</si>
  <si>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</si>
  <si>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</si>
  <si>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</si>
  <si>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</si>
  <si>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</si>
  <si>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</si>
  <si>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</si>
  <si>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</si>
  <si>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</si>
  <si>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</si>
  <si>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</si>
  <si>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</si>
  <si>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</si>
  <si>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</si>
  <si>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</si>
  <si>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</si>
  <si>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</si>
  <si>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</si>
  <si>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</si>
  <si>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</si>
  <si>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</si>
  <si>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</si>
  <si>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</si>
  <si>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</si>
  <si>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</si>
  <si>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</si>
  <si>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</si>
  <si>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</si>
  <si>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</si>
  <si>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</si>
  <si>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</si>
  <si>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</si>
  <si>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</si>
  <si>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</si>
  <si>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</si>
  <si>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</si>
  <si>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</si>
  <si>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</si>
  <si>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</si>
  <si>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</si>
  <si>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</si>
  <si>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</si>
  <si>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</si>
  <si>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</si>
  <si>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</si>
  <si>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</si>
  <si>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</si>
  <si>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</si>
  <si>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</si>
  <si>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</si>
  <si>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</si>
  <si>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</si>
  <si>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</si>
  <si>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</si>
  <si>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</si>
  <si>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</si>
  <si>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</si>
  <si>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</si>
  <si>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</si>
  <si>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</si>
  <si>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</si>
  <si>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</si>
  <si>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</si>
  <si>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</si>
  <si>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</si>
  <si>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</si>
  <si>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</si>
  <si>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</si>
  <si>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</si>
  <si>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</si>
  <si>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</si>
  <si>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</si>
  <si>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</si>
  <si>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</si>
  <si>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</si>
  <si>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</si>
  <si>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</si>
  <si>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</si>
  <si>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</si>
  <si>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</si>
  <si>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</si>
  <si>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</si>
  <si>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</si>
  <si>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</si>
  <si>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</si>
  <si>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</si>
  <si>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</si>
  <si>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</si>
  <si>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</si>
  <si>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</si>
  <si>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</si>
  <si>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</si>
  <si>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</si>
  <si>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</si>
  <si>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</si>
  <si>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</si>
  <si>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</si>
  <si>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</si>
  <si>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</si>
  <si>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</si>
  <si>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</si>
  <si>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</si>
  <si>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</si>
  <si>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</si>
  <si>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</si>
  <si>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</si>
  <si>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</si>
  <si>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</si>
  <si>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</si>
  <si>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</si>
  <si>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</si>
  <si>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</si>
  <si>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</si>
  <si>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</si>
  <si>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</si>
  <si>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</si>
  <si>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</si>
  <si>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</si>
  <si>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</si>
  <si>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</si>
  <si>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</si>
  <si>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</si>
  <si>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</si>
  <si>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</si>
  <si>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</si>
  <si>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</si>
  <si>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</si>
  <si>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</si>
  <si>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</si>
  <si>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</si>
  <si>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</si>
  <si>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</si>
  <si>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</si>
  <si>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</si>
  <si>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</si>
  <si>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</si>
  <si>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</si>
  <si>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</si>
  <si>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</si>
  <si>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</si>
  <si>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</si>
  <si>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</si>
  <si>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</si>
  <si>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</si>
  <si>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</si>
  <si>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</si>
  <si>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</si>
  <si>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</si>
  <si>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</si>
  <si>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</si>
  <si>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</si>
  <si>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</si>
  <si>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</si>
  <si>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</si>
  <si>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</si>
  <si>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</si>
  <si>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</si>
  <si>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</si>
  <si>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</si>
  <si>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</si>
  <si>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</si>
  <si>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</si>
  <si>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</si>
  <si>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</si>
  <si>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</si>
  <si>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</si>
  <si>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</si>
  <si>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</si>
  <si>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</si>
  <si>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</si>
  <si>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</si>
  <si>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</si>
  <si>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</si>
  <si>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</si>
  <si>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</si>
  <si>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</si>
  <si>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</si>
  <si>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</si>
  <si>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</si>
  <si>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</si>
  <si>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</si>
  <si>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</si>
  <si>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</si>
  <si>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</si>
  <si>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</si>
  <si>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</si>
  <si>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</si>
  <si>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</si>
  <si>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</si>
  <si>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</si>
  <si>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</si>
  <si>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</si>
  <si>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</si>
  <si>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</si>
  <si>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</si>
  <si>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</si>
  <si>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</si>
  <si>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</si>
  <si>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</si>
  <si>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</si>
  <si>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</si>
  <si>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</si>
  <si>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</si>
  <si>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</si>
  <si>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</si>
  <si>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</si>
  <si>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</si>
  <si>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</si>
  <si>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</si>
  <si>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</si>
  <si>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</si>
  <si>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</si>
  <si>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</si>
  <si>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</si>
  <si>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</si>
  <si>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</si>
  <si>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</si>
  <si>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</si>
  <si>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</si>
  <si>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</si>
  <si>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</si>
  <si>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</si>
  <si>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</si>
  <si>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</si>
  <si>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</si>
  <si>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</si>
  <si>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</si>
  <si>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</si>
  <si>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</si>
  <si>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</si>
  <si>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</si>
  <si>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</si>
  <si>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</si>
  <si>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</si>
  <si>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</si>
  <si>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</si>
  <si>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</si>
  <si>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</si>
  <si>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</si>
  <si>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</si>
  <si>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</si>
  <si>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</si>
  <si>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</si>
  <si>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</si>
  <si>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</si>
  <si>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</si>
  <si>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</si>
  <si>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</si>
  <si>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</si>
  <si>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</si>
  <si>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</si>
  <si>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</si>
  <si>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</si>
  <si>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</si>
  <si>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</si>
  <si>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</si>
  <si>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</si>
  <si>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</si>
  <si>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</si>
  <si>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</si>
  <si>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</si>
  <si>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</si>
  <si>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</si>
  <si>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</si>
  <si>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</si>
  <si>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</si>
  <si>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</si>
  <si>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</si>
  <si>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</si>
  <si>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</si>
  <si>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</si>
  <si>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</si>
  <si>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</si>
  <si>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</si>
  <si>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</si>
  <si>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</si>
  <si>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</si>
  <si>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</si>
  <si>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</si>
  <si>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</si>
  <si>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</si>
  <si>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</si>
  <si>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</si>
  <si>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</si>
  <si>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</si>
  <si>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</si>
  <si>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</si>
  <si>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</si>
  <si>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</si>
  <si>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</si>
  <si>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</si>
  <si>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</si>
  <si>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</si>
  <si>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</si>
  <si>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</si>
  <si>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</si>
  <si>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</si>
  <si>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</si>
  <si>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</si>
  <si>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</si>
  <si>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</si>
  <si>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</si>
  <si>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</si>
  <si>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</si>
  <si>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</si>
  <si>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</si>
  <si>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</si>
  <si>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</si>
  <si>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</si>
  <si>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</si>
  <si>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</si>
  <si>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</si>
  <si>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</si>
  <si>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</si>
  <si>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</si>
  <si>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</si>
  <si>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</si>
  <si>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</si>
  <si>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</si>
  <si>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</si>
  <si>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</si>
  <si>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</si>
  <si>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</si>
  <si>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</si>
  <si>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</si>
  <si>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</si>
  <si>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</si>
  <si>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</si>
  <si>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</si>
  <si>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</si>
  <si>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</si>
  <si>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</si>
  <si>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</si>
  <si>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</si>
  <si>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</si>
  <si>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</si>
  <si>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</si>
  <si>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</si>
  <si>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</si>
  <si>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</si>
  <si>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</si>
  <si>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</si>
  <si>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</si>
  <si>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</si>
  <si>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</si>
  <si>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</si>
  <si>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</si>
  <si>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</si>
  <si>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</si>
  <si>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</si>
  <si>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</si>
  <si>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</si>
  <si>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</si>
  <si>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</si>
  <si>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</si>
  <si>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</si>
  <si>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</si>
  <si>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</si>
  <si>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</si>
  <si>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</si>
  <si>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</si>
  <si>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</si>
  <si>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</si>
  <si>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</si>
  <si>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</si>
  <si>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</si>
  <si>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</si>
  <si>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</si>
  <si>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</si>
  <si>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</si>
  <si>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</si>
  <si>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</si>
  <si>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</si>
  <si>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</si>
  <si>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</si>
  <si>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</si>
  <si>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</si>
  <si>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</si>
  <si>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</si>
  <si>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</si>
  <si>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</si>
  <si>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</si>
  <si>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</si>
  <si>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</si>
  <si>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</si>
  <si>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</si>
  <si>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</si>
  <si>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</si>
  <si>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</si>
  <si>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</si>
  <si>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</si>
  <si>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</si>
  <si>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</si>
  <si>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</si>
  <si>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</si>
  <si>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</si>
  <si>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</si>
  <si>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</si>
  <si>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</si>
  <si>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</si>
  <si>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</si>
  <si>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</si>
  <si>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</si>
  <si>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</si>
  <si>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</si>
  <si>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</si>
  <si>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</si>
  <si>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</si>
  <si>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</si>
  <si>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</si>
  <si>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</si>
  <si>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</si>
  <si>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</si>
  <si>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</si>
  <si>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</si>
  <si>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</si>
  <si>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</si>
  <si>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</si>
  <si>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</si>
  <si>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</si>
  <si>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</si>
  <si>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</si>
  <si>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</si>
  <si>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</si>
  <si>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</si>
  <si>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</si>
  <si>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</si>
  <si>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</si>
  <si>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</si>
  <si>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</si>
  <si>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</si>
  <si>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</si>
  <si>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</si>
  <si>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</si>
  <si>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</si>
  <si>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</si>
  <si>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</si>
  <si>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</si>
  <si>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</si>
  <si>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</si>
  <si>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</si>
  <si>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</si>
  <si>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</si>
  <si>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</si>
  <si>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</si>
  <si>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</si>
  <si>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</si>
  <si>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</si>
  <si>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</si>
  <si>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</si>
  <si>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</si>
  <si>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</si>
  <si>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</si>
  <si>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</si>
  <si>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</si>
  <si>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</si>
  <si>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</si>
  <si>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</si>
  <si>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</si>
  <si>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</si>
  <si>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</si>
  <si>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</si>
  <si>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</si>
  <si>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</si>
  <si>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</si>
  <si>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</si>
  <si>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</si>
  <si>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</si>
  <si>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</si>
  <si>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</si>
  <si>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</si>
  <si>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</si>
  <si>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</si>
  <si>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</si>
  <si>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</si>
  <si>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</si>
  <si>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</si>
  <si>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</si>
  <si>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</si>
  <si>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</si>
  <si>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</si>
  <si>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</si>
  <si>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</si>
  <si>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</si>
  <si>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</si>
  <si>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</si>
  <si>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</si>
  <si>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</si>
  <si>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</si>
  <si>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</si>
  <si>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</si>
  <si>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</si>
  <si>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</si>
  <si>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</si>
  <si>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</si>
  <si>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</si>
  <si>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</si>
  <si>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</si>
  <si>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</si>
  <si>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</si>
  <si>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</si>
  <si>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</si>
  <si>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</si>
  <si>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</si>
  <si>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</si>
  <si>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</si>
  <si>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</si>
  <si>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</si>
  <si>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</si>
  <si>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</si>
  <si>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</si>
  <si>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</si>
  <si>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</si>
  <si>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</si>
  <si>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</si>
  <si>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</si>
  <si>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</si>
  <si>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</si>
  <si>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</si>
  <si>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Descarga de 4 barras e RECOLHA DE DORMENTES</t>
  </si>
  <si>
    <t xml:space="preserve">
45 min em TIN2 pra formar cobra cega
Descarga de 3 barras no equipamento 74/026819-027555cv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</si>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</sst>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Q1" activePane="topRight" state="frozen"/>
      <selection pane="topRight" activeCell="Y98" sqref="Y9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/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1</v>
      </c>
      <c r="BI77" s="14"/>
      <c r="BJ77" s="14" t="s">
        <v>1431</v>
      </c>
      <c r="BK77" s="14" t="s">
        <v>1432</v>
      </c>
      <c r="BL77" s="13"/>
      <c r="BM77" s="12"/>
      <c r="BN77" s="12"/>
      <c r="BO77" s="130"/>
      <c r="BP77" s="14"/>
      <c r="BQ77" s="10" t="str">
        <f t="shared" si="8"/>
        <v>Produção e Intervalo</v>
      </c>
      <c r="BR77" s="15">
        <f t="shared" si="9"/>
        <v>0.99999999999999911</v>
      </c>
      <c r="BS77" s="15">
        <f t="shared" si="10"/>
        <v>0</v>
      </c>
      <c r="BT77" s="157" t="str">
        <f t="shared" si="11"/>
        <v/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100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1441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1442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7" operator="equal">
      <formula>"ERRO"</formula>
    </cfRule>
  </conditionalFormatting>
  <conditionalFormatting sqref="X4 Y1:Z5 Y8:Z777">
    <cfRule type="cellIs" dxfId="123" priority="18476" operator="equal">
      <formula>"OPORTUNIDADE"</formula>
    </cfRule>
  </conditionalFormatting>
  <conditionalFormatting sqref="AZ6:AZ777">
    <cfRule type="expression" dxfId="122" priority="18471">
      <formula>$BU6=1</formula>
    </cfRule>
  </conditionalFormatting>
  <conditionalFormatting sqref="BQ6:BQ777">
    <cfRule type="cellIs" dxfId="121" priority="18482" operator="equal">
      <formula>"Produção e Intervalo"</formula>
    </cfRule>
    <cfRule type="cellIs" dxfId="120" priority="18483" operator="equal">
      <formula>"Aderente"</formula>
    </cfRule>
    <cfRule type="cellIs" dxfId="119" priority="18484" operator="equal">
      <formula>"Intervalo"</formula>
    </cfRule>
    <cfRule type="cellIs" dxfId="118" priority="18485" operator="equal">
      <formula>"Produção"</formula>
    </cfRule>
    <cfRule type="cellIs" dxfId="117" priority="18486" operator="equal">
      <formula>"ERRO"</formula>
    </cfRule>
  </conditionalFormatting>
  <conditionalFormatting sqref="BR6:BS777">
    <cfRule type="cellIs" dxfId="116" priority="18464" operator="equal">
      <formula>"*"</formula>
    </cfRule>
    <cfRule type="cellIs" dxfId="115" priority="18465" operator="greaterThanOrEqual">
      <formula>1</formula>
    </cfRule>
    <cfRule type="cellIs" dxfId="114" priority="18466" operator="lessThan">
      <formula>1</formula>
    </cfRule>
  </conditionalFormatting>
  <conditionalFormatting sqref="Y8:Z777">
    <cfRule type="cellIs" dxfId="113" priority="18412" operator="equal">
      <formula>"NÃO"</formula>
    </cfRule>
    <cfRule type="cellIs" dxfId="112" priority="18413" operator="equal">
      <formula>"SIM"</formula>
    </cfRule>
  </conditionalFormatting>
  <conditionalFormatting sqref="Y1047840:Y1048576">
    <cfRule type="cellIs" dxfId="111" priority="18293" operator="equal">
      <formula>"OPORTUNIDADE"</formula>
    </cfRule>
  </conditionalFormatting>
  <conditionalFormatting sqref="Y1047840:Y1048576">
    <cfRule type="cellIs" dxfId="110" priority="18291" operator="equal">
      <formula>"NÃO"</formula>
    </cfRule>
    <cfRule type="cellIs" dxfId="109" priority="18292" operator="equal">
      <formula>"SIM"</formula>
    </cfRule>
  </conditionalFormatting>
  <conditionalFormatting sqref="Y6:Y7">
    <cfRule type="cellIs" dxfId="108" priority="13" operator="equal">
      <formula>"OPORTUNIDADE"</formula>
    </cfRule>
  </conditionalFormatting>
  <conditionalFormatting sqref="Y6:Y7">
    <cfRule type="cellIs" dxfId="107" priority="11" operator="equal">
      <formula>"NÃO"</formula>
    </cfRule>
    <cfRule type="cellIs" dxfId="106" priority="12" operator="equal">
      <formula>"SIM"</formula>
    </cfRule>
  </conditionalFormatting>
  <conditionalFormatting sqref="BK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J6:BJ777 BK78:BK81">
    <cfRule type="iconSet" priority="22714">
      <iconSet showValue="0">
        <cfvo type="percent" val="0"/>
        <cfvo type="num" val="1"/>
        <cfvo type="num" val="1" gte="0"/>
      </iconSet>
    </cfRule>
  </conditionalFormatting>
  <conditionalFormatting sqref="BK82:BK777 BK52:BK54 BK6:BK7 BK15:BK16 BK13 BK9:BK11 BK24:BK32 BK18:BK21 BK34 BK36:BK37 BK41:BK42 BK44 BK57 BK60:BK62 BK64:BK70 BK72 BK77">
    <cfRule type="iconSet" priority="227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7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09">
      <iconSet showValue="0">
        <cfvo type="percent" val="0"/>
        <cfvo type="num" val="1"/>
        <cfvo type="num" val="1" gte="0"/>
      </iconSet>
    </cfRule>
    <cfRule type="iconSet" priority="22810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3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5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1443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1444</v>
      </c>
      <c r="E3" s="186" t="s">
        <v>1445</v>
      </c>
      <c r="F3" s="186" t="s">
        <v>1446</v>
      </c>
      <c r="G3" s="186" t="s">
        <v>1447</v>
      </c>
      <c r="H3" s="186" t="s">
        <v>1448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1450</v>
      </c>
      <c r="D12" s="187">
        <v>9049</v>
      </c>
      <c r="E12" s="188">
        <v>46044</v>
      </c>
      <c r="F12" s="190" t="s">
        <v>1451</v>
      </c>
      <c r="G12" s="187" t="s">
        <v>1452</v>
      </c>
      <c r="H12" s="187"/>
    </row>
    <row r="13" spans="3:8">
      <c r="C13" s="187" t="s">
        <v>1450</v>
      </c>
      <c r="D13" s="187">
        <v>9044</v>
      </c>
      <c r="E13" s="188">
        <v>46044</v>
      </c>
      <c r="F13" s="190" t="s">
        <v>1453</v>
      </c>
      <c r="G13" s="187" t="s">
        <v>1454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1455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1455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opLeftCell="O1" workbookViewId="0">
      <selection sqref="A1:T9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1456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1457</v>
      </c>
      <c r="B2" s="91" t="s">
        <v>1458</v>
      </c>
      <c r="C2" s="91" t="s">
        <v>7</v>
      </c>
      <c r="D2" s="92" t="s">
        <v>1210</v>
      </c>
      <c r="E2" s="92" t="s">
        <v>365</v>
      </c>
      <c r="F2" s="92" t="s">
        <v>1459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1460</v>
      </c>
      <c r="T2" s="94" t="s">
        <v>1213</v>
      </c>
      <c r="U2" s="90">
        <f ca="1">TODAY()-1</f>
        <v>46061</v>
      </c>
      <c r="V2" s="90">
        <f ca="1">U2-1</f>
        <v>46060</v>
      </c>
      <c r="W2" s="90">
        <f ca="1">V2-1</f>
        <v>46059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 t="str">
        <f ca="1">_xlfn.XLOOKUP(G9&amp;$U$2,BS_CONTROLE[CHAVE],BS_CONTROLE[Quantidade_11],"-")</f>
        <v>-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1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 t="str">
        <f ca="1">_xlfn.XLOOKUP(G10&amp;$U$2,BS_CONTROLE[CHAVE],BS_CONTROLE[Quantidade_11],"-")</f>
        <v>-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 t="str">
        <f ca="1">_xlfn.XLOOKUP(G20&amp;$U$2,BS_CONTROLE[CHAVE],BS_CONTROLE[Quantidade_11],"-")</f>
        <v>-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108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0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>
        <f ca="1">_xlfn.XLOOKUP(G33&amp;$W$2,BS_CONTROLE[CHAVE],BS_CONTROLE[Quantidade_11],"-")</f>
        <v>108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>
        <f ca="1">_xlfn.XLOOKUP(G34&amp;$W$2,BS_CONTROLE[CHAVE],BS_CONTROLE[Quantidade_11],"-")</f>
        <v>80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>
        <f ca="1">_xlfn.XLOOKUP(G41&amp;$W$2,BS_CONTROLE[CHAVE],BS_CONTROLE[Quantidade_11],"-")</f>
        <v>1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 t="str">
        <f ca="1">_xlfn.XLOOKUP(G44&amp;$U$2,BS_CONTROLE[CHAVE],BS_CONTROLE[Quantidade_11],"-")</f>
        <v>-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108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>
        <f ca="1">_xlfn.XLOOKUP(G47&amp;$W$2,BS_CONTROLE[CHAVE],BS_CONTROLE[Quantidade_11],"-")</f>
        <v>80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>
        <f ca="1">_xlfn.XLOOKUP(G56&amp;$W$2,BS_CONTROLE[CHAVE],BS_CONTROLE[Quantidade_11],"-")</f>
        <v>80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>
        <f ca="1">_xlfn.XLOOKUP(G58&amp;$W$2,BS_CONTROLE[CHAVE],BS_CONTROLE[Quantidade_11],"-")</f>
        <v>108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 t="str">
        <f ca="1">_xlfn.XLOOKUP(G63&amp;$U$2,BS_CONTROLE[CHAVE],BS_CONTROLE[Quantidade_11],"-")</f>
        <v>-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1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1000</v>
      </c>
      <c r="V66" s="98">
        <f ca="1">_xlfn.XLOOKUP(G66&amp;$V$2,BS_CONTROLE[CHAVE],BS_CONTROLE[Quantidade_11],"-")</f>
        <v>885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1000</v>
      </c>
      <c r="V68" s="98">
        <f ca="1">_xlfn.XLOOKUP(G68&amp;$V$2,BS_CONTROLE[CHAVE],BS_CONTROLE[Quantidade_11],"-")</f>
        <v>885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 t="str">
        <f ca="1">_xlfn.XLOOKUP(G72&amp;$U$2,BS_CONTROLE[CHAVE],BS_CONTROLE[Quantidade_11],"-")</f>
        <v>-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>
        <f ca="1">_xlfn.XLOOKUP(G74&amp;$W$2,BS_CONTROLE[CHAVE],BS_CONTROLE[Quantidade_11],"-")</f>
        <v>80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108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1000</v>
      </c>
      <c r="V78" s="98">
        <f ca="1">_xlfn.XLOOKUP(G78&amp;$V$2,BS_CONTROLE[CHAVE],BS_CONTROLE[Quantidade_11],"-")</f>
        <v>885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*</v>
      </c>
      <c r="C80" s="95" t="str">
        <f>IF(FN_MC!Z82="","*",FN_MC!Z82)</f>
        <v>*</v>
      </c>
      <c r="D80" s="96" t="str">
        <f>IF(FN_MC!S82="","*",FN_MC!S82)</f>
        <v>-</v>
      </c>
      <c r="E80" s="96" t="str">
        <f>IF(FN_MC!T82="","*",FN_MC!T82)</f>
        <v>-</v>
      </c>
      <c r="F80" s="96" t="str">
        <f>IF(FN_MC!B82="","*",FN_MC!B82)</f>
        <v>*</v>
      </c>
      <c r="G80" s="96" t="str">
        <f>IF(FN_MC!D82="","*",FN_MC!D82)</f>
        <v>*</v>
      </c>
      <c r="H80" s="96" t="str">
        <f>IF(FN_MC!F82="","*",FN_MC!F82)</f>
        <v>*</v>
      </c>
      <c r="I80" s="96" t="str">
        <f>IF(FN_MC!H82="","*",FN_MC!H82)</f>
        <v>*</v>
      </c>
      <c r="J80" s="96" t="str">
        <f>IF(FN_MC!I82="","*",FN_MC!I82)</f>
        <v>*</v>
      </c>
      <c r="K80" s="96" t="str">
        <f>IF(FN_MC!M82="","*",FN_MC!M82)</f>
        <v>-</v>
      </c>
      <c r="L80" s="196" t="str">
        <f>IF(FN_MC!N82="","*",FN_MC!N82)</f>
        <v>-</v>
      </c>
      <c r="M80" s="97" t="str">
        <f>IF(FN_MC!J82="","*",FN_MC!J82)</f>
        <v>*</v>
      </c>
      <c r="N80" s="183" t="str">
        <f>IF(FN_MC!K82="","*",FN_MC!K82)</f>
        <v>*</v>
      </c>
      <c r="O80" s="183" t="str">
        <f>IF(FN_MC!L82="","*",FN_MC!L82)</f>
        <v>-</v>
      </c>
      <c r="P80" s="107" t="str">
        <f>IF(FN_MC!O82="","*",FN_MC!O82)</f>
        <v>*</v>
      </c>
      <c r="Q80" s="107" t="str">
        <f>IF(FN_MC!P82="","*",FN_MC!P82)</f>
        <v>*</v>
      </c>
      <c r="R80" s="96" t="str">
        <f>IF(FN_MC!Q82="","*",CONCATENATE(FN_MC!Q82," ",FN_MC!R82))</f>
        <v>*</v>
      </c>
      <c r="S80" s="96" t="str">
        <f>IF(FN_MC!V82="","*",FN_MC!V82)</f>
        <v>*</v>
      </c>
      <c r="T80" s="96" t="str">
        <f>IF(FN_MC!W82="","*",FN_MC!W82)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 t="str">
        <f ca="1">_xlfn.XLOOKUP(G85&amp;$U$2,BS_CONTROLE[CHAVE],BS_CONTROLE[Quantidade_11],"-")</f>
        <v>-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1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108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1000</v>
      </c>
      <c r="V92" s="98">
        <f ca="1">_xlfn.XLOOKUP(G92&amp;$V$2,BS_CONTROLE[CHAVE],BS_CONTROLE[Quantidade_11],"-")</f>
        <v>885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>
        <f ca="1">_xlfn.XLOOKUP(G96&amp;$W$2,BS_CONTROLE[CHAVE],BS_CONTROLE[Quantidade_11],"-")</f>
        <v>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*</v>
      </c>
      <c r="C97" s="95" t="str">
        <f>IF(FN_MC!Z99="","*",FN_MC!Z99)</f>
        <v>*</v>
      </c>
      <c r="D97" s="96" t="str">
        <f>IF(FN_MC!S99="","*",FN_MC!S99)</f>
        <v>-</v>
      </c>
      <c r="E97" s="96" t="str">
        <f>IF(FN_MC!T99="","*",FN_MC!T99)</f>
        <v>-</v>
      </c>
      <c r="F97" s="96" t="str">
        <f>IF(FN_MC!B99="","*",FN_MC!B99)</f>
        <v>*</v>
      </c>
      <c r="G97" s="96" t="str">
        <f>IF(FN_MC!D99="","*",FN_MC!D99)</f>
        <v>*</v>
      </c>
      <c r="H97" s="96" t="str">
        <f>IF(FN_MC!F99="","*",FN_MC!F99)</f>
        <v>*</v>
      </c>
      <c r="I97" s="96" t="str">
        <f>IF(FN_MC!H99="","*",FN_MC!H99)</f>
        <v>*</v>
      </c>
      <c r="J97" s="96" t="str">
        <f>IF(FN_MC!I99="","*",FN_MC!I99)</f>
        <v>*</v>
      </c>
      <c r="K97" s="96" t="str">
        <f>IF(FN_MC!M99="","*",FN_MC!M99)</f>
        <v>-</v>
      </c>
      <c r="L97" s="196" t="str">
        <f>IF(FN_MC!N99="","*",FN_MC!N99)</f>
        <v>-</v>
      </c>
      <c r="M97" s="97" t="str">
        <f>IF(FN_MC!J99="","*",FN_MC!J99)</f>
        <v>*</v>
      </c>
      <c r="N97" s="183" t="str">
        <f>IF(FN_MC!K99="","*",FN_MC!K99)</f>
        <v>*</v>
      </c>
      <c r="O97" s="183" t="str">
        <f>IF(FN_MC!L99="","*",FN_MC!L99)</f>
        <v>-</v>
      </c>
      <c r="P97" s="107" t="str">
        <f>IF(FN_MC!O99="","*",FN_MC!O99)</f>
        <v>*</v>
      </c>
      <c r="Q97" s="107" t="str">
        <f>IF(FN_MC!P99="","*",FN_MC!P99)</f>
        <v>*</v>
      </c>
      <c r="R97" s="96" t="str">
        <f>IF(FN_MC!Q99="","*",CONCATENATE(FN_MC!Q99," ",FN_MC!R99))</f>
        <v>*</v>
      </c>
      <c r="S97" s="96" t="str">
        <f>IF(FN_MC!V99="","*",FN_MC!V99)</f>
        <v>*</v>
      </c>
      <c r="T97" s="96" t="str">
        <f>IF(FN_MC!W99="","*",FN_MC!W99)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1461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1462</v>
      </c>
      <c r="C4" s="191" t="s">
        <v>1463</v>
      </c>
      <c r="D4" s="191" t="s">
        <v>1464</v>
      </c>
      <c r="E4" s="191" t="s">
        <v>1465</v>
      </c>
      <c r="F4" s="191" t="s">
        <v>365</v>
      </c>
      <c r="G4" s="191" t="s">
        <v>1466</v>
      </c>
    </row>
    <row r="5" spans="2:7">
      <c r="B5" s="192" t="s">
        <v>1467</v>
      </c>
      <c r="C5" s="192">
        <v>309525</v>
      </c>
      <c r="D5" s="192" t="s">
        <v>1468</v>
      </c>
      <c r="E5" s="192" t="s">
        <v>249</v>
      </c>
      <c r="F5" s="192" t="s">
        <v>1469</v>
      </c>
      <c r="G5" s="193">
        <v>46296</v>
      </c>
    </row>
    <row r="6" spans="2:7">
      <c r="B6" s="192" t="s">
        <v>1470</v>
      </c>
      <c r="C6" s="192">
        <v>257410</v>
      </c>
      <c r="D6" s="192" t="s">
        <v>1471</v>
      </c>
      <c r="E6" s="192" t="s">
        <v>249</v>
      </c>
      <c r="F6" s="192" t="s">
        <v>1469</v>
      </c>
      <c r="G6" s="193"/>
    </row>
    <row r="7" spans="2:7">
      <c r="B7" s="192" t="s">
        <v>1472</v>
      </c>
      <c r="C7" s="192">
        <v>256875</v>
      </c>
      <c r="D7" s="192" t="s">
        <v>1473</v>
      </c>
      <c r="E7" s="192" t="s">
        <v>249</v>
      </c>
      <c r="F7" s="192" t="s">
        <v>1469</v>
      </c>
      <c r="G7" s="193">
        <v>46296</v>
      </c>
    </row>
    <row r="8" spans="2:7">
      <c r="B8" s="192" t="s">
        <v>1474</v>
      </c>
      <c r="C8" s="192">
        <v>257278</v>
      </c>
      <c r="D8" s="192" t="s">
        <v>1475</v>
      </c>
      <c r="E8" s="192" t="s">
        <v>240</v>
      </c>
      <c r="F8" s="192" t="s">
        <v>1476</v>
      </c>
      <c r="G8" s="193">
        <v>46235</v>
      </c>
    </row>
    <row r="9" spans="2:7">
      <c r="B9" s="192" t="s">
        <v>1477</v>
      </c>
      <c r="C9" s="192">
        <v>261794</v>
      </c>
      <c r="D9" s="192" t="s">
        <v>1478</v>
      </c>
      <c r="E9" s="192" t="s">
        <v>240</v>
      </c>
      <c r="F9" s="192" t="s">
        <v>1476</v>
      </c>
      <c r="G9" s="193">
        <v>46082</v>
      </c>
    </row>
    <row r="10" spans="2:7">
      <c r="B10" s="192" t="s">
        <v>1479</v>
      </c>
      <c r="C10" s="192">
        <v>257033</v>
      </c>
      <c r="D10" s="192" t="s">
        <v>1480</v>
      </c>
      <c r="E10" s="192" t="s">
        <v>240</v>
      </c>
      <c r="F10" s="192" t="s">
        <v>479</v>
      </c>
      <c r="G10" s="192" t="s">
        <v>1481</v>
      </c>
    </row>
    <row r="11" spans="2:7">
      <c r="B11" s="192" t="s">
        <v>1482</v>
      </c>
      <c r="C11" s="192">
        <v>396578</v>
      </c>
      <c r="D11" s="192" t="s">
        <v>1483</v>
      </c>
      <c r="E11" s="192" t="s">
        <v>240</v>
      </c>
      <c r="F11" s="192" t="s">
        <v>479</v>
      </c>
      <c r="G11" s="192" t="s">
        <v>1481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1484</v>
      </c>
      <c r="C2" s="83" t="s">
        <v>1195</v>
      </c>
      <c r="D2" s="83" t="s">
        <v>1197</v>
      </c>
      <c r="E2" s="83" t="s">
        <v>1485</v>
      </c>
      <c r="F2" s="83" t="s">
        <v>1486</v>
      </c>
      <c r="G2" s="83" t="s">
        <v>1487</v>
      </c>
      <c r="H2" s="83" t="s">
        <v>1488</v>
      </c>
      <c r="I2" s="83" t="s">
        <v>1489</v>
      </c>
      <c r="J2" s="83" t="s">
        <v>1490</v>
      </c>
      <c r="K2" s="109" t="s">
        <v>1491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 t="str">
        <f>IF(FN_MC!B82="","*",FN_MC!B82)</f>
        <v>*</v>
      </c>
      <c r="D102" s="101" t="str">
        <f>IF(FN_MC!D82="","*",FN_MC!D82)</f>
        <v>*</v>
      </c>
      <c r="E102" s="101" t="str">
        <f>IF(FN_MC!H82="","*",FN_MC!H82)</f>
        <v>*</v>
      </c>
      <c r="F102" s="114" t="str">
        <f>IF(FN_MC!M82="","*",FN_MC!M82)</f>
        <v>-</v>
      </c>
      <c r="G102" s="101" t="str">
        <f>IF(FN_MC!I82="","*",FN_MC!I82)</f>
        <v>*</v>
      </c>
      <c r="H102" s="101" t="str">
        <f>IF(FN_MC!AB82="","*",FN_MC!AB82)</f>
        <v>*</v>
      </c>
      <c r="I102" s="101" t="str">
        <f>IF(FN_MC!AC82="","*",FN_MC!AC82)</f>
        <v>*</v>
      </c>
      <c r="J102" s="102" t="str">
        <f>IF(FN_MC!AA82="","*",FN_MC!AA82)</f>
        <v>*</v>
      </c>
      <c r="K102" s="112" t="str">
        <f>IF(FN_MC!AD82="","*",FN_MC!AD82)</f>
        <v>*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 hidden="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 t="str">
        <f>IF(FN_MC!B99="","*",FN_MC!B99)</f>
        <v>*</v>
      </c>
      <c r="D119" s="101" t="str">
        <f>IF(FN_MC!D99="","*",FN_MC!D99)</f>
        <v>*</v>
      </c>
      <c r="E119" s="101" t="str">
        <f>IF(FN_MC!H99="","*",FN_MC!H99)</f>
        <v>*</v>
      </c>
      <c r="F119" s="114" t="str">
        <f>IF(FN_MC!M99="","*",FN_MC!M99)</f>
        <v>-</v>
      </c>
      <c r="G119" s="101" t="str">
        <f>IF(FN_MC!I99="","*",FN_MC!I99)</f>
        <v>*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*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1492</v>
      </c>
      <c r="D5" s="270"/>
      <c r="E5" s="270"/>
      <c r="F5" s="270"/>
      <c r="G5" s="270"/>
      <c r="H5" s="270"/>
      <c r="I5" s="270"/>
      <c r="J5" s="271"/>
      <c r="K5" s="272" t="s">
        <v>1493</v>
      </c>
      <c r="L5" s="273"/>
      <c r="M5" s="273"/>
      <c r="N5" s="273"/>
      <c r="O5" s="274" t="s">
        <v>1494</v>
      </c>
      <c r="P5" s="275"/>
      <c r="Q5" s="276"/>
    </row>
    <row r="6" spans="1:17" s="81" customFormat="1" ht="15.75" customHeight="1">
      <c r="A6" s="75" t="s">
        <v>1459</v>
      </c>
      <c r="B6" s="82" t="s">
        <v>1458</v>
      </c>
      <c r="C6" s="83" t="s">
        <v>1210</v>
      </c>
      <c r="D6" s="84" t="s">
        <v>1211</v>
      </c>
      <c r="E6" s="83" t="s">
        <v>1495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1496</v>
      </c>
      <c r="M6" s="116" t="s">
        <v>29</v>
      </c>
      <c r="N6" s="117" t="s">
        <v>1205</v>
      </c>
      <c r="O6" s="165" t="s">
        <v>1248</v>
      </c>
      <c r="P6" s="128"/>
      <c r="Q6" s="139" t="s">
        <v>1497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1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 t="str">
        <f>IF(FN_MC!B82="","*",FN_MC!B82)</f>
        <v>*</v>
      </c>
      <c r="B106" s="86" t="str">
        <f>IF(FN_MC!X82="","*",FN_MC!X82)</f>
        <v>*</v>
      </c>
      <c r="C106" s="87" t="str">
        <f>IF(FN_MC!S82="","*",FN_MC!S82)</f>
        <v>-</v>
      </c>
      <c r="D106" s="87" t="str">
        <f>IF(FN_MC!T82="","*",FN_MC!T82)</f>
        <v>-</v>
      </c>
      <c r="E106" s="87" t="str">
        <f>IF(FN_MC!D82="","*",FN_MC!D82)</f>
        <v>*</v>
      </c>
      <c r="F106" s="87" t="str">
        <f>IF(FN_MC!H82="","*",FN_MC!H82)</f>
        <v>*</v>
      </c>
      <c r="G106" s="87" t="str">
        <f>IF(FN_MC!M82="","*",FN_MC!M82)</f>
        <v>-</v>
      </c>
      <c r="H106" s="125" t="str">
        <f>IF(FN_MC!K82="","*",FN_MC!K82)</f>
        <v>*</v>
      </c>
      <c r="I106" s="110" t="str">
        <f>IF(FN_MC!O82="","*",FN_MC!O82)</f>
        <v>*</v>
      </c>
      <c r="J106" s="110" t="str">
        <f>IF(FN_MC!P82="","*",FN_MC!P82)</f>
        <v>*</v>
      </c>
      <c r="K106" s="118" t="str">
        <f>IF(FN_MC!AK82="","*",FN_MC!AK82)</f>
        <v>-</v>
      </c>
      <c r="L106" s="118" t="str">
        <f>IF(FN_MC!AM82="","*",FN_MC!AM82)</f>
        <v>-</v>
      </c>
      <c r="M106" s="118" t="str">
        <f>IF(FN_MC!AP82="","*",FN_MC!AP82)</f>
        <v>-</v>
      </c>
      <c r="N106" s="118" t="str">
        <f>IF(FN_MC!AM82="","*",FN_MC!AM82)</f>
        <v>-</v>
      </c>
      <c r="O106" s="136">
        <f>FN_MC!BH82</f>
        <v>0</v>
      </c>
      <c r="P106" s="78"/>
      <c r="Q106" s="120" t="str">
        <f>IF($A$2=1,IF(FN_MC!BJ82="","*",FN_MC!BJ82),IF(FN_MC!BK82="","*",FN_MC!BK82))</f>
        <v>*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 t="str">
        <f>IF(FN_MC!B99="","*",FN_MC!B99)</f>
        <v>*</v>
      </c>
      <c r="B123" s="86" t="str">
        <f>IF(FN_MC!X99="","*",FN_MC!X99)</f>
        <v>*</v>
      </c>
      <c r="C123" s="87" t="str">
        <f>IF(FN_MC!S99="","*",FN_MC!S99)</f>
        <v>-</v>
      </c>
      <c r="D123" s="87" t="str">
        <f>IF(FN_MC!T99="","*",FN_MC!T99)</f>
        <v>-</v>
      </c>
      <c r="E123" s="87" t="str">
        <f>IF(FN_MC!D99="","*",FN_MC!D99)</f>
        <v>*</v>
      </c>
      <c r="F123" s="87" t="str">
        <f>IF(FN_MC!H99="","*",FN_MC!H99)</f>
        <v>*</v>
      </c>
      <c r="G123" s="87" t="str">
        <f>IF(FN_MC!M99="","*",FN_MC!M99)</f>
        <v>-</v>
      </c>
      <c r="H123" s="125" t="str">
        <f>IF(FN_MC!K99="","*",FN_MC!K99)</f>
        <v>*</v>
      </c>
      <c r="I123" s="110" t="str">
        <f>IF(FN_MC!O99="","*",FN_MC!O99)</f>
        <v>*</v>
      </c>
      <c r="J123" s="110" t="str">
        <f>IF(FN_MC!P99="","*",FN_MC!P99)</f>
        <v>*</v>
      </c>
      <c r="K123" s="118" t="str">
        <f>IF(FN_MC!AK99="","*",FN_MC!AK99)</f>
        <v>-</v>
      </c>
      <c r="L123" s="118" t="str">
        <f>IF(FN_MC!AM99="","*",FN_MC!AM99)</f>
        <v>-</v>
      </c>
      <c r="M123" s="118" t="str">
        <f>IF(FN_MC!AP99="","*",FN_MC!AP99)</f>
        <v>-</v>
      </c>
      <c r="N123" s="118" t="str">
        <f>IF(FN_MC!AM99="","*",FN_MC!AM99)</f>
        <v>-</v>
      </c>
      <c r="O123" s="136">
        <f>FN_MC!BH99</f>
        <v>0</v>
      </c>
      <c r="P123" s="78"/>
      <c r="Q123" s="120" t="str">
        <f>IF($A$2=1,IF(FN_MC!BJ99="","*",FN_MC!BJ99),IF(FN_MC!BK99="","*",FN_MC!BK99))</f>
        <v>*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2026-02-09T21:01:53Z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